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MVALLEJOR\Desktop\"/>
    </mc:Choice>
  </mc:AlternateContent>
  <bookViews>
    <workbookView xWindow="0" yWindow="0" windowWidth="28800" windowHeight="12300"/>
  </bookViews>
  <sheets>
    <sheet name="PAA Consolidado Mayo 2018" sheetId="1" r:id="rId1"/>
    <sheet name="Datos" sheetId="2" state="hidden" r:id="rId2"/>
    <sheet name="Consolidado %Cumplimientos" sheetId="4" state="hidden" r:id="rId3"/>
    <sheet name="Informe Mayo 2018" sheetId="7"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s>
  <definedNames>
    <definedName name="_xlnm._FilterDatabase" localSheetId="1" hidden="1">Datos!$A$1:$C$1402</definedName>
    <definedName name="_xlnm._FilterDatabase" localSheetId="0" hidden="1">'PAA Consolidado Mayo 2018'!$A$11:$AV$1221</definedName>
    <definedName name="DEPENDENCIA">'[1]Anexo 2.'!$B$322:$B$347</definedName>
    <definedName name="EstadoContrato">'[1]Anexo 2.'!$B$352:$B$358</definedName>
    <definedName name="FUENTE">'[1]Anexo 2.'!$D$355:$D$359</definedName>
    <definedName name="gobernacion">'[2]Anexo 2.'!$D$391:$D$394</definedName>
    <definedName name="l">'[3]Anexo 2.'!$D$357:$D$387</definedName>
    <definedName name="ll">'[3]Anexo 2.'!$D$357:$D$387</definedName>
    <definedName name="MODALIDAD">'[1]Anexo 2.'!$D$322:$D$349</definedName>
    <definedName name="MODSELECCION">'[1]Anexo 2.'!$D$322:$D$352</definedName>
    <definedName name="MUJERES">'[4]Anexo 2.'!$B$319:$B$344</definedName>
    <definedName name="PROGRAMAS">'[1]Anexo 2.'!$F$329:$F$456</definedName>
    <definedName name="secretaira">'[2]Anexo 2.'!$B$351:$B$376</definedName>
    <definedName name="TIPOSUPER">'[5]Anexo 2.'!$F$579:$F$583</definedName>
    <definedName name="VIGENCIAS">'[1]Anexo 2.'!$D$362:$D$365</definedName>
  </definedNames>
  <calcPr calcId="162913"/>
  <pivotCaches>
    <pivotCache cacheId="0" r:id="rId14"/>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7" i="7" l="1"/>
  <c r="I20" i="7"/>
  <c r="I2" i="7"/>
  <c r="I19" i="7"/>
  <c r="I16" i="7"/>
  <c r="I24" i="7"/>
  <c r="I4" i="7"/>
  <c r="I18" i="7"/>
  <c r="I3" i="7"/>
  <c r="I21" i="7"/>
  <c r="I12" i="7"/>
  <c r="I15" i="7"/>
  <c r="I9" i="7"/>
  <c r="I6" i="7"/>
  <c r="I11" i="7"/>
  <c r="I14" i="7"/>
  <c r="I5" i="7"/>
  <c r="I13" i="7"/>
  <c r="I8" i="7"/>
  <c r="I7" i="7"/>
  <c r="I25" i="7"/>
  <c r="I22" i="7"/>
  <c r="I26" i="7"/>
  <c r="I10" i="7"/>
  <c r="I17" i="7"/>
  <c r="I23" i="7"/>
  <c r="AA13" i="1" l="1"/>
  <c r="AA14" i="1"/>
  <c r="AA15" i="1"/>
  <c r="AA16" i="1"/>
  <c r="AA17" i="1"/>
  <c r="AA18" i="1"/>
  <c r="AA19" i="1"/>
  <c r="AA20" i="1"/>
  <c r="AA21" i="1"/>
  <c r="AA22" i="1"/>
  <c r="AA23" i="1"/>
  <c r="AA24" i="1"/>
  <c r="AA25" i="1"/>
  <c r="AA26" i="1"/>
  <c r="AA27" i="1"/>
  <c r="AA28" i="1"/>
  <c r="AA29" i="1"/>
  <c r="AA30" i="1"/>
  <c r="AA31" i="1"/>
  <c r="AA32" i="1"/>
  <c r="AA33" i="1"/>
  <c r="AA34" i="1"/>
  <c r="AA35" i="1"/>
  <c r="AA36" i="1"/>
  <c r="AA37" i="1"/>
  <c r="AA38" i="1"/>
  <c r="AA39" i="1"/>
  <c r="AA40" i="1"/>
  <c r="AA41" i="1"/>
  <c r="AA42" i="1"/>
  <c r="AA43" i="1"/>
  <c r="AA44" i="1"/>
  <c r="AA45" i="1"/>
  <c r="AA46" i="1"/>
  <c r="AA47" i="1"/>
  <c r="AA48" i="1"/>
  <c r="AA49" i="1"/>
  <c r="AA50" i="1"/>
  <c r="AA51" i="1"/>
  <c r="AA52" i="1"/>
  <c r="AA53" i="1"/>
  <c r="AA54" i="1"/>
  <c r="AA55" i="1"/>
  <c r="AA56" i="1"/>
  <c r="AA57" i="1"/>
  <c r="AA58" i="1"/>
  <c r="AA59" i="1"/>
  <c r="AA60" i="1"/>
  <c r="AA61" i="1"/>
  <c r="AA62" i="1"/>
  <c r="AA63" i="1"/>
  <c r="AA64" i="1"/>
  <c r="AA65" i="1"/>
  <c r="AA66" i="1"/>
  <c r="AA67" i="1"/>
  <c r="AA68" i="1"/>
  <c r="AA69" i="1"/>
  <c r="AA70" i="1"/>
  <c r="AA71" i="1"/>
  <c r="AA72" i="1"/>
  <c r="AA73" i="1"/>
  <c r="AA74" i="1"/>
  <c r="AA75" i="1"/>
  <c r="AA76" i="1"/>
  <c r="AA77" i="1"/>
  <c r="AA78" i="1"/>
  <c r="AA79" i="1"/>
  <c r="AA80" i="1"/>
  <c r="AA81" i="1"/>
  <c r="AA82" i="1"/>
  <c r="AA83" i="1"/>
  <c r="AA84" i="1"/>
  <c r="AA85" i="1"/>
  <c r="AA86" i="1"/>
  <c r="AA87" i="1"/>
  <c r="AA88" i="1"/>
  <c r="AA89" i="1"/>
  <c r="AA90" i="1"/>
  <c r="AA91" i="1"/>
  <c r="AA92" i="1"/>
  <c r="AA93" i="1"/>
  <c r="AA94" i="1"/>
  <c r="AA95" i="1"/>
  <c r="AA96" i="1"/>
  <c r="AA97" i="1"/>
  <c r="AA98" i="1"/>
  <c r="AA99" i="1"/>
  <c r="AA100" i="1"/>
  <c r="AA101" i="1"/>
  <c r="AA102" i="1"/>
  <c r="AA103" i="1"/>
  <c r="AA104" i="1"/>
  <c r="AA105" i="1"/>
  <c r="AA106" i="1"/>
  <c r="AA107" i="1"/>
  <c r="AA108" i="1"/>
  <c r="AA109" i="1"/>
  <c r="AA110" i="1"/>
  <c r="AA111" i="1"/>
  <c r="AA112" i="1"/>
  <c r="AA113" i="1"/>
  <c r="AA114" i="1"/>
  <c r="AA115" i="1"/>
  <c r="AA116" i="1"/>
  <c r="AA117" i="1"/>
  <c r="AA118" i="1"/>
  <c r="AA119" i="1"/>
  <c r="AA120" i="1"/>
  <c r="AA121" i="1"/>
  <c r="AA122" i="1"/>
  <c r="AA123" i="1"/>
  <c r="AA124" i="1"/>
  <c r="AA125" i="1"/>
  <c r="AA126" i="1"/>
  <c r="AA127" i="1"/>
  <c r="AA128" i="1"/>
  <c r="AA129" i="1"/>
  <c r="AA130" i="1"/>
  <c r="AA131" i="1"/>
  <c r="AA132" i="1"/>
  <c r="AA133" i="1"/>
  <c r="AA134" i="1"/>
  <c r="AA135" i="1"/>
  <c r="AA136" i="1"/>
  <c r="AA137" i="1"/>
  <c r="AA138" i="1"/>
  <c r="AA139" i="1"/>
  <c r="AA140" i="1"/>
  <c r="AA141" i="1"/>
  <c r="AA142" i="1"/>
  <c r="AA143" i="1"/>
  <c r="AA144" i="1"/>
  <c r="AA145" i="1"/>
  <c r="AA146" i="1"/>
  <c r="AA147" i="1"/>
  <c r="AA148" i="1"/>
  <c r="AA149" i="1"/>
  <c r="AA150" i="1"/>
  <c r="AA151" i="1"/>
  <c r="AA152" i="1"/>
  <c r="AA153" i="1"/>
  <c r="AA154" i="1"/>
  <c r="AA155" i="1"/>
  <c r="AA156" i="1"/>
  <c r="AA157" i="1"/>
  <c r="AA158" i="1"/>
  <c r="AA159" i="1"/>
  <c r="AA160" i="1"/>
  <c r="AA161" i="1"/>
  <c r="AA162" i="1"/>
  <c r="AA163" i="1"/>
  <c r="AA164" i="1"/>
  <c r="AA165" i="1"/>
  <c r="AA166" i="1"/>
  <c r="AA167" i="1"/>
  <c r="AA168" i="1"/>
  <c r="AA169" i="1"/>
  <c r="AA170" i="1"/>
  <c r="AA171" i="1"/>
  <c r="AA172" i="1"/>
  <c r="AA173" i="1"/>
  <c r="AA174" i="1"/>
  <c r="AA175" i="1"/>
  <c r="AA176" i="1"/>
  <c r="AA177" i="1"/>
  <c r="AA178" i="1"/>
  <c r="AA179" i="1"/>
  <c r="AA180" i="1"/>
  <c r="AA181" i="1"/>
  <c r="AA182" i="1"/>
  <c r="AA183" i="1"/>
  <c r="AA184" i="1"/>
  <c r="AA185" i="1"/>
  <c r="AA186" i="1"/>
  <c r="AA187" i="1"/>
  <c r="AA188" i="1"/>
  <c r="AA189" i="1"/>
  <c r="AA190" i="1"/>
  <c r="AA191" i="1"/>
  <c r="AA192" i="1"/>
  <c r="AA193" i="1"/>
  <c r="AA194" i="1"/>
  <c r="AA195" i="1"/>
  <c r="AA196" i="1"/>
  <c r="AA197" i="1"/>
  <c r="AA198" i="1"/>
  <c r="AA199" i="1"/>
  <c r="AA200" i="1"/>
  <c r="AA201" i="1"/>
  <c r="AA202" i="1"/>
  <c r="AA203" i="1"/>
  <c r="AA204" i="1"/>
  <c r="AA205" i="1"/>
  <c r="AA206" i="1"/>
  <c r="AA207" i="1"/>
  <c r="AA208" i="1"/>
  <c r="AA209" i="1"/>
  <c r="AA210" i="1"/>
  <c r="AA211" i="1"/>
  <c r="AA212" i="1"/>
  <c r="AA213" i="1"/>
  <c r="AA214" i="1"/>
  <c r="AA215" i="1"/>
  <c r="AA216" i="1"/>
  <c r="AA217" i="1"/>
  <c r="AA218" i="1"/>
  <c r="AA219" i="1"/>
  <c r="AA220" i="1"/>
  <c r="AA221" i="1"/>
  <c r="AA222" i="1"/>
  <c r="AA223" i="1"/>
  <c r="AA224" i="1"/>
  <c r="AA225" i="1"/>
  <c r="AA226" i="1"/>
  <c r="AA227" i="1"/>
  <c r="AA228" i="1"/>
  <c r="AA229" i="1"/>
  <c r="AA230" i="1"/>
  <c r="AA231" i="1"/>
  <c r="AA232" i="1"/>
  <c r="AA233" i="1"/>
  <c r="AA234" i="1"/>
  <c r="AA235" i="1"/>
  <c r="AA236" i="1"/>
  <c r="AA237" i="1"/>
  <c r="AA238" i="1"/>
  <c r="AA239" i="1"/>
  <c r="AA240" i="1"/>
  <c r="AA241" i="1"/>
  <c r="AA242" i="1"/>
  <c r="AA243" i="1"/>
  <c r="AA244" i="1"/>
  <c r="AA245" i="1"/>
  <c r="AA246" i="1"/>
  <c r="AA247" i="1"/>
  <c r="AA248" i="1"/>
  <c r="AA249" i="1"/>
  <c r="AA250" i="1"/>
  <c r="AA251" i="1"/>
  <c r="AA252" i="1"/>
  <c r="AA253" i="1"/>
  <c r="AA254" i="1"/>
  <c r="AA255" i="1"/>
  <c r="AA256" i="1"/>
  <c r="AA257" i="1"/>
  <c r="AA258" i="1"/>
  <c r="AA259" i="1"/>
  <c r="AA260" i="1"/>
  <c r="AA261" i="1"/>
  <c r="AA262" i="1"/>
  <c r="AA263" i="1"/>
  <c r="AA264" i="1"/>
  <c r="AA265" i="1"/>
  <c r="AA266" i="1"/>
  <c r="AA267" i="1"/>
  <c r="AA268" i="1"/>
  <c r="AA269" i="1"/>
  <c r="AA270" i="1"/>
  <c r="AA271" i="1"/>
  <c r="AA272" i="1"/>
  <c r="AA273" i="1"/>
  <c r="AA274" i="1"/>
  <c r="AA275" i="1"/>
  <c r="AA276" i="1"/>
  <c r="AA277" i="1"/>
  <c r="AA278" i="1"/>
  <c r="AA279" i="1"/>
  <c r="AA280" i="1"/>
  <c r="AA281" i="1"/>
  <c r="AA282" i="1"/>
  <c r="AA283" i="1"/>
  <c r="AA284" i="1"/>
  <c r="AA285" i="1"/>
  <c r="AA286" i="1"/>
  <c r="AA287" i="1"/>
  <c r="AA288" i="1"/>
  <c r="AA289" i="1"/>
  <c r="AA290" i="1"/>
  <c r="AA291" i="1"/>
  <c r="AA292" i="1"/>
  <c r="AA293" i="1"/>
  <c r="AA294" i="1"/>
  <c r="AA295" i="1"/>
  <c r="AA296" i="1"/>
  <c r="AA297" i="1"/>
  <c r="AA298" i="1"/>
  <c r="AA299" i="1"/>
  <c r="AA300" i="1"/>
  <c r="AA301" i="1"/>
  <c r="AA302" i="1"/>
  <c r="AA303" i="1"/>
  <c r="AA304" i="1"/>
  <c r="AA305" i="1"/>
  <c r="AA306" i="1"/>
  <c r="AA307" i="1"/>
  <c r="AA308" i="1"/>
  <c r="AA309" i="1"/>
  <c r="AA310" i="1"/>
  <c r="AA311" i="1"/>
  <c r="AA312" i="1"/>
  <c r="AA313" i="1"/>
  <c r="AA314" i="1"/>
  <c r="AA315" i="1"/>
  <c r="AA316" i="1"/>
  <c r="AA317" i="1"/>
  <c r="AA318" i="1"/>
  <c r="AA319" i="1"/>
  <c r="AA320" i="1"/>
  <c r="AA321" i="1"/>
  <c r="AA322" i="1"/>
  <c r="AA323" i="1"/>
  <c r="AA324" i="1"/>
  <c r="AA325" i="1"/>
  <c r="AA326" i="1"/>
  <c r="AA327" i="1"/>
  <c r="AA328" i="1"/>
  <c r="AA329" i="1"/>
  <c r="AA330" i="1"/>
  <c r="AA331" i="1"/>
  <c r="AA332" i="1"/>
  <c r="AA333" i="1"/>
  <c r="AA334" i="1"/>
  <c r="AA335" i="1"/>
  <c r="AA336" i="1"/>
  <c r="AA337" i="1"/>
  <c r="AA338" i="1"/>
  <c r="AA339" i="1"/>
  <c r="AA340" i="1"/>
  <c r="AA341" i="1"/>
  <c r="AA342" i="1"/>
  <c r="AA343" i="1"/>
  <c r="AA344" i="1"/>
  <c r="AA345" i="1"/>
  <c r="AA346" i="1"/>
  <c r="AA347" i="1"/>
  <c r="AA348" i="1"/>
  <c r="AA349" i="1"/>
  <c r="AA350" i="1"/>
  <c r="AA351" i="1"/>
  <c r="AA352" i="1"/>
  <c r="AA353" i="1"/>
  <c r="AA354" i="1"/>
  <c r="AA355" i="1"/>
  <c r="AA356" i="1"/>
  <c r="AA357" i="1"/>
  <c r="AA358" i="1"/>
  <c r="AA359" i="1"/>
  <c r="AA360" i="1"/>
  <c r="AA361" i="1"/>
  <c r="AA362" i="1"/>
  <c r="AA363" i="1"/>
  <c r="AA364" i="1"/>
  <c r="AA365" i="1"/>
  <c r="AA366" i="1"/>
  <c r="AA367" i="1"/>
  <c r="AA368" i="1"/>
  <c r="AA369" i="1"/>
  <c r="AA370" i="1"/>
  <c r="AA371" i="1"/>
  <c r="AA372" i="1"/>
  <c r="AA373" i="1"/>
  <c r="AA374" i="1"/>
  <c r="AA375" i="1"/>
  <c r="AA376" i="1"/>
  <c r="AA377" i="1"/>
  <c r="AA378" i="1"/>
  <c r="AA379" i="1"/>
  <c r="AA380" i="1"/>
  <c r="AA381" i="1"/>
  <c r="AA382" i="1"/>
  <c r="AA383" i="1"/>
  <c r="AA384" i="1"/>
  <c r="AA385" i="1"/>
  <c r="AA386" i="1"/>
  <c r="AA387" i="1"/>
  <c r="AA388" i="1"/>
  <c r="AA389" i="1"/>
  <c r="AA390" i="1"/>
  <c r="AA391" i="1"/>
  <c r="AA392" i="1"/>
  <c r="AA393" i="1"/>
  <c r="AA394" i="1"/>
  <c r="AA395" i="1"/>
  <c r="AA396" i="1"/>
  <c r="AA397" i="1"/>
  <c r="AA398" i="1"/>
  <c r="AA399" i="1"/>
  <c r="AA400" i="1"/>
  <c r="AA401" i="1"/>
  <c r="AA402" i="1"/>
  <c r="AA403" i="1"/>
  <c r="AA404" i="1"/>
  <c r="AA405" i="1"/>
  <c r="AA406" i="1"/>
  <c r="AA407" i="1"/>
  <c r="AA408" i="1"/>
  <c r="AA409" i="1"/>
  <c r="AA410" i="1"/>
  <c r="AA411" i="1"/>
  <c r="AA412" i="1"/>
  <c r="AA413" i="1"/>
  <c r="AA414" i="1"/>
  <c r="AA415" i="1"/>
  <c r="AA416" i="1"/>
  <c r="AA417" i="1"/>
  <c r="AA418" i="1"/>
  <c r="AA419" i="1"/>
  <c r="AA420" i="1"/>
  <c r="AA421" i="1"/>
  <c r="AA422" i="1"/>
  <c r="AA423" i="1"/>
  <c r="AA424" i="1"/>
  <c r="AA425" i="1"/>
  <c r="AA426" i="1"/>
  <c r="AA427" i="1"/>
  <c r="AA428" i="1"/>
  <c r="AA429" i="1"/>
  <c r="AA430" i="1"/>
  <c r="AA431" i="1"/>
  <c r="AA432" i="1"/>
  <c r="AA433" i="1"/>
  <c r="AA434" i="1"/>
  <c r="AA435" i="1"/>
  <c r="AA436" i="1"/>
  <c r="AA437" i="1"/>
  <c r="AA438" i="1"/>
  <c r="AA439" i="1"/>
  <c r="AA440" i="1"/>
  <c r="AA441" i="1"/>
  <c r="AA442" i="1"/>
  <c r="AA443" i="1"/>
  <c r="AA444" i="1"/>
  <c r="AA445" i="1"/>
  <c r="AA446" i="1"/>
  <c r="AA447" i="1"/>
  <c r="AA448" i="1"/>
  <c r="AA449" i="1"/>
  <c r="AA450" i="1"/>
  <c r="AA451" i="1"/>
  <c r="AA452" i="1"/>
  <c r="AA453" i="1"/>
  <c r="AA454" i="1"/>
  <c r="AA455" i="1"/>
  <c r="AA456" i="1"/>
  <c r="AA457" i="1"/>
  <c r="AA458" i="1"/>
  <c r="AA459" i="1"/>
  <c r="AA460" i="1"/>
  <c r="AA461" i="1"/>
  <c r="AA462" i="1"/>
  <c r="AA463" i="1"/>
  <c r="AA464" i="1"/>
  <c r="AA465" i="1"/>
  <c r="AA466" i="1"/>
  <c r="AA467" i="1"/>
  <c r="AA468" i="1"/>
  <c r="AA469" i="1"/>
  <c r="AA470" i="1"/>
  <c r="AA471" i="1"/>
  <c r="AA472" i="1"/>
  <c r="AA473" i="1"/>
  <c r="AA474" i="1"/>
  <c r="AA475" i="1"/>
  <c r="AA476" i="1"/>
  <c r="AA477" i="1"/>
  <c r="AA478" i="1"/>
  <c r="AA479" i="1"/>
  <c r="AA480" i="1"/>
  <c r="AA481" i="1"/>
  <c r="AA482" i="1"/>
  <c r="AA483" i="1"/>
  <c r="AA484" i="1"/>
  <c r="AA485" i="1"/>
  <c r="AA486" i="1"/>
  <c r="AA487" i="1"/>
  <c r="AA488" i="1"/>
  <c r="AA489" i="1"/>
  <c r="AA490" i="1"/>
  <c r="AA491" i="1"/>
  <c r="AA492" i="1"/>
  <c r="AA493" i="1"/>
  <c r="AA494" i="1"/>
  <c r="AA495" i="1"/>
  <c r="AA496" i="1"/>
  <c r="AA497" i="1"/>
  <c r="AA498" i="1"/>
  <c r="AA499" i="1"/>
  <c r="AA500" i="1"/>
  <c r="AA501" i="1"/>
  <c r="AA502" i="1"/>
  <c r="AA503" i="1"/>
  <c r="AA504" i="1"/>
  <c r="AA505" i="1"/>
  <c r="AA506" i="1"/>
  <c r="AA507" i="1"/>
  <c r="AA508" i="1"/>
  <c r="AA509" i="1"/>
  <c r="AA510" i="1"/>
  <c r="AA511" i="1"/>
  <c r="AA512" i="1"/>
  <c r="AA513" i="1"/>
  <c r="AA514" i="1"/>
  <c r="AA515" i="1"/>
  <c r="AA516" i="1"/>
  <c r="AA517" i="1"/>
  <c r="AA518" i="1"/>
  <c r="AA519" i="1"/>
  <c r="AA520" i="1"/>
  <c r="AA521" i="1"/>
  <c r="AA522" i="1"/>
  <c r="AA523" i="1"/>
  <c r="AA524" i="1"/>
  <c r="AA525" i="1"/>
  <c r="AA526" i="1"/>
  <c r="AA527" i="1"/>
  <c r="AA528" i="1"/>
  <c r="AA529" i="1"/>
  <c r="AA530" i="1"/>
  <c r="AA531" i="1"/>
  <c r="AA532" i="1"/>
  <c r="AA533" i="1"/>
  <c r="AA534" i="1"/>
  <c r="AA535" i="1"/>
  <c r="AA536" i="1"/>
  <c r="AA537" i="1"/>
  <c r="AA538" i="1"/>
  <c r="AA539" i="1"/>
  <c r="AA540" i="1"/>
  <c r="AA541" i="1"/>
  <c r="AA542" i="1"/>
  <c r="AA543" i="1"/>
  <c r="AA544" i="1"/>
  <c r="AA545" i="1"/>
  <c r="AA546" i="1"/>
  <c r="AA547" i="1"/>
  <c r="AA548" i="1"/>
  <c r="AA549" i="1"/>
  <c r="AA550" i="1"/>
  <c r="AA551" i="1"/>
  <c r="AA552" i="1"/>
  <c r="AA553" i="1"/>
  <c r="AA554" i="1"/>
  <c r="AA555" i="1"/>
  <c r="AA556" i="1"/>
  <c r="AA557" i="1"/>
  <c r="AA558" i="1"/>
  <c r="AA559" i="1"/>
  <c r="AA560" i="1"/>
  <c r="AA561" i="1"/>
  <c r="AA562" i="1"/>
  <c r="AA563" i="1"/>
  <c r="AA564" i="1"/>
  <c r="AA565" i="1"/>
  <c r="AA566" i="1"/>
  <c r="AA567" i="1"/>
  <c r="AA568" i="1"/>
  <c r="AA569" i="1"/>
  <c r="AA570" i="1"/>
  <c r="AA571" i="1"/>
  <c r="AA572" i="1"/>
  <c r="AA573" i="1"/>
  <c r="AA574" i="1"/>
  <c r="AA575" i="1"/>
  <c r="AA576" i="1"/>
  <c r="AA577" i="1"/>
  <c r="AA578" i="1"/>
  <c r="AA579" i="1"/>
  <c r="AA580" i="1"/>
  <c r="AA581" i="1"/>
  <c r="AA582" i="1"/>
  <c r="AA583" i="1"/>
  <c r="AA584" i="1"/>
  <c r="AA585" i="1"/>
  <c r="AA586" i="1"/>
  <c r="AA587" i="1"/>
  <c r="AA588" i="1"/>
  <c r="AA589" i="1"/>
  <c r="AA590" i="1"/>
  <c r="AA591" i="1"/>
  <c r="AA592" i="1"/>
  <c r="AA593" i="1"/>
  <c r="AA594" i="1"/>
  <c r="AA595" i="1"/>
  <c r="AA596" i="1"/>
  <c r="AA597" i="1"/>
  <c r="AA598" i="1"/>
  <c r="AA599" i="1"/>
  <c r="AA600" i="1"/>
  <c r="AA601" i="1"/>
  <c r="AA602" i="1"/>
  <c r="AA603" i="1"/>
  <c r="AA604" i="1"/>
  <c r="AA605" i="1"/>
  <c r="AA606" i="1"/>
  <c r="AA607" i="1"/>
  <c r="AA608" i="1"/>
  <c r="AA609" i="1"/>
  <c r="AA610" i="1"/>
  <c r="AA611" i="1"/>
  <c r="AA612" i="1"/>
  <c r="AA613" i="1"/>
  <c r="AA614" i="1"/>
  <c r="AA615" i="1"/>
  <c r="AA616" i="1"/>
  <c r="AA617" i="1"/>
  <c r="AA618" i="1"/>
  <c r="AA619" i="1"/>
  <c r="AA620" i="1"/>
  <c r="AA621" i="1"/>
  <c r="AA622" i="1"/>
  <c r="AA623" i="1"/>
  <c r="AA624" i="1"/>
  <c r="AA625" i="1"/>
  <c r="AA626" i="1"/>
  <c r="AA627" i="1"/>
  <c r="AA628" i="1"/>
  <c r="AA629" i="1"/>
  <c r="AA630" i="1"/>
  <c r="AA631" i="1"/>
  <c r="AA632" i="1"/>
  <c r="AA633" i="1"/>
  <c r="AA634" i="1"/>
  <c r="AA635" i="1"/>
  <c r="AA636" i="1"/>
  <c r="AA637" i="1"/>
  <c r="AA638" i="1"/>
  <c r="AA639" i="1"/>
  <c r="AA640" i="1"/>
  <c r="AA641" i="1"/>
  <c r="AA642" i="1"/>
  <c r="AA643" i="1"/>
  <c r="AA644" i="1"/>
  <c r="AA645" i="1"/>
  <c r="AA646" i="1"/>
  <c r="AA647" i="1"/>
  <c r="AA648" i="1"/>
  <c r="AA649" i="1"/>
  <c r="AA650" i="1"/>
  <c r="AA651" i="1"/>
  <c r="AA652" i="1"/>
  <c r="AA653" i="1"/>
  <c r="AA654" i="1"/>
  <c r="AA655" i="1"/>
  <c r="AA656" i="1"/>
  <c r="AA657" i="1"/>
  <c r="AA658" i="1"/>
  <c r="AA659" i="1"/>
  <c r="AA660" i="1"/>
  <c r="AA661" i="1"/>
  <c r="AA662" i="1"/>
  <c r="AA663" i="1"/>
  <c r="AA664" i="1"/>
  <c r="AA665" i="1"/>
  <c r="AA666" i="1"/>
  <c r="AA667" i="1"/>
  <c r="AA668" i="1"/>
  <c r="AA669" i="1"/>
  <c r="AA670" i="1"/>
  <c r="AA671" i="1"/>
  <c r="AA672" i="1"/>
  <c r="AA673" i="1"/>
  <c r="AA674" i="1"/>
  <c r="AA675" i="1"/>
  <c r="AA676" i="1"/>
  <c r="AA677" i="1"/>
  <c r="AA678" i="1"/>
  <c r="AA679" i="1"/>
  <c r="AA680" i="1"/>
  <c r="AA681" i="1"/>
  <c r="AA682" i="1"/>
  <c r="AA683" i="1"/>
  <c r="AA684" i="1"/>
  <c r="AA685" i="1"/>
  <c r="AA686" i="1"/>
  <c r="AA687" i="1"/>
  <c r="AA688" i="1"/>
  <c r="AA689" i="1"/>
  <c r="AA690" i="1"/>
  <c r="AA691" i="1"/>
  <c r="AA692" i="1"/>
  <c r="AA693" i="1"/>
  <c r="AA694" i="1"/>
  <c r="AA695" i="1"/>
  <c r="AA696" i="1"/>
  <c r="AA697" i="1"/>
  <c r="AA698" i="1"/>
  <c r="AA699" i="1"/>
  <c r="AA700" i="1"/>
  <c r="AA701" i="1"/>
  <c r="AA702" i="1"/>
  <c r="AA703" i="1"/>
  <c r="AA704" i="1"/>
  <c r="AA705" i="1"/>
  <c r="AA706" i="1"/>
  <c r="AA707" i="1"/>
  <c r="AA708" i="1"/>
  <c r="AA709" i="1"/>
  <c r="AA710" i="1"/>
  <c r="AA711" i="1"/>
  <c r="AA712" i="1"/>
  <c r="AA713" i="1"/>
  <c r="AA714" i="1"/>
  <c r="AA715" i="1"/>
  <c r="AA716" i="1"/>
  <c r="AA717" i="1"/>
  <c r="AA718" i="1"/>
  <c r="AA719" i="1"/>
  <c r="AA720" i="1"/>
  <c r="AA721" i="1"/>
  <c r="AA722" i="1"/>
  <c r="AA723" i="1"/>
  <c r="AA724" i="1"/>
  <c r="AA725" i="1"/>
  <c r="AA726" i="1"/>
  <c r="AA727" i="1"/>
  <c r="AA728" i="1"/>
  <c r="AA729" i="1"/>
  <c r="AA730" i="1"/>
  <c r="AA731" i="1"/>
  <c r="AA732" i="1"/>
  <c r="AA733" i="1"/>
  <c r="AA734" i="1"/>
  <c r="AA735" i="1"/>
  <c r="AA736" i="1"/>
  <c r="AA737" i="1"/>
  <c r="AA738" i="1"/>
  <c r="AA739" i="1"/>
  <c r="AA740" i="1"/>
  <c r="AA741" i="1"/>
  <c r="AA742" i="1"/>
  <c r="AA743" i="1"/>
  <c r="AA744" i="1"/>
  <c r="AA745" i="1"/>
  <c r="AA746" i="1"/>
  <c r="AA747" i="1"/>
  <c r="AA748" i="1"/>
  <c r="AA749" i="1"/>
  <c r="AA750" i="1"/>
  <c r="AA751" i="1"/>
  <c r="AA752" i="1"/>
  <c r="AA753" i="1"/>
  <c r="AA754" i="1"/>
  <c r="AA755" i="1"/>
  <c r="AA756" i="1"/>
  <c r="AA757" i="1"/>
  <c r="AA758" i="1"/>
  <c r="AA759" i="1"/>
  <c r="AA760" i="1"/>
  <c r="AA761" i="1"/>
  <c r="AA762" i="1"/>
  <c r="AA763" i="1"/>
  <c r="AA764" i="1"/>
  <c r="AA765" i="1"/>
  <c r="AA766" i="1"/>
  <c r="AA767" i="1"/>
  <c r="AA768" i="1"/>
  <c r="AA769" i="1"/>
  <c r="AA770" i="1"/>
  <c r="AA771" i="1"/>
  <c r="AA772" i="1"/>
  <c r="AA773" i="1"/>
  <c r="AA774" i="1"/>
  <c r="AA775" i="1"/>
  <c r="AA776" i="1"/>
  <c r="AA777" i="1"/>
  <c r="AA778" i="1"/>
  <c r="AA779" i="1"/>
  <c r="AA780" i="1"/>
  <c r="AA781" i="1"/>
  <c r="AA782" i="1"/>
  <c r="AA783" i="1"/>
  <c r="AA784" i="1"/>
  <c r="AA785" i="1"/>
  <c r="AA786" i="1"/>
  <c r="AA787" i="1"/>
  <c r="AA788" i="1"/>
  <c r="AA789" i="1"/>
  <c r="AA790" i="1"/>
  <c r="AA791" i="1"/>
  <c r="AA792" i="1"/>
  <c r="AA793" i="1"/>
  <c r="AA794" i="1"/>
  <c r="AA795" i="1"/>
  <c r="AA796" i="1"/>
  <c r="AA797" i="1"/>
  <c r="AA798" i="1"/>
  <c r="AA799" i="1"/>
  <c r="AA800" i="1"/>
  <c r="AA801" i="1"/>
  <c r="AA802" i="1"/>
  <c r="AA803" i="1"/>
  <c r="AA804" i="1"/>
  <c r="AA805" i="1"/>
  <c r="AA806" i="1"/>
  <c r="AA807" i="1"/>
  <c r="AA808" i="1"/>
  <c r="AA809" i="1"/>
  <c r="AA810" i="1"/>
  <c r="AA811" i="1"/>
  <c r="AA812" i="1"/>
  <c r="AA813" i="1"/>
  <c r="AA814" i="1"/>
  <c r="AA815" i="1"/>
  <c r="AA816" i="1"/>
  <c r="AA817" i="1"/>
  <c r="AA818" i="1"/>
  <c r="AA819" i="1"/>
  <c r="AA820" i="1"/>
  <c r="AA821" i="1"/>
  <c r="AA822" i="1"/>
  <c r="AA823" i="1"/>
  <c r="AA824" i="1"/>
  <c r="AA825" i="1"/>
  <c r="AA826" i="1"/>
  <c r="AA827" i="1"/>
  <c r="AA828" i="1"/>
  <c r="AA829" i="1"/>
  <c r="AA830" i="1"/>
  <c r="AA831" i="1"/>
  <c r="AA832" i="1"/>
  <c r="AA833" i="1"/>
  <c r="AA834" i="1"/>
  <c r="AA835" i="1"/>
  <c r="AA836" i="1"/>
  <c r="AA837" i="1"/>
  <c r="AA838" i="1"/>
  <c r="AA839" i="1"/>
  <c r="AA840" i="1"/>
  <c r="AA841" i="1"/>
  <c r="AA842" i="1"/>
  <c r="AA843" i="1"/>
  <c r="AA844" i="1"/>
  <c r="AA845" i="1"/>
  <c r="AA846" i="1"/>
  <c r="AA847" i="1"/>
  <c r="AA848" i="1"/>
  <c r="AA849" i="1"/>
  <c r="AA850" i="1"/>
  <c r="AA851" i="1"/>
  <c r="AA852" i="1"/>
  <c r="AA853" i="1"/>
  <c r="AA854" i="1"/>
  <c r="AA855" i="1"/>
  <c r="AA856" i="1"/>
  <c r="AA857" i="1"/>
  <c r="AA858" i="1"/>
  <c r="AA859" i="1"/>
  <c r="AA860" i="1"/>
  <c r="AA861" i="1"/>
  <c r="AA862" i="1"/>
  <c r="AA863" i="1"/>
  <c r="AA864" i="1"/>
  <c r="AA865" i="1"/>
  <c r="AA866" i="1"/>
  <c r="AA867" i="1"/>
  <c r="AA868" i="1"/>
  <c r="AA869" i="1"/>
  <c r="AA870" i="1"/>
  <c r="AA871" i="1"/>
  <c r="AA872" i="1"/>
  <c r="AA873" i="1"/>
  <c r="AA874" i="1"/>
  <c r="AA875" i="1"/>
  <c r="AA876" i="1"/>
  <c r="AA877" i="1"/>
  <c r="AA878" i="1"/>
  <c r="AA879" i="1"/>
  <c r="AA880" i="1"/>
  <c r="AA881" i="1"/>
  <c r="AA882" i="1"/>
  <c r="AA883" i="1"/>
  <c r="AA884" i="1"/>
  <c r="AA885" i="1"/>
  <c r="AA886" i="1"/>
  <c r="AA887" i="1"/>
  <c r="AA888" i="1"/>
  <c r="AA889" i="1"/>
  <c r="AA890" i="1"/>
  <c r="AA891" i="1"/>
  <c r="AA892" i="1"/>
  <c r="AA893" i="1"/>
  <c r="AA894" i="1"/>
  <c r="AA895" i="1"/>
  <c r="AA896" i="1"/>
  <c r="AA897" i="1"/>
  <c r="AA898" i="1"/>
  <c r="AA899" i="1"/>
  <c r="AA900" i="1"/>
  <c r="AA901" i="1"/>
  <c r="AA902" i="1"/>
  <c r="AA903" i="1"/>
  <c r="AA904" i="1"/>
  <c r="AA905" i="1"/>
  <c r="AA906" i="1"/>
  <c r="AA907" i="1"/>
  <c r="AA908" i="1"/>
  <c r="AA909" i="1"/>
  <c r="AA910" i="1"/>
  <c r="AA911" i="1"/>
  <c r="AA912" i="1"/>
  <c r="AA913" i="1"/>
  <c r="AA914" i="1"/>
  <c r="AA915" i="1"/>
  <c r="AA916" i="1"/>
  <c r="AA917" i="1"/>
  <c r="AA918" i="1"/>
  <c r="AA919" i="1"/>
  <c r="AA920" i="1"/>
  <c r="AA921" i="1"/>
  <c r="AA922" i="1"/>
  <c r="AA923" i="1"/>
  <c r="AA924" i="1"/>
  <c r="AA925" i="1"/>
  <c r="AA926" i="1"/>
  <c r="AA927" i="1"/>
  <c r="AA928" i="1"/>
  <c r="AA929" i="1"/>
  <c r="AA930" i="1"/>
  <c r="AA931" i="1"/>
  <c r="AA932" i="1"/>
  <c r="AA933" i="1"/>
  <c r="AA934" i="1"/>
  <c r="AA935" i="1"/>
  <c r="AA936" i="1"/>
  <c r="AA937" i="1"/>
  <c r="AA938" i="1"/>
  <c r="AA939" i="1"/>
  <c r="AA940" i="1"/>
  <c r="AA941" i="1"/>
  <c r="AA942" i="1"/>
  <c r="AA943" i="1"/>
  <c r="AA944" i="1"/>
  <c r="AA945" i="1"/>
  <c r="AA946" i="1"/>
  <c r="AA947" i="1"/>
  <c r="AA948" i="1"/>
  <c r="AA949" i="1"/>
  <c r="AA950" i="1"/>
  <c r="AA951" i="1"/>
  <c r="AA952" i="1"/>
  <c r="AA953" i="1"/>
  <c r="AA954" i="1"/>
  <c r="AA955" i="1"/>
  <c r="AA956" i="1"/>
  <c r="AA957" i="1"/>
  <c r="AA958" i="1"/>
  <c r="AA959" i="1"/>
  <c r="AA960" i="1"/>
  <c r="AA961" i="1"/>
  <c r="AA962" i="1"/>
  <c r="AA963" i="1"/>
  <c r="AA964" i="1"/>
  <c r="AA965" i="1"/>
  <c r="AA966" i="1"/>
  <c r="AA967" i="1"/>
  <c r="AA968" i="1"/>
  <c r="AA969" i="1"/>
  <c r="AA970" i="1"/>
  <c r="AA971" i="1"/>
  <c r="AA972" i="1"/>
  <c r="AA973" i="1"/>
  <c r="AA974" i="1"/>
  <c r="AA975" i="1"/>
  <c r="AA976" i="1"/>
  <c r="AA977" i="1"/>
  <c r="AA978" i="1"/>
  <c r="AA979" i="1"/>
  <c r="AA980" i="1"/>
  <c r="AA981" i="1"/>
  <c r="AA982" i="1"/>
  <c r="AA983" i="1"/>
  <c r="AA984" i="1"/>
  <c r="AA985" i="1"/>
  <c r="AA986" i="1"/>
  <c r="AA987" i="1"/>
  <c r="AA988" i="1"/>
  <c r="AA989" i="1"/>
  <c r="AA990" i="1"/>
  <c r="AA991" i="1"/>
  <c r="AA992" i="1"/>
  <c r="AA993" i="1"/>
  <c r="AA994" i="1"/>
  <c r="AA995" i="1"/>
  <c r="AA996" i="1"/>
  <c r="AA997" i="1"/>
  <c r="AA998" i="1"/>
  <c r="AA999" i="1"/>
  <c r="AA1000" i="1"/>
  <c r="AA1001" i="1"/>
  <c r="AA1002" i="1"/>
  <c r="AA1003" i="1"/>
  <c r="AA1004" i="1"/>
  <c r="AA1005" i="1"/>
  <c r="AA1006" i="1"/>
  <c r="AA1007" i="1"/>
  <c r="AA1008" i="1"/>
  <c r="AA1009" i="1"/>
  <c r="AA1010" i="1"/>
  <c r="AA1011" i="1"/>
  <c r="AA1012" i="1"/>
  <c r="AA1013" i="1"/>
  <c r="AA1014" i="1"/>
  <c r="AA1015" i="1"/>
  <c r="AA1016" i="1"/>
  <c r="AA1017" i="1"/>
  <c r="AA1018" i="1"/>
  <c r="AA1019" i="1"/>
  <c r="AA1020" i="1"/>
  <c r="AA1021" i="1"/>
  <c r="AA1022" i="1"/>
  <c r="AA1023" i="1"/>
  <c r="AA1024" i="1"/>
  <c r="AA1025" i="1"/>
  <c r="AA1026" i="1"/>
  <c r="AA1027" i="1"/>
  <c r="AA1028" i="1"/>
  <c r="AA1029" i="1"/>
  <c r="AA1030" i="1"/>
  <c r="AA1031" i="1"/>
  <c r="AA1032" i="1"/>
  <c r="AA1033" i="1"/>
  <c r="AA1034" i="1"/>
  <c r="AA1035" i="1"/>
  <c r="AA1036" i="1"/>
  <c r="AA1037" i="1"/>
  <c r="AA1038" i="1"/>
  <c r="AA1039" i="1"/>
  <c r="AA1040" i="1"/>
  <c r="AA1041" i="1"/>
  <c r="AA1042" i="1"/>
  <c r="AA1043" i="1"/>
  <c r="AA1044" i="1"/>
  <c r="AA1045" i="1"/>
  <c r="AA1046" i="1"/>
  <c r="AA1047" i="1"/>
  <c r="AA1048" i="1"/>
  <c r="AA1049" i="1"/>
  <c r="AA1050" i="1"/>
  <c r="AA1051" i="1"/>
  <c r="AA1052" i="1"/>
  <c r="AA1053" i="1"/>
  <c r="AA1054" i="1"/>
  <c r="AA1055" i="1"/>
  <c r="AA1056" i="1"/>
  <c r="AA1057" i="1"/>
  <c r="AA1058" i="1"/>
  <c r="AA1059" i="1"/>
  <c r="AA1060" i="1"/>
  <c r="AA1061" i="1"/>
  <c r="AA1062" i="1"/>
  <c r="AA1063" i="1"/>
  <c r="AA1064" i="1"/>
  <c r="AA1065" i="1"/>
  <c r="AA1066" i="1"/>
  <c r="AA1067" i="1"/>
  <c r="AA1068" i="1"/>
  <c r="AA1069" i="1"/>
  <c r="AA1070" i="1"/>
  <c r="AA1071" i="1"/>
  <c r="AA1072" i="1"/>
  <c r="AA1073" i="1"/>
  <c r="AA1074" i="1"/>
  <c r="AA1075" i="1"/>
  <c r="AA1076" i="1"/>
  <c r="AA1077" i="1"/>
  <c r="AA1078" i="1"/>
  <c r="AA1079" i="1"/>
  <c r="AA1080" i="1"/>
  <c r="AA1081" i="1"/>
  <c r="AA1082" i="1"/>
  <c r="AA1083" i="1"/>
  <c r="AA1084" i="1"/>
  <c r="AA1085" i="1"/>
  <c r="AA1086" i="1"/>
  <c r="AA1087" i="1"/>
  <c r="AA1088" i="1"/>
  <c r="AA1089" i="1"/>
  <c r="AA1090" i="1"/>
  <c r="AA1091" i="1"/>
  <c r="AA1092" i="1"/>
  <c r="AA1093" i="1"/>
  <c r="AA1094" i="1"/>
  <c r="AA1095" i="1"/>
  <c r="AA1096" i="1"/>
  <c r="AA1097" i="1"/>
  <c r="AA1098" i="1"/>
  <c r="AA1099" i="1"/>
  <c r="AA1100" i="1"/>
  <c r="AA1101" i="1"/>
  <c r="AA1102" i="1"/>
  <c r="AA1103" i="1"/>
  <c r="AA1104" i="1"/>
  <c r="AA1105" i="1"/>
  <c r="AA1106" i="1"/>
  <c r="AA1107" i="1"/>
  <c r="AA1108" i="1"/>
  <c r="AA1109" i="1"/>
  <c r="AA1110" i="1"/>
  <c r="AA1111" i="1"/>
  <c r="AA1112" i="1"/>
  <c r="AA1113" i="1"/>
  <c r="AA1114" i="1"/>
  <c r="AA1115" i="1"/>
  <c r="AA1116" i="1"/>
  <c r="AA1117" i="1"/>
  <c r="AA1118" i="1"/>
  <c r="AA1119" i="1"/>
  <c r="AA1120" i="1"/>
  <c r="AA1121" i="1"/>
  <c r="AA1122" i="1"/>
  <c r="AA1123" i="1"/>
  <c r="AA1124" i="1"/>
  <c r="AA1125" i="1"/>
  <c r="AA1126" i="1"/>
  <c r="AA1127" i="1"/>
  <c r="AA1128" i="1"/>
  <c r="AA1129" i="1"/>
  <c r="AA1130" i="1"/>
  <c r="AA1131" i="1"/>
  <c r="AA1132" i="1"/>
  <c r="AA1133" i="1"/>
  <c r="AA1134" i="1"/>
  <c r="AA1135" i="1"/>
  <c r="AA1136" i="1"/>
  <c r="AA1137" i="1"/>
  <c r="AA1138" i="1"/>
  <c r="AA1139" i="1"/>
  <c r="AA1140" i="1"/>
  <c r="AA1141" i="1"/>
  <c r="AA1142" i="1"/>
  <c r="AA1143" i="1"/>
  <c r="AA1144" i="1"/>
  <c r="AA1145" i="1"/>
  <c r="AA1146" i="1"/>
  <c r="AA1147" i="1"/>
  <c r="AA1148" i="1"/>
  <c r="AA1149" i="1"/>
  <c r="AA1150" i="1"/>
  <c r="AA1151" i="1"/>
  <c r="AA1152" i="1"/>
  <c r="AA1153" i="1"/>
  <c r="AA1154" i="1"/>
  <c r="AA1155" i="1"/>
  <c r="AA1156" i="1"/>
  <c r="AA1157" i="1"/>
  <c r="AA1158" i="1"/>
  <c r="AA1159" i="1"/>
  <c r="AA1160" i="1"/>
  <c r="AA1161" i="1"/>
  <c r="AA1162" i="1"/>
  <c r="AA1163" i="1"/>
  <c r="AA1164" i="1"/>
  <c r="AA1165" i="1"/>
  <c r="AA1166" i="1"/>
  <c r="AA1167" i="1"/>
  <c r="AA1168" i="1"/>
  <c r="AA1169" i="1"/>
  <c r="AA1170" i="1"/>
  <c r="AA1171" i="1"/>
  <c r="AA1172" i="1"/>
  <c r="AA1173" i="1"/>
  <c r="AA1174" i="1"/>
  <c r="AA1175" i="1"/>
  <c r="AA1176" i="1"/>
  <c r="AA1177" i="1"/>
  <c r="AA1178" i="1"/>
  <c r="AA1179" i="1"/>
  <c r="AA1180" i="1"/>
  <c r="AA1181" i="1"/>
  <c r="AA1182" i="1"/>
  <c r="AA1183" i="1"/>
  <c r="AA1184" i="1"/>
  <c r="AA1185" i="1"/>
  <c r="AA1186" i="1"/>
  <c r="AA1187" i="1"/>
  <c r="AA1188" i="1"/>
  <c r="AA1189" i="1"/>
  <c r="AA1190" i="1"/>
  <c r="AA1191" i="1"/>
  <c r="AA1192" i="1"/>
  <c r="AA1193" i="1"/>
  <c r="AA1194" i="1"/>
  <c r="AA1195" i="1"/>
  <c r="AA1196" i="1"/>
  <c r="AA1197" i="1"/>
  <c r="AA1198" i="1"/>
  <c r="AA1199" i="1"/>
  <c r="AA1200" i="1"/>
  <c r="AA1201" i="1"/>
  <c r="AA1202" i="1"/>
  <c r="AA1203" i="1"/>
  <c r="AA1204" i="1"/>
  <c r="AA1205" i="1"/>
  <c r="AA1206" i="1"/>
  <c r="AA1207" i="1"/>
  <c r="AA1208" i="1"/>
  <c r="AA1209" i="1"/>
  <c r="AA1210" i="1"/>
  <c r="AA1211" i="1"/>
  <c r="AA1212" i="1"/>
  <c r="AA1213" i="1"/>
  <c r="AA1214" i="1"/>
  <c r="AA1215" i="1"/>
  <c r="AA1216" i="1"/>
  <c r="AA1217" i="1"/>
  <c r="AA1218" i="1"/>
  <c r="AA1219" i="1"/>
  <c r="AA1220" i="1"/>
  <c r="AA1221" i="1"/>
  <c r="AA1222" i="1"/>
  <c r="AA1223" i="1"/>
  <c r="AA1224" i="1"/>
  <c r="AA1225" i="1"/>
  <c r="AA1226" i="1"/>
  <c r="AA1227" i="1"/>
  <c r="AA1228" i="1"/>
  <c r="AA1229" i="1"/>
  <c r="AA1230" i="1"/>
  <c r="AA1231" i="1"/>
  <c r="AA1232" i="1"/>
  <c r="AA1233" i="1"/>
  <c r="AA1234" i="1"/>
  <c r="AA1235" i="1"/>
  <c r="AA1236" i="1"/>
  <c r="AA1237" i="1"/>
  <c r="AA1238" i="1"/>
  <c r="AA1239" i="1"/>
  <c r="AA1240" i="1"/>
  <c r="AA1241" i="1"/>
  <c r="AA1242" i="1"/>
  <c r="AA1243" i="1"/>
  <c r="AA1244" i="1"/>
  <c r="AA1245" i="1"/>
  <c r="AA1246" i="1"/>
  <c r="AA1247" i="1"/>
  <c r="AA1248" i="1"/>
  <c r="AA1249" i="1"/>
  <c r="AA1250" i="1"/>
  <c r="AA1251" i="1"/>
  <c r="AA1252" i="1"/>
  <c r="AA1253" i="1"/>
  <c r="AA1254" i="1"/>
  <c r="AA1255" i="1"/>
  <c r="AA1256" i="1"/>
  <c r="AA1257" i="1"/>
  <c r="AA1258" i="1"/>
  <c r="AA1259" i="1"/>
  <c r="AA1260" i="1"/>
  <c r="AA1261" i="1"/>
  <c r="AA1262" i="1"/>
  <c r="AA1263" i="1"/>
  <c r="AA1264" i="1"/>
  <c r="AA1265" i="1"/>
  <c r="AA1266" i="1"/>
  <c r="AA1267" i="1"/>
  <c r="AA1268" i="1"/>
  <c r="AA1269" i="1"/>
  <c r="AA1270" i="1"/>
  <c r="AA1271" i="1"/>
  <c r="AA1272" i="1"/>
  <c r="AA1273" i="1"/>
  <c r="AA1274" i="1"/>
  <c r="AA1275" i="1"/>
  <c r="AA1276" i="1"/>
  <c r="AA1277" i="1"/>
  <c r="AA1278" i="1"/>
  <c r="AA1279" i="1"/>
  <c r="AA1280" i="1"/>
  <c r="AA1281" i="1"/>
  <c r="AA1282" i="1"/>
  <c r="AA1283" i="1"/>
  <c r="AA1284" i="1"/>
  <c r="AA1285" i="1"/>
  <c r="AA1286" i="1"/>
  <c r="AA1287" i="1"/>
  <c r="AA1288" i="1"/>
  <c r="AA1289" i="1"/>
  <c r="AA1290" i="1"/>
  <c r="AA1291" i="1"/>
  <c r="AA1292" i="1"/>
  <c r="AA1293" i="1"/>
  <c r="AA1294" i="1"/>
  <c r="AA1295" i="1"/>
  <c r="AA1296" i="1"/>
  <c r="AA1297" i="1"/>
  <c r="AA1298" i="1"/>
  <c r="AA1299" i="1"/>
  <c r="AA1300" i="1"/>
  <c r="AA1301" i="1"/>
  <c r="AA1302" i="1"/>
  <c r="AA1303" i="1"/>
  <c r="AA1304" i="1"/>
  <c r="AA1305" i="1"/>
  <c r="AA1306" i="1"/>
  <c r="AA1307" i="1"/>
  <c r="AA1308" i="1"/>
  <c r="AA1309" i="1"/>
  <c r="AA1310" i="1"/>
  <c r="AA1311" i="1"/>
  <c r="AA1312" i="1"/>
  <c r="AA1313" i="1"/>
  <c r="AA1314" i="1"/>
  <c r="AA1315" i="1"/>
  <c r="AA1316" i="1"/>
  <c r="AA1317" i="1"/>
  <c r="AA1318" i="1"/>
  <c r="AA1319" i="1"/>
  <c r="AA1320" i="1"/>
  <c r="AA1321" i="1"/>
  <c r="AA1322" i="1"/>
  <c r="AA1323" i="1"/>
  <c r="AA1324" i="1"/>
  <c r="AA1325" i="1"/>
  <c r="AA1326" i="1"/>
  <c r="AA1327" i="1"/>
  <c r="AA1328" i="1"/>
  <c r="AA1329" i="1"/>
  <c r="AA1330" i="1"/>
  <c r="AA1331" i="1"/>
  <c r="AA1332" i="1"/>
  <c r="AA1333" i="1"/>
  <c r="AA1334" i="1"/>
  <c r="AA1335" i="1"/>
  <c r="AA1336" i="1"/>
  <c r="AA1337" i="1"/>
  <c r="AA1338" i="1"/>
  <c r="AA1339" i="1"/>
  <c r="AA1340" i="1"/>
  <c r="AA1341" i="1"/>
  <c r="AA1342" i="1"/>
  <c r="AA1343" i="1"/>
  <c r="AA1344" i="1"/>
  <c r="AA1345" i="1"/>
  <c r="AA1346" i="1"/>
  <c r="AA1347" i="1"/>
  <c r="AA1348" i="1"/>
  <c r="AA1349" i="1"/>
  <c r="AA1350" i="1"/>
  <c r="AA1351" i="1"/>
  <c r="AA1352" i="1"/>
  <c r="AA1353" i="1"/>
  <c r="AA1354" i="1"/>
  <c r="AA1355" i="1"/>
  <c r="AA1356" i="1"/>
  <c r="AA1357" i="1"/>
  <c r="AA1358" i="1"/>
  <c r="AA1359" i="1"/>
  <c r="AA1360" i="1"/>
  <c r="AA1361" i="1"/>
  <c r="AA1362" i="1"/>
  <c r="AA1363" i="1"/>
  <c r="AA1364" i="1"/>
  <c r="AA1365" i="1"/>
  <c r="AA1366" i="1"/>
  <c r="AA1367" i="1"/>
  <c r="AA1368" i="1"/>
  <c r="AA1369" i="1"/>
  <c r="AA1370" i="1"/>
  <c r="AA1371" i="1"/>
  <c r="AA1372" i="1"/>
  <c r="AA1373" i="1"/>
  <c r="AA1374" i="1"/>
  <c r="AA1375" i="1"/>
  <c r="AA1376" i="1"/>
  <c r="AA1377" i="1"/>
  <c r="AA1378" i="1"/>
  <c r="AA1379" i="1"/>
  <c r="AA1380" i="1"/>
  <c r="AA1381" i="1"/>
  <c r="AA1382" i="1"/>
  <c r="AA1383" i="1"/>
  <c r="AA1384" i="1"/>
  <c r="AA1385" i="1"/>
  <c r="AA1386" i="1"/>
  <c r="AA1387" i="1"/>
  <c r="AA1388" i="1"/>
  <c r="AA1389" i="1"/>
  <c r="AA1390" i="1"/>
  <c r="AA1391" i="1"/>
  <c r="AA1392" i="1"/>
  <c r="AA1393" i="1"/>
  <c r="AA1394" i="1"/>
  <c r="AA1395" i="1"/>
  <c r="AA1396" i="1"/>
  <c r="AA1397" i="1"/>
  <c r="AA1398" i="1"/>
  <c r="AA1399" i="1"/>
  <c r="AA1400" i="1"/>
  <c r="AA1401" i="1"/>
  <c r="AA1402" i="1"/>
  <c r="AA1403" i="1"/>
  <c r="AA1404" i="1"/>
  <c r="AA1405" i="1"/>
  <c r="AA1406" i="1"/>
  <c r="AA1407" i="1"/>
  <c r="AA1408" i="1"/>
  <c r="AA1409" i="1"/>
  <c r="AA1410" i="1"/>
  <c r="AA1411" i="1"/>
  <c r="AA1412" i="1"/>
  <c r="AA1413" i="1"/>
  <c r="AA1414" i="1"/>
  <c r="AA1415" i="1"/>
  <c r="AA1416" i="1"/>
  <c r="AA1417" i="1"/>
  <c r="AA1418" i="1"/>
  <c r="AA1419" i="1"/>
  <c r="AA1420" i="1"/>
  <c r="AA1421" i="1"/>
  <c r="AA1422" i="1"/>
  <c r="AA1423" i="1"/>
  <c r="AA1424" i="1"/>
  <c r="AA1425" i="1"/>
  <c r="AA1426" i="1"/>
  <c r="AA1427" i="1"/>
  <c r="AA1428" i="1"/>
  <c r="AA1429" i="1"/>
  <c r="AA1430" i="1"/>
  <c r="AA1431" i="1"/>
  <c r="AA1432" i="1"/>
  <c r="AA1433" i="1"/>
  <c r="AA1434" i="1"/>
  <c r="AA1435" i="1"/>
  <c r="AA1436" i="1"/>
  <c r="AA1437" i="1"/>
  <c r="AA1438" i="1"/>
  <c r="AA1439" i="1"/>
  <c r="AA1440" i="1"/>
  <c r="AA1441" i="1"/>
  <c r="AA1442" i="1"/>
  <c r="AA1443" i="1"/>
  <c r="AA1444" i="1"/>
  <c r="AA1445" i="1"/>
  <c r="AA1446" i="1"/>
  <c r="AA1447" i="1"/>
  <c r="AA1448" i="1"/>
  <c r="AA1449" i="1"/>
  <c r="AA1450" i="1"/>
  <c r="AA1451" i="1"/>
  <c r="AA1452" i="1"/>
  <c r="AA1453" i="1"/>
  <c r="AA1454" i="1"/>
  <c r="AA1455" i="1"/>
  <c r="AA1456" i="1"/>
  <c r="AA1457" i="1"/>
  <c r="AA1458" i="1"/>
  <c r="AA1459" i="1"/>
  <c r="AA1460" i="1"/>
  <c r="AA1461" i="1"/>
  <c r="AA1462" i="1"/>
  <c r="AA1463" i="1"/>
  <c r="AA1464" i="1"/>
  <c r="AA1465" i="1"/>
  <c r="AA1466" i="1"/>
  <c r="AA1467" i="1"/>
  <c r="AA1468" i="1"/>
  <c r="AA1469" i="1"/>
  <c r="AA1470" i="1"/>
  <c r="AA1471" i="1"/>
  <c r="AA1472" i="1"/>
  <c r="AA1473" i="1"/>
  <c r="AA1474" i="1"/>
  <c r="AA1475" i="1"/>
  <c r="AA1476" i="1"/>
  <c r="AA1477" i="1"/>
  <c r="AA1478" i="1"/>
  <c r="AA1479" i="1"/>
  <c r="AA1480" i="1"/>
  <c r="AA1481" i="1"/>
  <c r="AA1482" i="1"/>
  <c r="AA1483" i="1"/>
  <c r="AA1484" i="1"/>
  <c r="AA1485" i="1"/>
  <c r="AA1486" i="1"/>
  <c r="AA1487" i="1"/>
  <c r="AA1488" i="1"/>
  <c r="AA1489" i="1"/>
  <c r="AA1490" i="1"/>
  <c r="AA1491" i="1"/>
  <c r="AA1492" i="1"/>
  <c r="AA1493" i="1"/>
  <c r="AA1494" i="1"/>
  <c r="AA1495" i="1"/>
  <c r="AA1496" i="1"/>
  <c r="AA1497" i="1"/>
  <c r="AA1498" i="1"/>
  <c r="AA1499" i="1"/>
  <c r="AA1500" i="1"/>
  <c r="AA1501" i="1"/>
  <c r="AA1502" i="1"/>
  <c r="AA1503" i="1"/>
  <c r="AA1504" i="1"/>
  <c r="AA1505" i="1"/>
  <c r="AA1506" i="1"/>
  <c r="AA1507" i="1"/>
  <c r="AA1508" i="1"/>
  <c r="AA1509" i="1"/>
  <c r="AA1510" i="1"/>
  <c r="AA1511" i="1"/>
  <c r="AA1512" i="1"/>
  <c r="AA1513" i="1"/>
  <c r="AA1514" i="1"/>
  <c r="AA1515" i="1"/>
  <c r="AA1516" i="1"/>
  <c r="AA1517" i="1"/>
  <c r="AA1518" i="1"/>
  <c r="AA1519" i="1"/>
  <c r="AA1520" i="1"/>
  <c r="AA1521" i="1"/>
  <c r="AA1522" i="1"/>
  <c r="AA1523" i="1"/>
  <c r="AA1524" i="1"/>
  <c r="AA1525" i="1"/>
  <c r="AA1526" i="1"/>
  <c r="AA1527" i="1"/>
  <c r="AA1528" i="1"/>
  <c r="AA1529" i="1"/>
  <c r="AA1530" i="1"/>
  <c r="AA1531" i="1"/>
  <c r="AA1532" i="1"/>
  <c r="AA1533" i="1"/>
  <c r="AA1534" i="1"/>
  <c r="AA1535" i="1"/>
  <c r="AA1536" i="1"/>
  <c r="AA1537" i="1"/>
  <c r="AA1538" i="1"/>
  <c r="AA1539" i="1"/>
  <c r="AA1540" i="1"/>
  <c r="AA1541" i="1"/>
  <c r="AA1542" i="1"/>
  <c r="AA1543" i="1"/>
  <c r="AA1544" i="1"/>
  <c r="AA1545" i="1"/>
  <c r="AA1546" i="1"/>
  <c r="AA1547" i="1"/>
  <c r="AA1548" i="1"/>
  <c r="AA1549" i="1"/>
  <c r="AA1550" i="1"/>
  <c r="AA1551" i="1"/>
  <c r="AA1552" i="1"/>
  <c r="AA1553" i="1"/>
  <c r="AA1554" i="1"/>
  <c r="AA1555" i="1"/>
  <c r="AA1556" i="1"/>
  <c r="AA1557" i="1"/>
  <c r="AA1558" i="1"/>
  <c r="AA1559" i="1"/>
  <c r="AA1560" i="1"/>
  <c r="AA1561" i="1"/>
  <c r="AA1562" i="1"/>
  <c r="AA1563" i="1"/>
  <c r="AA1564" i="1"/>
  <c r="AA1565" i="1"/>
  <c r="AA1566" i="1"/>
  <c r="AA1567" i="1"/>
  <c r="H1495" i="1"/>
  <c r="I1465" i="1" l="1"/>
  <c r="H1465" i="1"/>
  <c r="I1464" i="1"/>
  <c r="H1464" i="1"/>
  <c r="I1462" i="1"/>
  <c r="H1462" i="1"/>
  <c r="I1457" i="1" l="1"/>
  <c r="I1456" i="1"/>
  <c r="I1245" i="1" l="1"/>
  <c r="I1244" i="1"/>
  <c r="I1243" i="1"/>
  <c r="H1243" i="1"/>
  <c r="I1242" i="1"/>
  <c r="I1241" i="1"/>
  <c r="I1240" i="1"/>
  <c r="I1239" i="1"/>
  <c r="I1238" i="1"/>
  <c r="I1234" i="1" l="1"/>
  <c r="H1234" i="1"/>
  <c r="AB1230" i="1" l="1"/>
  <c r="AB1229" i="1"/>
  <c r="AB1228" i="1"/>
  <c r="AB1227" i="1"/>
  <c r="AB1226" i="1"/>
  <c r="AB1225" i="1"/>
  <c r="AB1224" i="1"/>
  <c r="AB1223" i="1"/>
  <c r="AA12" i="1" l="1"/>
  <c r="AE18" i="1"/>
  <c r="AE20" i="1"/>
  <c r="H21" i="1"/>
  <c r="AE21" i="1"/>
  <c r="AE22" i="1"/>
  <c r="AE23" i="1"/>
  <c r="AE24" i="1"/>
  <c r="AE25" i="1"/>
  <c r="AE26" i="1"/>
  <c r="AE27" i="1"/>
  <c r="AE28" i="1"/>
  <c r="AE29" i="1"/>
  <c r="AE30" i="1"/>
  <c r="AE31" i="1"/>
  <c r="AE32" i="1"/>
  <c r="AE33" i="1"/>
  <c r="AE34" i="1"/>
  <c r="AE35" i="1"/>
  <c r="AE36" i="1"/>
  <c r="AE37" i="1"/>
  <c r="AE38" i="1"/>
  <c r="AE39" i="1"/>
  <c r="AE40" i="1"/>
  <c r="AE41" i="1"/>
  <c r="AE42" i="1"/>
  <c r="AE43" i="1"/>
  <c r="AE44" i="1"/>
  <c r="AE45" i="1"/>
  <c r="AE46" i="1"/>
  <c r="AE47" i="1"/>
  <c r="AE48" i="1"/>
  <c r="AE49" i="1"/>
  <c r="AE50" i="1"/>
  <c r="AE51" i="1"/>
  <c r="AE52" i="1"/>
  <c r="AE53" i="1"/>
  <c r="AE54" i="1"/>
  <c r="AE55" i="1"/>
  <c r="AE56" i="1"/>
  <c r="AE57" i="1"/>
  <c r="AE58" i="1"/>
  <c r="AE59" i="1"/>
  <c r="AE60" i="1"/>
  <c r="AE61" i="1"/>
  <c r="AE62" i="1"/>
  <c r="AE63" i="1"/>
  <c r="AE64" i="1"/>
  <c r="AE65" i="1"/>
  <c r="AE66" i="1"/>
  <c r="AE67" i="1"/>
  <c r="AE68" i="1"/>
  <c r="AE69" i="1"/>
  <c r="AE70" i="1"/>
  <c r="AE71" i="1"/>
  <c r="AE72" i="1"/>
  <c r="AE73" i="1"/>
  <c r="AE74" i="1"/>
  <c r="AE75" i="1"/>
  <c r="AE76" i="1"/>
  <c r="AE77" i="1"/>
  <c r="AE78" i="1"/>
  <c r="AE79" i="1"/>
  <c r="AE80" i="1"/>
  <c r="AE81" i="1"/>
  <c r="AE82" i="1"/>
  <c r="AE83" i="1"/>
  <c r="AE84" i="1"/>
  <c r="AE85" i="1"/>
  <c r="AE86" i="1"/>
  <c r="AE87" i="1"/>
  <c r="AE88" i="1"/>
  <c r="AE89" i="1"/>
  <c r="AE90" i="1"/>
  <c r="AE91" i="1"/>
  <c r="AE92" i="1"/>
  <c r="I93" i="1"/>
  <c r="H130" i="1"/>
  <c r="I130" i="1"/>
  <c r="AE130" i="1"/>
  <c r="I131" i="1"/>
  <c r="AE131" i="1"/>
  <c r="I132" i="1"/>
  <c r="AE132" i="1"/>
  <c r="H271" i="1"/>
  <c r="H475" i="1"/>
  <c r="I475" i="1"/>
  <c r="H636" i="1"/>
  <c r="I636" i="1"/>
  <c r="H651" i="1"/>
  <c r="I651" i="1"/>
  <c r="H655" i="1"/>
  <c r="I655" i="1"/>
  <c r="H676" i="1"/>
  <c r="I676" i="1"/>
  <c r="I684" i="1"/>
  <c r="I686" i="1"/>
  <c r="H695" i="1"/>
  <c r="I695" i="1"/>
  <c r="H696" i="1"/>
  <c r="I696" i="1"/>
  <c r="H697" i="1"/>
  <c r="I697" i="1"/>
  <c r="H701" i="1"/>
  <c r="I701" i="1"/>
  <c r="H702" i="1"/>
  <c r="I702" i="1"/>
  <c r="I704" i="1"/>
  <c r="H706" i="1"/>
  <c r="H707" i="1"/>
  <c r="H715" i="1"/>
  <c r="H724" i="1"/>
  <c r="H726" i="1"/>
  <c r="I726" i="1"/>
  <c r="H727" i="1"/>
  <c r="H728" i="1"/>
  <c r="I728" i="1"/>
  <c r="H729" i="1"/>
  <c r="H730" i="1"/>
  <c r="I730" i="1"/>
  <c r="H731" i="1"/>
  <c r="H732" i="1"/>
  <c r="I732" i="1"/>
  <c r="H733" i="1"/>
  <c r="H734" i="1"/>
  <c r="I734" i="1"/>
  <c r="H735" i="1"/>
  <c r="H736" i="1"/>
  <c r="H737" i="1"/>
  <c r="H738" i="1"/>
  <c r="I738" i="1"/>
  <c r="H739" i="1"/>
  <c r="H740" i="1"/>
  <c r="I740" i="1"/>
  <c r="H741" i="1"/>
  <c r="H742" i="1"/>
  <c r="H744" i="1"/>
  <c r="I744" i="1"/>
  <c r="H834" i="1" l="1"/>
  <c r="I976" i="1"/>
  <c r="H978" i="1"/>
  <c r="H979" i="1"/>
  <c r="H980" i="1"/>
  <c r="H981" i="1"/>
  <c r="H982" i="1"/>
  <c r="H983" i="1"/>
  <c r="H984" i="1"/>
  <c r="H985" i="1"/>
  <c r="H986" i="1"/>
  <c r="H996" i="1"/>
  <c r="D3" i="2" l="1"/>
  <c r="D4" i="2"/>
  <c r="D5" i="2"/>
  <c r="D6" i="2"/>
  <c r="D7" i="2"/>
  <c r="D8" i="2"/>
  <c r="D9" i="2"/>
  <c r="D10" i="2"/>
  <c r="D11" i="2"/>
  <c r="D12" i="2"/>
  <c r="D13" i="2"/>
  <c r="D14" i="2"/>
  <c r="D15" i="2"/>
  <c r="D16" i="2"/>
  <c r="D17" i="2"/>
  <c r="D18" i="2"/>
  <c r="D19" i="2"/>
  <c r="D20" i="2"/>
  <c r="D21" i="2"/>
  <c r="D22" i="2"/>
  <c r="D23" i="2"/>
  <c r="D24" i="2"/>
  <c r="D25" i="2"/>
  <c r="D26" i="2"/>
  <c r="D27" i="2"/>
  <c r="D28" i="2"/>
  <c r="D29" i="2"/>
  <c r="D30" i="2"/>
  <c r="D31" i="2"/>
  <c r="D32" i="2"/>
  <c r="D33" i="2"/>
  <c r="D34" i="2"/>
  <c r="D35" i="2"/>
  <c r="D36" i="2"/>
  <c r="D37" i="2"/>
  <c r="D38" i="2"/>
  <c r="D39" i="2"/>
  <c r="D40" i="2"/>
  <c r="D41" i="2"/>
  <c r="D42" i="2"/>
  <c r="D43" i="2"/>
  <c r="D44" i="2"/>
  <c r="D45" i="2"/>
  <c r="D46" i="2"/>
  <c r="D47" i="2"/>
  <c r="D48" i="2"/>
  <c r="D49" i="2"/>
  <c r="D50" i="2"/>
  <c r="D51" i="2"/>
  <c r="D52" i="2"/>
  <c r="D53" i="2"/>
  <c r="D54" i="2"/>
  <c r="D55" i="2"/>
  <c r="D56" i="2"/>
  <c r="D57" i="2"/>
  <c r="D58" i="2"/>
  <c r="D59" i="2"/>
  <c r="D60" i="2"/>
  <c r="D61" i="2"/>
  <c r="D62" i="2"/>
  <c r="D63" i="2"/>
  <c r="D64" i="2"/>
  <c r="D65" i="2"/>
  <c r="D66" i="2"/>
  <c r="D67" i="2"/>
  <c r="D68" i="2"/>
  <c r="D69" i="2"/>
  <c r="D70" i="2"/>
  <c r="D71" i="2"/>
  <c r="D72" i="2"/>
  <c r="D73" i="2"/>
  <c r="D74" i="2"/>
  <c r="D75" i="2"/>
  <c r="D76" i="2"/>
  <c r="D77" i="2"/>
  <c r="D78" i="2"/>
  <c r="D79" i="2"/>
  <c r="D80" i="2"/>
  <c r="D81" i="2"/>
  <c r="D82" i="2"/>
  <c r="D83" i="2"/>
  <c r="D84" i="2"/>
  <c r="D85" i="2"/>
  <c r="D86" i="2"/>
  <c r="D87" i="2"/>
  <c r="D88" i="2"/>
  <c r="D89" i="2"/>
  <c r="D90" i="2"/>
  <c r="D91" i="2"/>
  <c r="D92" i="2"/>
  <c r="D93" i="2"/>
  <c r="D94" i="2"/>
  <c r="D95" i="2"/>
  <c r="D96" i="2"/>
  <c r="D97" i="2"/>
  <c r="D98" i="2"/>
  <c r="D99" i="2"/>
  <c r="D100" i="2"/>
  <c r="D101" i="2"/>
  <c r="D102" i="2"/>
  <c r="D103" i="2"/>
  <c r="D104" i="2"/>
  <c r="D105" i="2"/>
  <c r="D106" i="2"/>
  <c r="D107" i="2"/>
  <c r="D108" i="2"/>
  <c r="D109" i="2"/>
  <c r="D110" i="2"/>
  <c r="D111" i="2"/>
  <c r="D112" i="2"/>
  <c r="D113" i="2"/>
  <c r="D114" i="2"/>
  <c r="D115" i="2"/>
  <c r="D116" i="2"/>
  <c r="D117" i="2"/>
  <c r="D118" i="2"/>
  <c r="D119" i="2"/>
  <c r="D120" i="2"/>
  <c r="D121" i="2"/>
  <c r="D122" i="2"/>
  <c r="D123" i="2"/>
  <c r="D124" i="2"/>
  <c r="D125" i="2"/>
  <c r="D126" i="2"/>
  <c r="D127" i="2"/>
  <c r="D128" i="2"/>
  <c r="D129" i="2"/>
  <c r="D130" i="2"/>
  <c r="D131" i="2"/>
  <c r="D132" i="2"/>
  <c r="D133" i="2"/>
  <c r="D134" i="2"/>
  <c r="D135" i="2"/>
  <c r="D136" i="2"/>
  <c r="D137" i="2"/>
  <c r="D138" i="2"/>
  <c r="D139" i="2"/>
  <c r="D140" i="2"/>
  <c r="D141" i="2"/>
  <c r="D142" i="2"/>
  <c r="D143" i="2"/>
  <c r="D144" i="2"/>
  <c r="D145" i="2"/>
  <c r="D146" i="2"/>
  <c r="D147" i="2"/>
  <c r="D148" i="2"/>
  <c r="D149" i="2"/>
  <c r="D150" i="2"/>
  <c r="D151" i="2"/>
  <c r="D152" i="2"/>
  <c r="D153" i="2"/>
  <c r="D154" i="2"/>
  <c r="D155" i="2"/>
  <c r="D156" i="2"/>
  <c r="D157" i="2"/>
  <c r="D158" i="2"/>
  <c r="D159" i="2"/>
  <c r="D160" i="2"/>
  <c r="D161" i="2"/>
  <c r="D162" i="2"/>
  <c r="D163" i="2"/>
  <c r="D164" i="2"/>
  <c r="D165" i="2"/>
  <c r="D166" i="2"/>
  <c r="D167" i="2"/>
  <c r="D168" i="2"/>
  <c r="D169" i="2"/>
  <c r="D170" i="2"/>
  <c r="D171" i="2"/>
  <c r="D172" i="2"/>
  <c r="D173" i="2"/>
  <c r="D174" i="2"/>
  <c r="D175" i="2"/>
  <c r="D176" i="2"/>
  <c r="D177" i="2"/>
  <c r="D178" i="2"/>
  <c r="D179" i="2"/>
  <c r="D180" i="2"/>
  <c r="D181" i="2"/>
  <c r="D182" i="2"/>
  <c r="D183" i="2"/>
  <c r="D184" i="2"/>
  <c r="D185" i="2"/>
  <c r="D186" i="2"/>
  <c r="D187" i="2"/>
  <c r="D188" i="2"/>
  <c r="D189" i="2"/>
  <c r="D190" i="2"/>
  <c r="D191" i="2"/>
  <c r="D192" i="2"/>
  <c r="D193" i="2"/>
  <c r="D194" i="2"/>
  <c r="D195" i="2"/>
  <c r="D196" i="2"/>
  <c r="D197" i="2"/>
  <c r="D198" i="2"/>
  <c r="D199" i="2"/>
  <c r="D200" i="2"/>
  <c r="D201" i="2"/>
  <c r="D202" i="2"/>
  <c r="D203" i="2"/>
  <c r="D204" i="2"/>
  <c r="D205" i="2"/>
  <c r="D206" i="2"/>
  <c r="D207" i="2"/>
  <c r="D208" i="2"/>
  <c r="D209" i="2"/>
  <c r="D210" i="2"/>
  <c r="D211" i="2"/>
  <c r="D212" i="2"/>
  <c r="D213" i="2"/>
  <c r="D214" i="2"/>
  <c r="D215" i="2"/>
  <c r="D216" i="2"/>
  <c r="D217" i="2"/>
  <c r="D218" i="2"/>
  <c r="D219" i="2"/>
  <c r="D220" i="2"/>
  <c r="D221" i="2"/>
  <c r="D222" i="2"/>
  <c r="D223" i="2"/>
  <c r="D224" i="2"/>
  <c r="D225" i="2"/>
  <c r="D226" i="2"/>
  <c r="D227" i="2"/>
  <c r="D228" i="2"/>
  <c r="D229" i="2"/>
  <c r="D230" i="2"/>
  <c r="D231" i="2"/>
  <c r="D232" i="2"/>
  <c r="D233" i="2"/>
  <c r="D234" i="2"/>
  <c r="D235" i="2"/>
  <c r="D236" i="2"/>
  <c r="D237" i="2"/>
  <c r="D238" i="2"/>
  <c r="D239" i="2"/>
  <c r="D240" i="2"/>
  <c r="D241" i="2"/>
  <c r="D242" i="2"/>
  <c r="D243" i="2"/>
  <c r="D244" i="2"/>
  <c r="D245" i="2"/>
  <c r="D246" i="2"/>
  <c r="D247" i="2"/>
  <c r="D248" i="2"/>
  <c r="D249" i="2"/>
  <c r="D250" i="2"/>
  <c r="D251" i="2"/>
  <c r="D252" i="2"/>
  <c r="D253" i="2"/>
  <c r="D254" i="2"/>
  <c r="D255" i="2"/>
  <c r="D256" i="2"/>
  <c r="D257" i="2"/>
  <c r="D258" i="2"/>
  <c r="D259" i="2"/>
  <c r="D260" i="2"/>
  <c r="D261" i="2"/>
  <c r="D262" i="2"/>
  <c r="D263" i="2"/>
  <c r="D264" i="2"/>
  <c r="D265" i="2"/>
  <c r="D266" i="2"/>
  <c r="D267" i="2"/>
  <c r="D268" i="2"/>
  <c r="D269" i="2"/>
  <c r="D270" i="2"/>
  <c r="D271" i="2"/>
  <c r="D272" i="2"/>
  <c r="D273" i="2"/>
  <c r="D274" i="2"/>
  <c r="D275" i="2"/>
  <c r="D276" i="2"/>
  <c r="D277" i="2"/>
  <c r="D278" i="2"/>
  <c r="D279" i="2"/>
  <c r="D280" i="2"/>
  <c r="D281" i="2"/>
  <c r="D282" i="2"/>
  <c r="D283" i="2"/>
  <c r="D284" i="2"/>
  <c r="D285" i="2"/>
  <c r="D286" i="2"/>
  <c r="D287" i="2"/>
  <c r="D288" i="2"/>
  <c r="D289" i="2"/>
  <c r="D290" i="2"/>
  <c r="D291" i="2"/>
  <c r="D292" i="2"/>
  <c r="D293" i="2"/>
  <c r="D294" i="2"/>
  <c r="D295" i="2"/>
  <c r="D296" i="2"/>
  <c r="D297" i="2"/>
  <c r="D298" i="2"/>
  <c r="D299" i="2"/>
  <c r="D300" i="2"/>
  <c r="D301" i="2"/>
  <c r="D302" i="2"/>
  <c r="D303" i="2"/>
  <c r="D304" i="2"/>
  <c r="D305" i="2"/>
  <c r="D306" i="2"/>
  <c r="D307" i="2"/>
  <c r="D308" i="2"/>
  <c r="D309" i="2"/>
  <c r="D310" i="2"/>
  <c r="D311" i="2"/>
  <c r="D312" i="2"/>
  <c r="D313" i="2"/>
  <c r="D314" i="2"/>
  <c r="D315" i="2"/>
  <c r="D316" i="2"/>
  <c r="D317" i="2"/>
  <c r="D318" i="2"/>
  <c r="D319" i="2"/>
  <c r="D320" i="2"/>
  <c r="D321" i="2"/>
  <c r="D322" i="2"/>
  <c r="D323" i="2"/>
  <c r="D324" i="2"/>
  <c r="D325" i="2"/>
  <c r="D326" i="2"/>
  <c r="D327" i="2"/>
  <c r="D328" i="2"/>
  <c r="D329" i="2"/>
  <c r="D330" i="2"/>
  <c r="D331" i="2"/>
  <c r="D332" i="2"/>
  <c r="D333" i="2"/>
  <c r="D334" i="2"/>
  <c r="D335" i="2"/>
  <c r="D336" i="2"/>
  <c r="D337" i="2"/>
  <c r="D338" i="2"/>
  <c r="D339" i="2"/>
  <c r="D340" i="2"/>
  <c r="D341" i="2"/>
  <c r="D342" i="2"/>
  <c r="D343" i="2"/>
  <c r="D344" i="2"/>
  <c r="D345" i="2"/>
  <c r="D346" i="2"/>
  <c r="D347" i="2"/>
  <c r="D348" i="2"/>
  <c r="D349" i="2"/>
  <c r="D350" i="2"/>
  <c r="D351" i="2"/>
  <c r="D352" i="2"/>
  <c r="D353" i="2"/>
  <c r="D354" i="2"/>
  <c r="D355" i="2"/>
  <c r="D356" i="2"/>
  <c r="D357" i="2"/>
  <c r="D358" i="2"/>
  <c r="D359" i="2"/>
  <c r="D360" i="2"/>
  <c r="D361" i="2"/>
  <c r="D362" i="2"/>
  <c r="D363" i="2"/>
  <c r="D364" i="2"/>
  <c r="D365" i="2"/>
  <c r="D366" i="2"/>
  <c r="D367" i="2"/>
  <c r="D368" i="2"/>
  <c r="D369" i="2"/>
  <c r="D370" i="2"/>
  <c r="D371" i="2"/>
  <c r="D372" i="2"/>
  <c r="D373" i="2"/>
  <c r="D374" i="2"/>
  <c r="D375" i="2"/>
  <c r="D376" i="2"/>
  <c r="D377" i="2"/>
  <c r="D378" i="2"/>
  <c r="D379" i="2"/>
  <c r="D380" i="2"/>
  <c r="D381" i="2"/>
  <c r="D382" i="2"/>
  <c r="D383" i="2"/>
  <c r="D384" i="2"/>
  <c r="D385" i="2"/>
  <c r="D386" i="2"/>
  <c r="D387" i="2"/>
  <c r="D388" i="2"/>
  <c r="D389" i="2"/>
  <c r="D390" i="2"/>
  <c r="D391" i="2"/>
  <c r="D392" i="2"/>
  <c r="D393" i="2"/>
  <c r="D394" i="2"/>
  <c r="D395" i="2"/>
  <c r="D396" i="2"/>
  <c r="D397" i="2"/>
  <c r="D398" i="2"/>
  <c r="D399" i="2"/>
  <c r="D400" i="2"/>
  <c r="D401" i="2"/>
  <c r="D402" i="2"/>
  <c r="D403" i="2"/>
  <c r="D404" i="2"/>
  <c r="D405" i="2"/>
  <c r="D406" i="2"/>
  <c r="D407" i="2"/>
  <c r="D408" i="2"/>
  <c r="D409" i="2"/>
  <c r="D410" i="2"/>
  <c r="D411" i="2"/>
  <c r="D412" i="2"/>
  <c r="D413" i="2"/>
  <c r="D414" i="2"/>
  <c r="D415" i="2"/>
  <c r="D416" i="2"/>
  <c r="D417" i="2"/>
  <c r="D418" i="2"/>
  <c r="D419" i="2"/>
  <c r="D420" i="2"/>
  <c r="D421" i="2"/>
  <c r="D422" i="2"/>
  <c r="D423" i="2"/>
  <c r="D424" i="2"/>
  <c r="D425" i="2"/>
  <c r="D426" i="2"/>
  <c r="D427" i="2"/>
  <c r="D428" i="2"/>
  <c r="D429" i="2"/>
  <c r="D430" i="2"/>
  <c r="D431" i="2"/>
  <c r="D432" i="2"/>
  <c r="D433" i="2"/>
  <c r="D434" i="2"/>
  <c r="D435" i="2"/>
  <c r="D436" i="2"/>
  <c r="D437" i="2"/>
  <c r="D438" i="2"/>
  <c r="D439" i="2"/>
  <c r="D440" i="2"/>
  <c r="D441" i="2"/>
  <c r="D442" i="2"/>
  <c r="D443" i="2"/>
  <c r="D444" i="2"/>
  <c r="D445" i="2"/>
  <c r="D446" i="2"/>
  <c r="D447" i="2"/>
  <c r="D448" i="2"/>
  <c r="D449" i="2"/>
  <c r="D450" i="2"/>
  <c r="D451" i="2"/>
  <c r="D452" i="2"/>
  <c r="D453" i="2"/>
  <c r="D454" i="2"/>
  <c r="D455" i="2"/>
  <c r="D456" i="2"/>
  <c r="D457" i="2"/>
  <c r="D458" i="2"/>
  <c r="D459" i="2"/>
  <c r="D460" i="2"/>
  <c r="D461" i="2"/>
  <c r="D462" i="2"/>
  <c r="D463" i="2"/>
  <c r="D464" i="2"/>
  <c r="D465" i="2"/>
  <c r="D466" i="2"/>
  <c r="D467" i="2"/>
  <c r="D468" i="2"/>
  <c r="D469" i="2"/>
  <c r="D470" i="2"/>
  <c r="D471" i="2"/>
  <c r="D472" i="2"/>
  <c r="D473" i="2"/>
  <c r="D474" i="2"/>
  <c r="D475" i="2"/>
  <c r="D476" i="2"/>
  <c r="D477" i="2"/>
  <c r="D478" i="2"/>
  <c r="D479" i="2"/>
  <c r="D480" i="2"/>
  <c r="D481" i="2"/>
  <c r="D482" i="2"/>
  <c r="D483" i="2"/>
  <c r="D484" i="2"/>
  <c r="D485" i="2"/>
  <c r="D486" i="2"/>
  <c r="D487" i="2"/>
  <c r="D488" i="2"/>
  <c r="D489" i="2"/>
  <c r="D490" i="2"/>
  <c r="D491" i="2"/>
  <c r="D492" i="2"/>
  <c r="D493" i="2"/>
  <c r="D494" i="2"/>
  <c r="D495" i="2"/>
  <c r="D496" i="2"/>
  <c r="D497" i="2"/>
  <c r="D498" i="2"/>
  <c r="D499" i="2"/>
  <c r="D500" i="2"/>
  <c r="D501" i="2"/>
  <c r="D502" i="2"/>
  <c r="D503" i="2"/>
  <c r="D504" i="2"/>
  <c r="D505" i="2"/>
  <c r="D506" i="2"/>
  <c r="D507" i="2"/>
  <c r="D508" i="2"/>
  <c r="D509" i="2"/>
  <c r="D510" i="2"/>
  <c r="D511" i="2"/>
  <c r="D512" i="2"/>
  <c r="D513" i="2"/>
  <c r="D514" i="2"/>
  <c r="D515" i="2"/>
  <c r="D516" i="2"/>
  <c r="D517" i="2"/>
  <c r="D518" i="2"/>
  <c r="D519" i="2"/>
  <c r="D520" i="2"/>
  <c r="D521" i="2"/>
  <c r="D522" i="2"/>
  <c r="D523" i="2"/>
  <c r="D524" i="2"/>
  <c r="D525" i="2"/>
  <c r="D526" i="2"/>
  <c r="D527" i="2"/>
  <c r="D528" i="2"/>
  <c r="D529" i="2"/>
  <c r="D530" i="2"/>
  <c r="D531" i="2"/>
  <c r="D532" i="2"/>
  <c r="D533" i="2"/>
  <c r="D534" i="2"/>
  <c r="D535" i="2"/>
  <c r="D536" i="2"/>
  <c r="D537" i="2"/>
  <c r="D538" i="2"/>
  <c r="D539" i="2"/>
  <c r="D540" i="2"/>
  <c r="D541" i="2"/>
  <c r="D542" i="2"/>
  <c r="D543" i="2"/>
  <c r="D544" i="2"/>
  <c r="D545" i="2"/>
  <c r="D546" i="2"/>
  <c r="D547" i="2"/>
  <c r="D548" i="2"/>
  <c r="D549" i="2"/>
  <c r="D550" i="2"/>
  <c r="D551" i="2"/>
  <c r="D552" i="2"/>
  <c r="D553" i="2"/>
  <c r="D554" i="2"/>
  <c r="D555" i="2"/>
  <c r="D556" i="2"/>
  <c r="D557" i="2"/>
  <c r="D558" i="2"/>
  <c r="D559" i="2"/>
  <c r="D560" i="2"/>
  <c r="D561" i="2"/>
  <c r="D562" i="2"/>
  <c r="D563" i="2"/>
  <c r="D564" i="2"/>
  <c r="D565" i="2"/>
  <c r="D566" i="2"/>
  <c r="D567" i="2"/>
  <c r="D568" i="2"/>
  <c r="D569" i="2"/>
  <c r="D570" i="2"/>
  <c r="D571" i="2"/>
  <c r="D572" i="2"/>
  <c r="D573" i="2"/>
  <c r="D574" i="2"/>
  <c r="D575" i="2"/>
  <c r="D576" i="2"/>
  <c r="D577" i="2"/>
  <c r="D578" i="2"/>
  <c r="D579" i="2"/>
  <c r="D580" i="2"/>
  <c r="D581" i="2"/>
  <c r="D582" i="2"/>
  <c r="D583" i="2"/>
  <c r="D584" i="2"/>
  <c r="D585" i="2"/>
  <c r="D586" i="2"/>
  <c r="D587" i="2"/>
  <c r="D588" i="2"/>
  <c r="D589" i="2"/>
  <c r="D590" i="2"/>
  <c r="D591" i="2"/>
  <c r="D592" i="2"/>
  <c r="D593" i="2"/>
  <c r="D594" i="2"/>
  <c r="D595" i="2"/>
  <c r="D596" i="2"/>
  <c r="D597" i="2"/>
  <c r="D598" i="2"/>
  <c r="D599" i="2"/>
  <c r="D600" i="2"/>
  <c r="D601" i="2"/>
  <c r="D602" i="2"/>
  <c r="D603" i="2"/>
  <c r="D604" i="2"/>
  <c r="D605" i="2"/>
  <c r="D606" i="2"/>
  <c r="D607" i="2"/>
  <c r="D608" i="2"/>
  <c r="D609" i="2"/>
  <c r="D610" i="2"/>
  <c r="D611" i="2"/>
  <c r="D612" i="2"/>
  <c r="D613" i="2"/>
  <c r="D614" i="2"/>
  <c r="D615" i="2"/>
  <c r="D616" i="2"/>
  <c r="D617" i="2"/>
  <c r="D618" i="2"/>
  <c r="D619" i="2"/>
  <c r="D620" i="2"/>
  <c r="D621" i="2"/>
  <c r="D622" i="2"/>
  <c r="D623" i="2"/>
  <c r="D624" i="2"/>
  <c r="D625" i="2"/>
  <c r="D626" i="2"/>
  <c r="D627" i="2"/>
  <c r="D628" i="2"/>
  <c r="D629" i="2"/>
  <c r="D630" i="2"/>
  <c r="D631" i="2"/>
  <c r="D632" i="2"/>
  <c r="D633" i="2"/>
  <c r="D634" i="2"/>
  <c r="D635" i="2"/>
  <c r="D636" i="2"/>
  <c r="D637" i="2"/>
  <c r="D638" i="2"/>
  <c r="D639" i="2"/>
  <c r="D640" i="2"/>
  <c r="D641" i="2"/>
  <c r="D642" i="2"/>
  <c r="D643" i="2"/>
  <c r="D644" i="2"/>
  <c r="D645" i="2"/>
  <c r="D646" i="2"/>
  <c r="D647" i="2"/>
  <c r="D648" i="2"/>
  <c r="D649" i="2"/>
  <c r="D650" i="2"/>
  <c r="D651" i="2"/>
  <c r="D652" i="2"/>
  <c r="D653" i="2"/>
  <c r="D654" i="2"/>
  <c r="D655" i="2"/>
  <c r="D656" i="2"/>
  <c r="D657" i="2"/>
  <c r="D658" i="2"/>
  <c r="D659" i="2"/>
  <c r="D660" i="2"/>
  <c r="D661" i="2"/>
  <c r="D662" i="2"/>
  <c r="D663" i="2"/>
  <c r="D664" i="2"/>
  <c r="D665" i="2"/>
  <c r="D666" i="2"/>
  <c r="D667" i="2"/>
  <c r="D668" i="2"/>
  <c r="D669" i="2"/>
  <c r="D670" i="2"/>
  <c r="D671" i="2"/>
  <c r="D672" i="2"/>
  <c r="D673" i="2"/>
  <c r="D674" i="2"/>
  <c r="D675" i="2"/>
  <c r="D676" i="2"/>
  <c r="D677" i="2"/>
  <c r="D678" i="2"/>
  <c r="D679" i="2"/>
  <c r="D680" i="2"/>
  <c r="D681" i="2"/>
  <c r="D682" i="2"/>
  <c r="D683" i="2"/>
  <c r="D684" i="2"/>
  <c r="D685" i="2"/>
  <c r="D686" i="2"/>
  <c r="D687" i="2"/>
  <c r="D688" i="2"/>
  <c r="D689" i="2"/>
  <c r="D690" i="2"/>
  <c r="D691" i="2"/>
  <c r="D692" i="2"/>
  <c r="D693" i="2"/>
  <c r="D694" i="2"/>
  <c r="D695" i="2"/>
  <c r="D696" i="2"/>
  <c r="D697" i="2"/>
  <c r="D698" i="2"/>
  <c r="D699" i="2"/>
  <c r="D700" i="2"/>
  <c r="D701" i="2"/>
  <c r="D702" i="2"/>
  <c r="D703" i="2"/>
  <c r="D704" i="2"/>
  <c r="D705" i="2"/>
  <c r="D706" i="2"/>
  <c r="D707" i="2"/>
  <c r="D708" i="2"/>
  <c r="D709" i="2"/>
  <c r="D710" i="2"/>
  <c r="D711" i="2"/>
  <c r="D712" i="2"/>
  <c r="D713" i="2"/>
  <c r="D714" i="2"/>
  <c r="D715" i="2"/>
  <c r="D716" i="2"/>
  <c r="D717" i="2"/>
  <c r="D718" i="2"/>
  <c r="D719" i="2"/>
  <c r="D720" i="2"/>
  <c r="D721" i="2"/>
  <c r="D722" i="2"/>
  <c r="D723" i="2"/>
  <c r="D724" i="2"/>
  <c r="D725" i="2"/>
  <c r="D726" i="2"/>
  <c r="D727" i="2"/>
  <c r="D728" i="2"/>
  <c r="D729" i="2"/>
  <c r="D730" i="2"/>
  <c r="D731" i="2"/>
  <c r="D732" i="2"/>
  <c r="D733" i="2"/>
  <c r="D734" i="2"/>
  <c r="D735" i="2"/>
  <c r="D736" i="2"/>
  <c r="D737" i="2"/>
  <c r="D738" i="2"/>
  <c r="D739" i="2"/>
  <c r="D740" i="2"/>
  <c r="D741" i="2"/>
  <c r="D742" i="2"/>
  <c r="D743" i="2"/>
  <c r="D744" i="2"/>
  <c r="D745" i="2"/>
  <c r="D746" i="2"/>
  <c r="D747" i="2"/>
  <c r="D748" i="2"/>
  <c r="D749" i="2"/>
  <c r="D750" i="2"/>
  <c r="D751" i="2"/>
  <c r="D752" i="2"/>
  <c r="D753" i="2"/>
  <c r="D754" i="2"/>
  <c r="D755" i="2"/>
  <c r="D756" i="2"/>
  <c r="D757" i="2"/>
  <c r="D758" i="2"/>
  <c r="D759" i="2"/>
  <c r="D760" i="2"/>
  <c r="D761" i="2"/>
  <c r="D762" i="2"/>
  <c r="D763" i="2"/>
  <c r="D764" i="2"/>
  <c r="D765" i="2"/>
  <c r="D766" i="2"/>
  <c r="D767" i="2"/>
  <c r="D768" i="2"/>
  <c r="D769" i="2"/>
  <c r="D770" i="2"/>
  <c r="D771" i="2"/>
  <c r="D772" i="2"/>
  <c r="D773" i="2"/>
  <c r="D774" i="2"/>
  <c r="D775" i="2"/>
  <c r="D776" i="2"/>
  <c r="D777" i="2"/>
  <c r="D778" i="2"/>
  <c r="D779" i="2"/>
  <c r="D780" i="2"/>
  <c r="D781" i="2"/>
  <c r="D782" i="2"/>
  <c r="D783" i="2"/>
  <c r="D784" i="2"/>
  <c r="D785" i="2"/>
  <c r="D786" i="2"/>
  <c r="D787" i="2"/>
  <c r="D788" i="2"/>
  <c r="D789" i="2"/>
  <c r="D790" i="2"/>
  <c r="D791" i="2"/>
  <c r="D792" i="2"/>
  <c r="D793" i="2"/>
  <c r="D794" i="2"/>
  <c r="D795" i="2"/>
  <c r="D796" i="2"/>
  <c r="D797" i="2"/>
  <c r="D798" i="2"/>
  <c r="D799" i="2"/>
  <c r="D800" i="2"/>
  <c r="D801" i="2"/>
  <c r="D802" i="2"/>
  <c r="D803" i="2"/>
  <c r="D804" i="2"/>
  <c r="D805" i="2"/>
  <c r="D806" i="2"/>
  <c r="D807" i="2"/>
  <c r="D808" i="2"/>
  <c r="D809" i="2"/>
  <c r="D810" i="2"/>
  <c r="D811" i="2"/>
  <c r="D812" i="2"/>
  <c r="D813" i="2"/>
  <c r="D814" i="2"/>
  <c r="D815" i="2"/>
  <c r="D816" i="2"/>
  <c r="D817" i="2"/>
  <c r="D818" i="2"/>
  <c r="D819" i="2"/>
  <c r="D820" i="2"/>
  <c r="D821" i="2"/>
  <c r="D822" i="2"/>
  <c r="D823" i="2"/>
  <c r="D824" i="2"/>
  <c r="D825" i="2"/>
  <c r="D826" i="2"/>
  <c r="D827" i="2"/>
  <c r="D828" i="2"/>
  <c r="D829" i="2"/>
  <c r="D830" i="2"/>
  <c r="D831" i="2"/>
  <c r="D832" i="2"/>
  <c r="D833" i="2"/>
  <c r="D834" i="2"/>
  <c r="D835" i="2"/>
  <c r="D836" i="2"/>
  <c r="D837" i="2"/>
  <c r="D838" i="2"/>
  <c r="D839" i="2"/>
  <c r="D840" i="2"/>
  <c r="D841" i="2"/>
  <c r="D842" i="2"/>
  <c r="D843" i="2"/>
  <c r="D844" i="2"/>
  <c r="D845" i="2"/>
  <c r="D846" i="2"/>
  <c r="D847" i="2"/>
  <c r="D848" i="2"/>
  <c r="D849" i="2"/>
  <c r="D850" i="2"/>
  <c r="D851" i="2"/>
  <c r="D852" i="2"/>
  <c r="D853" i="2"/>
  <c r="D854" i="2"/>
  <c r="D855" i="2"/>
  <c r="D856" i="2"/>
  <c r="D857" i="2"/>
  <c r="D858" i="2"/>
  <c r="D859" i="2"/>
  <c r="D860" i="2"/>
  <c r="D861" i="2"/>
  <c r="D862" i="2"/>
  <c r="D863" i="2"/>
  <c r="D864" i="2"/>
  <c r="D865" i="2"/>
  <c r="D866" i="2"/>
  <c r="D867" i="2"/>
  <c r="D868" i="2"/>
  <c r="D869" i="2"/>
  <c r="D870" i="2"/>
  <c r="D871" i="2"/>
  <c r="D872" i="2"/>
  <c r="D873" i="2"/>
  <c r="D874" i="2"/>
  <c r="D875" i="2"/>
  <c r="D876" i="2"/>
  <c r="D877" i="2"/>
  <c r="D878" i="2"/>
  <c r="D879" i="2"/>
  <c r="D880" i="2"/>
  <c r="D881" i="2"/>
  <c r="D882" i="2"/>
  <c r="D883" i="2"/>
  <c r="D884" i="2"/>
  <c r="D885" i="2"/>
  <c r="D886" i="2"/>
  <c r="D887" i="2"/>
  <c r="D888" i="2"/>
  <c r="D889" i="2"/>
  <c r="D890" i="2"/>
  <c r="D891" i="2"/>
  <c r="D892" i="2"/>
  <c r="D893" i="2"/>
  <c r="D894" i="2"/>
  <c r="D895" i="2"/>
  <c r="D896" i="2"/>
  <c r="D897" i="2"/>
  <c r="D898" i="2"/>
  <c r="D899" i="2"/>
  <c r="D900" i="2"/>
  <c r="D901" i="2"/>
  <c r="D902" i="2"/>
  <c r="D903" i="2"/>
  <c r="D904" i="2"/>
  <c r="D905" i="2"/>
  <c r="D906" i="2"/>
  <c r="D907" i="2"/>
  <c r="D908" i="2"/>
  <c r="D909" i="2"/>
  <c r="D910" i="2"/>
  <c r="D911" i="2"/>
  <c r="D912" i="2"/>
  <c r="D913" i="2"/>
  <c r="D914" i="2"/>
  <c r="D915" i="2"/>
  <c r="D916" i="2"/>
  <c r="D917" i="2"/>
  <c r="D918" i="2"/>
  <c r="D919" i="2"/>
  <c r="D920" i="2"/>
  <c r="D921" i="2"/>
  <c r="D922" i="2"/>
  <c r="D923" i="2"/>
  <c r="D924" i="2"/>
  <c r="D925" i="2"/>
  <c r="D926" i="2"/>
  <c r="D927" i="2"/>
  <c r="D928" i="2"/>
  <c r="D929" i="2"/>
  <c r="D930" i="2"/>
  <c r="D931" i="2"/>
  <c r="D932" i="2"/>
  <c r="D933" i="2"/>
  <c r="D934" i="2"/>
  <c r="D935" i="2"/>
  <c r="D936" i="2"/>
  <c r="D937" i="2"/>
  <c r="D938" i="2"/>
  <c r="D939" i="2"/>
  <c r="D940" i="2"/>
  <c r="D941" i="2"/>
  <c r="D942" i="2"/>
  <c r="D943" i="2"/>
  <c r="D944" i="2"/>
  <c r="D945" i="2"/>
  <c r="D946" i="2"/>
  <c r="D947" i="2"/>
  <c r="D948" i="2"/>
  <c r="D949" i="2"/>
  <c r="D950" i="2"/>
  <c r="D951" i="2"/>
  <c r="D952" i="2"/>
  <c r="D953" i="2"/>
  <c r="D954" i="2"/>
  <c r="D955" i="2"/>
  <c r="D956" i="2"/>
  <c r="D957" i="2"/>
  <c r="D958" i="2"/>
  <c r="D959" i="2"/>
  <c r="D960" i="2"/>
  <c r="D961" i="2"/>
  <c r="D962" i="2"/>
  <c r="D963" i="2"/>
  <c r="D964" i="2"/>
  <c r="D965" i="2"/>
  <c r="D966" i="2"/>
  <c r="D967" i="2"/>
  <c r="D968" i="2"/>
  <c r="D969" i="2"/>
  <c r="D970" i="2"/>
  <c r="D971" i="2"/>
  <c r="D972" i="2"/>
  <c r="D973" i="2"/>
  <c r="D974" i="2"/>
  <c r="D975" i="2"/>
  <c r="D976" i="2"/>
  <c r="D977" i="2"/>
  <c r="D978" i="2"/>
  <c r="D979" i="2"/>
  <c r="D980" i="2"/>
  <c r="D981" i="2"/>
  <c r="D982" i="2"/>
  <c r="D983" i="2"/>
  <c r="D984" i="2"/>
  <c r="D985" i="2"/>
  <c r="D986" i="2"/>
  <c r="D987" i="2"/>
  <c r="D988" i="2"/>
  <c r="D989" i="2"/>
  <c r="D990" i="2"/>
  <c r="D991" i="2"/>
  <c r="D992" i="2"/>
  <c r="D993" i="2"/>
  <c r="D994" i="2"/>
  <c r="D995" i="2"/>
  <c r="D996" i="2"/>
  <c r="D997" i="2"/>
  <c r="D998" i="2"/>
  <c r="D999" i="2"/>
  <c r="D1000" i="2"/>
  <c r="D1001" i="2"/>
  <c r="D1002" i="2"/>
  <c r="D1003" i="2"/>
  <c r="D1004" i="2"/>
  <c r="D1005" i="2"/>
  <c r="D1006" i="2"/>
  <c r="D1007" i="2"/>
  <c r="D1008" i="2"/>
  <c r="D1009" i="2"/>
  <c r="D1010" i="2"/>
  <c r="D1011" i="2"/>
  <c r="D1012" i="2"/>
  <c r="D1013" i="2"/>
  <c r="D1014" i="2"/>
  <c r="D1015" i="2"/>
  <c r="D1016" i="2"/>
  <c r="D1017" i="2"/>
  <c r="D1018" i="2"/>
  <c r="D1019" i="2"/>
  <c r="D1020" i="2"/>
  <c r="D1021" i="2"/>
  <c r="D1022" i="2"/>
  <c r="D1023" i="2"/>
  <c r="D1024" i="2"/>
  <c r="D1025" i="2"/>
  <c r="D1026" i="2"/>
  <c r="D1027" i="2"/>
  <c r="D1028" i="2"/>
  <c r="D1029" i="2"/>
  <c r="D1030" i="2"/>
  <c r="D1031" i="2"/>
  <c r="D1032" i="2"/>
  <c r="D1033" i="2"/>
  <c r="D1034" i="2"/>
  <c r="D1035" i="2"/>
  <c r="D1036" i="2"/>
  <c r="D1037" i="2"/>
  <c r="D1038" i="2"/>
  <c r="D1039" i="2"/>
  <c r="D1040" i="2"/>
  <c r="D1041" i="2"/>
  <c r="D1042" i="2"/>
  <c r="D1043" i="2"/>
  <c r="D1044" i="2"/>
  <c r="D1045" i="2"/>
  <c r="D1046" i="2"/>
  <c r="D1047" i="2"/>
  <c r="D1048" i="2"/>
  <c r="D1049" i="2"/>
  <c r="D1050" i="2"/>
  <c r="D1051" i="2"/>
  <c r="D1052" i="2"/>
  <c r="D1053" i="2"/>
  <c r="D1054" i="2"/>
  <c r="D1055" i="2"/>
  <c r="D1056" i="2"/>
  <c r="D1057" i="2"/>
  <c r="D1058" i="2"/>
  <c r="D1059" i="2"/>
  <c r="D1060" i="2"/>
  <c r="D1061" i="2"/>
  <c r="D1062" i="2"/>
  <c r="D1063" i="2"/>
  <c r="D1064" i="2"/>
  <c r="D1065" i="2"/>
  <c r="D1066" i="2"/>
  <c r="D1067" i="2"/>
  <c r="D1068" i="2"/>
  <c r="D1069" i="2"/>
  <c r="D1070" i="2"/>
  <c r="D1071" i="2"/>
  <c r="D1072" i="2"/>
  <c r="D1073" i="2"/>
  <c r="D1074" i="2"/>
  <c r="D1075" i="2"/>
  <c r="D1076" i="2"/>
  <c r="D1077" i="2"/>
  <c r="D1078" i="2"/>
  <c r="D1079" i="2"/>
  <c r="D1080" i="2"/>
  <c r="D1081" i="2"/>
  <c r="D1082" i="2"/>
  <c r="D1083" i="2"/>
  <c r="D1084" i="2"/>
  <c r="D1085" i="2"/>
  <c r="D1086" i="2"/>
  <c r="D1087" i="2"/>
  <c r="D1088" i="2"/>
  <c r="D1089" i="2"/>
  <c r="D1090" i="2"/>
  <c r="D1091" i="2"/>
  <c r="D1092" i="2"/>
  <c r="D1093" i="2"/>
  <c r="D1094" i="2"/>
  <c r="D1095" i="2"/>
  <c r="D1096" i="2"/>
  <c r="D1097" i="2"/>
  <c r="D1098" i="2"/>
  <c r="D1099" i="2"/>
  <c r="D1100" i="2"/>
  <c r="D1101" i="2"/>
  <c r="D1102" i="2"/>
  <c r="D1103" i="2"/>
  <c r="D1104" i="2"/>
  <c r="D1105" i="2"/>
  <c r="D1106" i="2"/>
  <c r="D1107" i="2"/>
  <c r="D1108" i="2"/>
  <c r="D1109" i="2"/>
  <c r="D1110" i="2"/>
  <c r="D1111" i="2"/>
  <c r="D1112" i="2"/>
  <c r="D1113" i="2"/>
  <c r="D1114" i="2"/>
  <c r="D1115" i="2"/>
  <c r="D1116" i="2"/>
  <c r="D1117" i="2"/>
  <c r="D1118" i="2"/>
  <c r="D1119" i="2"/>
  <c r="D1120" i="2"/>
  <c r="D1121" i="2"/>
  <c r="D1122" i="2"/>
  <c r="D1123" i="2"/>
  <c r="D1124" i="2"/>
  <c r="D1125" i="2"/>
  <c r="D1126" i="2"/>
  <c r="D1127" i="2"/>
  <c r="D1128" i="2"/>
  <c r="D1129" i="2"/>
  <c r="D1130" i="2"/>
  <c r="D1131" i="2"/>
  <c r="D1132" i="2"/>
  <c r="D1133" i="2"/>
  <c r="D1134" i="2"/>
  <c r="D1135" i="2"/>
  <c r="D1136" i="2"/>
  <c r="D1137" i="2"/>
  <c r="D1138" i="2"/>
  <c r="D1139" i="2"/>
  <c r="D1140" i="2"/>
  <c r="D1141" i="2"/>
  <c r="D1142" i="2"/>
  <c r="D1143" i="2"/>
  <c r="D1144" i="2"/>
  <c r="D1145" i="2"/>
  <c r="D1146" i="2"/>
  <c r="D1147" i="2"/>
  <c r="D1148" i="2"/>
  <c r="D1149" i="2"/>
  <c r="D1150" i="2"/>
  <c r="D1151" i="2"/>
  <c r="D1152" i="2"/>
  <c r="D1153" i="2"/>
  <c r="D1154" i="2"/>
  <c r="D1155" i="2"/>
  <c r="D1156" i="2"/>
  <c r="D1157" i="2"/>
  <c r="D1158" i="2"/>
  <c r="D1159" i="2"/>
  <c r="D1160" i="2"/>
  <c r="D1161" i="2"/>
  <c r="D1162" i="2"/>
  <c r="D1163" i="2"/>
  <c r="D1164" i="2"/>
  <c r="D1165" i="2"/>
  <c r="D1166" i="2"/>
  <c r="D1167" i="2"/>
  <c r="D1168" i="2"/>
  <c r="D1169" i="2"/>
  <c r="D1170" i="2"/>
  <c r="D1171" i="2"/>
  <c r="D1172" i="2"/>
  <c r="D1173" i="2"/>
  <c r="D1174" i="2"/>
  <c r="D1175" i="2"/>
  <c r="D1176" i="2"/>
  <c r="D1177" i="2"/>
  <c r="D1178" i="2"/>
  <c r="D1179" i="2"/>
  <c r="D1180" i="2"/>
  <c r="D1181" i="2"/>
  <c r="D1182" i="2"/>
  <c r="D1183" i="2"/>
  <c r="D1184" i="2"/>
  <c r="D1185" i="2"/>
  <c r="D1186" i="2"/>
  <c r="D1187" i="2"/>
  <c r="D1188" i="2"/>
  <c r="D1189" i="2"/>
  <c r="D1190" i="2"/>
  <c r="D1191" i="2"/>
  <c r="D1192" i="2"/>
  <c r="D1193" i="2"/>
  <c r="D1194" i="2"/>
  <c r="D1195" i="2"/>
  <c r="D1196" i="2"/>
  <c r="D1197" i="2"/>
  <c r="D1198" i="2"/>
  <c r="D1199" i="2"/>
  <c r="D1200" i="2"/>
  <c r="D1201" i="2"/>
  <c r="D1202" i="2"/>
  <c r="D1203" i="2"/>
  <c r="D1204" i="2"/>
  <c r="D1205" i="2"/>
  <c r="D1206" i="2"/>
  <c r="D1207" i="2"/>
  <c r="D1208" i="2"/>
  <c r="D1209" i="2"/>
  <c r="D1210" i="2"/>
  <c r="D1211" i="2"/>
  <c r="D1212" i="2"/>
  <c r="D1213" i="2"/>
  <c r="D1214" i="2"/>
  <c r="D1215" i="2"/>
  <c r="D1216" i="2"/>
  <c r="D1217" i="2"/>
  <c r="D1218" i="2"/>
  <c r="D1219" i="2"/>
  <c r="D1220" i="2"/>
  <c r="D1221" i="2"/>
  <c r="D1222" i="2"/>
  <c r="D1223" i="2"/>
  <c r="D1224" i="2"/>
  <c r="D1225" i="2"/>
  <c r="D1226" i="2"/>
  <c r="D1227" i="2"/>
  <c r="D1228" i="2"/>
  <c r="D1229" i="2"/>
  <c r="D1230" i="2"/>
  <c r="D1231" i="2"/>
  <c r="D1232" i="2"/>
  <c r="D1233" i="2"/>
  <c r="D1234" i="2"/>
  <c r="D1235" i="2"/>
  <c r="D1236" i="2"/>
  <c r="D1237" i="2"/>
  <c r="D1238" i="2"/>
  <c r="D1239" i="2"/>
  <c r="D1240" i="2"/>
  <c r="D1241" i="2"/>
  <c r="D1242" i="2"/>
  <c r="D1243" i="2"/>
  <c r="D1244" i="2"/>
  <c r="D1245" i="2"/>
  <c r="D1246" i="2"/>
  <c r="D1247" i="2"/>
  <c r="D1248" i="2"/>
  <c r="D1249" i="2"/>
  <c r="D1250" i="2"/>
  <c r="D1251" i="2"/>
  <c r="D1252" i="2"/>
  <c r="D1253" i="2"/>
  <c r="D1254" i="2"/>
  <c r="D1255" i="2"/>
  <c r="D1256" i="2"/>
  <c r="D1257" i="2"/>
  <c r="D1258" i="2"/>
  <c r="D1259" i="2"/>
  <c r="D1260" i="2"/>
  <c r="D1261" i="2"/>
  <c r="D1262" i="2"/>
  <c r="D1263" i="2"/>
  <c r="D1264" i="2"/>
  <c r="D1265" i="2"/>
  <c r="D1266" i="2"/>
  <c r="D1267" i="2"/>
  <c r="D1268" i="2"/>
  <c r="D1269" i="2"/>
  <c r="D1270" i="2"/>
  <c r="D1271" i="2"/>
  <c r="D1272" i="2"/>
  <c r="D1273" i="2"/>
  <c r="D1274" i="2"/>
  <c r="D1275" i="2"/>
  <c r="D1276" i="2"/>
  <c r="D1277" i="2"/>
  <c r="D1278" i="2"/>
  <c r="D1279" i="2"/>
  <c r="D1280" i="2"/>
  <c r="D1281" i="2"/>
  <c r="D1282" i="2"/>
  <c r="D1283" i="2"/>
  <c r="D1284" i="2"/>
  <c r="D1285" i="2"/>
  <c r="D1286" i="2"/>
  <c r="D1287" i="2"/>
  <c r="D1288" i="2"/>
  <c r="D1289" i="2"/>
  <c r="D1290" i="2"/>
  <c r="D1291" i="2"/>
  <c r="D1292" i="2"/>
  <c r="D1293" i="2"/>
  <c r="D1294" i="2"/>
  <c r="D1295" i="2"/>
  <c r="D1296" i="2"/>
  <c r="D1297" i="2"/>
  <c r="D1298" i="2"/>
  <c r="D1299" i="2"/>
  <c r="D1300" i="2"/>
  <c r="D1301" i="2"/>
  <c r="D1302" i="2"/>
  <c r="D1303" i="2"/>
  <c r="D1304" i="2"/>
  <c r="D1305" i="2"/>
  <c r="D1306" i="2"/>
  <c r="D1307" i="2"/>
  <c r="D1308" i="2"/>
  <c r="D1309" i="2"/>
  <c r="D1310" i="2"/>
  <c r="D1311" i="2"/>
  <c r="D1312" i="2"/>
  <c r="D1313" i="2"/>
  <c r="D1314" i="2"/>
  <c r="D1315" i="2"/>
  <c r="D1316" i="2"/>
  <c r="D1317" i="2"/>
  <c r="D1318" i="2"/>
  <c r="D1319" i="2"/>
  <c r="D1320" i="2"/>
  <c r="D1321" i="2"/>
  <c r="D1322" i="2"/>
  <c r="D1323" i="2"/>
  <c r="D1324" i="2"/>
  <c r="D1325" i="2"/>
  <c r="D1326" i="2"/>
  <c r="D1327" i="2"/>
  <c r="D1328" i="2"/>
  <c r="D1329" i="2"/>
  <c r="D1330" i="2"/>
  <c r="D1331" i="2"/>
  <c r="D1332" i="2"/>
  <c r="D1333" i="2"/>
  <c r="D1334" i="2"/>
  <c r="D1335" i="2"/>
  <c r="D1336" i="2"/>
  <c r="D1337" i="2"/>
  <c r="D1338" i="2"/>
  <c r="D1339" i="2"/>
  <c r="D1340" i="2"/>
  <c r="D1341" i="2"/>
  <c r="D1342" i="2"/>
  <c r="D1343" i="2"/>
  <c r="D1344" i="2"/>
  <c r="D1345" i="2"/>
  <c r="D1346" i="2"/>
  <c r="D1347" i="2"/>
  <c r="D1348" i="2"/>
  <c r="D1349" i="2"/>
  <c r="D1350" i="2"/>
  <c r="D1351" i="2"/>
  <c r="D1352" i="2"/>
  <c r="D1353" i="2"/>
  <c r="D1354" i="2"/>
  <c r="D1355" i="2"/>
  <c r="D1356" i="2"/>
  <c r="D1357" i="2"/>
  <c r="D1358" i="2"/>
  <c r="D1359" i="2"/>
  <c r="D1360" i="2"/>
  <c r="D1361" i="2"/>
  <c r="D1362" i="2"/>
  <c r="D1363" i="2"/>
  <c r="D1364" i="2"/>
  <c r="D1365" i="2"/>
  <c r="D1366" i="2"/>
  <c r="D1367" i="2"/>
  <c r="D1368" i="2"/>
  <c r="D1369" i="2"/>
  <c r="D1370" i="2"/>
  <c r="D1371" i="2"/>
  <c r="D1372" i="2"/>
  <c r="D1373" i="2"/>
  <c r="D1374" i="2"/>
  <c r="D1375" i="2"/>
  <c r="D1376" i="2"/>
  <c r="D1377" i="2"/>
  <c r="D1378" i="2"/>
  <c r="D1379" i="2"/>
  <c r="D1380" i="2"/>
  <c r="D1381" i="2"/>
  <c r="D1382" i="2"/>
  <c r="D1383" i="2"/>
  <c r="D1384" i="2"/>
  <c r="D1385" i="2"/>
  <c r="D1386" i="2"/>
  <c r="D1387" i="2"/>
  <c r="D1388" i="2"/>
  <c r="D1389" i="2"/>
  <c r="D1390" i="2"/>
  <c r="D1391" i="2"/>
  <c r="D1392" i="2"/>
  <c r="D1393" i="2"/>
  <c r="D1394" i="2"/>
  <c r="D1395" i="2"/>
  <c r="D1396" i="2"/>
  <c r="D1397" i="2"/>
  <c r="D1398" i="2"/>
  <c r="D1399" i="2"/>
  <c r="D1400" i="2"/>
  <c r="D1401" i="2"/>
  <c r="D1402" i="2"/>
  <c r="D2" i="2"/>
</calcChain>
</file>

<file path=xl/comments1.xml><?xml version="1.0" encoding="utf-8"?>
<comments xmlns="http://schemas.openxmlformats.org/spreadsheetml/2006/main">
  <authors>
    <author>Autor</author>
    <author>DIEGO MAURICIO RESTREPO ARBOLEDA</author>
    <author>LUZ ANGELA HERRERA TABORDA</author>
  </authors>
  <commentList>
    <comment ref="C248" authorId="0" shapeId="0">
      <text>
        <r>
          <rPr>
            <b/>
            <sz val="9"/>
            <color indexed="81"/>
            <rFont val="Tahoma"/>
            <family val="2"/>
          </rPr>
          <t xml:space="preserve">Autor:
</t>
        </r>
      </text>
    </comment>
    <comment ref="H295" authorId="1" shapeId="0">
      <text>
        <r>
          <rPr>
            <b/>
            <sz val="9"/>
            <color indexed="81"/>
            <rFont val="Tahoma"/>
            <family val="2"/>
          </rPr>
          <t>DIEGO MAURICIO RESTREPO ARBOLEDA:</t>
        </r>
        <r>
          <rPr>
            <sz val="9"/>
            <color indexed="81"/>
            <rFont val="Tahoma"/>
            <family val="2"/>
          </rPr>
          <t xml:space="preserve">
se trasladan $16.398.402 del C. de Tiquetes.
</t>
        </r>
      </text>
    </comment>
    <comment ref="I329" authorId="1" shapeId="0">
      <text>
        <r>
          <rPr>
            <b/>
            <sz val="9"/>
            <color indexed="81"/>
            <rFont val="Tahoma"/>
            <family val="2"/>
          </rPr>
          <t>DIEGO MAURICIO RESTREPO ARBOLEDA:</t>
        </r>
        <r>
          <rPr>
            <sz val="9"/>
            <color indexed="81"/>
            <rFont val="Tahoma"/>
            <family val="2"/>
          </rPr>
          <t xml:space="preserve">
Aprobado acta 08 del CIC
</t>
        </r>
      </text>
    </comment>
    <comment ref="I342" authorId="2" shapeId="0">
      <text>
        <r>
          <rPr>
            <b/>
            <sz val="9"/>
            <color indexed="81"/>
            <rFont val="Tahoma"/>
            <family val="2"/>
          </rPr>
          <t>Tiene Nec $ 11.392.108</t>
        </r>
        <r>
          <rPr>
            <sz val="9"/>
            <color indexed="81"/>
            <rFont val="Tahoma"/>
            <family val="2"/>
          </rPr>
          <t xml:space="preserve">
</t>
        </r>
      </text>
    </comment>
    <comment ref="I347" authorId="2" shapeId="0">
      <text>
        <r>
          <rPr>
            <b/>
            <sz val="9"/>
            <color indexed="81"/>
            <rFont val="Tahoma"/>
            <family val="2"/>
          </rPr>
          <t>Tiene Nec. $ 7.244.415</t>
        </r>
        <r>
          <rPr>
            <sz val="9"/>
            <color indexed="81"/>
            <rFont val="Tahoma"/>
            <family val="2"/>
          </rPr>
          <t xml:space="preserve">
</t>
        </r>
      </text>
    </comment>
    <comment ref="I348" authorId="2" shapeId="0">
      <text>
        <r>
          <rPr>
            <sz val="9"/>
            <color indexed="81"/>
            <rFont val="Tahoma"/>
            <family val="2"/>
          </rPr>
          <t xml:space="preserve">tiene Nec. $ 17.208.426
</t>
        </r>
      </text>
    </comment>
    <comment ref="H351" authorId="1" shapeId="0">
      <text>
        <r>
          <rPr>
            <b/>
            <sz val="9"/>
            <color indexed="81"/>
            <rFont val="Tahoma"/>
            <family val="2"/>
          </rPr>
          <t>DIEGO MAURICIO RESTREPO ARBOLEDA:</t>
        </r>
        <r>
          <rPr>
            <sz val="9"/>
            <color indexed="81"/>
            <rFont val="Tahoma"/>
            <family val="2"/>
          </rPr>
          <t xml:space="preserve">
Se traslada 90 millones para el contrato de personal temporal
</t>
        </r>
      </text>
    </comment>
    <comment ref="H352" authorId="1" shapeId="0">
      <text>
        <r>
          <rPr>
            <b/>
            <sz val="9"/>
            <color indexed="81"/>
            <rFont val="Tahoma"/>
            <family val="2"/>
          </rPr>
          <t>DIEGO MAURICIO RESTREPO ARBOLEDA:</t>
        </r>
        <r>
          <rPr>
            <sz val="9"/>
            <color indexed="81"/>
            <rFont val="Tahoma"/>
            <family val="2"/>
          </rPr>
          <t xml:space="preserve">
se traslada el ppto. Para el contrato de personal tempral
</t>
        </r>
      </text>
    </comment>
    <comment ref="H353" authorId="1" shapeId="0">
      <text>
        <r>
          <rPr>
            <b/>
            <sz val="9"/>
            <color indexed="81"/>
            <rFont val="Tahoma"/>
            <family val="2"/>
          </rPr>
          <t>DIEGO MAURICIO RESTREPO ARBOLEDA:</t>
        </r>
        <r>
          <rPr>
            <sz val="9"/>
            <color indexed="81"/>
            <rFont val="Tahoma"/>
            <family val="2"/>
          </rPr>
          <t xml:space="preserve">
se traslada todo el ppto para el contrato de personal temporal
</t>
        </r>
      </text>
    </comment>
    <comment ref="I363" authorId="2" shapeId="0">
      <text>
        <r>
          <rPr>
            <b/>
            <sz val="9"/>
            <color indexed="81"/>
            <rFont val="Tahoma"/>
            <family val="2"/>
          </rPr>
          <t>Tiene Nec. $ 203.297.696</t>
        </r>
      </text>
    </comment>
    <comment ref="I371" authorId="1" shapeId="0">
      <text>
        <r>
          <rPr>
            <b/>
            <sz val="9"/>
            <color indexed="81"/>
            <rFont val="Tahoma"/>
            <family val="2"/>
          </rPr>
          <t>DIEGO MAURICIO RESTREPO ARBOLEDA:</t>
        </r>
        <r>
          <rPr>
            <sz val="9"/>
            <color indexed="81"/>
            <rFont val="Tahoma"/>
            <family val="2"/>
          </rPr>
          <t xml:space="preserve">
aprobado en acta 08 del CIC
</t>
        </r>
      </text>
    </comment>
    <comment ref="H421" authorId="1" shapeId="0">
      <text>
        <r>
          <rPr>
            <b/>
            <sz val="9"/>
            <color indexed="81"/>
            <rFont val="Tahoma"/>
            <family val="2"/>
          </rPr>
          <t>DIEGO MAURICIO RESTREPO ARBOLEDA:</t>
        </r>
        <r>
          <rPr>
            <sz val="9"/>
            <color indexed="81"/>
            <rFont val="Tahoma"/>
            <family val="2"/>
          </rPr>
          <t xml:space="preserve">
Se le trasladaron 224.696.926 del Proyecto Modernizacion fabricacion de rones
</t>
        </r>
      </text>
    </comment>
    <comment ref="H424" authorId="1" shapeId="0">
      <text>
        <r>
          <rPr>
            <b/>
            <sz val="9"/>
            <color indexed="81"/>
            <rFont val="Tahoma"/>
            <family val="2"/>
          </rPr>
          <t>DIEGO MAURICIO RESTREPO ARBOLEDA:</t>
        </r>
        <r>
          <rPr>
            <sz val="9"/>
            <color indexed="81"/>
            <rFont val="Tahoma"/>
            <family val="2"/>
          </rPr>
          <t xml:space="preserve">
se le traslada 130578.244 del proyecto Modernizacion fabriucaciond e rones.
Y se le traslada 500 millones del proyecto tanques ampliacion preparacion
</t>
        </r>
      </text>
    </comment>
    <comment ref="I425" authorId="2" shapeId="0">
      <text>
        <r>
          <rPr>
            <b/>
            <sz val="9"/>
            <color indexed="81"/>
            <rFont val="Tahoma"/>
            <family val="2"/>
          </rPr>
          <t>Tiene Contrato $ 1.432.760.000</t>
        </r>
      </text>
    </comment>
    <comment ref="H426" authorId="1" shapeId="0">
      <text>
        <r>
          <rPr>
            <b/>
            <sz val="9"/>
            <color indexed="81"/>
            <rFont val="Tahoma"/>
            <family val="2"/>
          </rPr>
          <t>DIEGO MAURICIO RESTREPO ARBOLEDA:</t>
        </r>
        <r>
          <rPr>
            <sz val="9"/>
            <color indexed="81"/>
            <rFont val="Tahoma"/>
            <family val="2"/>
          </rPr>
          <t xml:space="preserve">
se trasladaron 500 millones para sistema de insp. Nivel y tapa</t>
        </r>
      </text>
    </comment>
    <comment ref="I453" authorId="0" shapeId="0">
      <text>
        <r>
          <rPr>
            <sz val="9"/>
            <color indexed="81"/>
            <rFont val="Tahoma"/>
            <family val="2"/>
          </rPr>
          <t xml:space="preserve">Luz A. se reriran 752.760.000 suministro linea 1 y 4
</t>
        </r>
      </text>
    </comment>
    <comment ref="C636" authorId="0" shapeId="0">
      <text>
        <r>
          <rPr>
            <b/>
            <sz val="9"/>
            <color indexed="81"/>
            <rFont val="Tahoma"/>
            <family val="2"/>
          </rPr>
          <t>Autor:</t>
        </r>
        <r>
          <rPr>
            <sz val="9"/>
            <color indexed="81"/>
            <rFont val="Tahoma"/>
            <family val="2"/>
          </rPr>
          <t xml:space="preserve">
Este objeto NO APLICA para publicación del PAA 2018 en SECOP II por tratarse de la actualización de una Vigencia Futura del contrato en ejecución</t>
        </r>
      </text>
    </comment>
    <comment ref="H636" authorId="0" shapeId="0">
      <text>
        <r>
          <rPr>
            <b/>
            <sz val="9"/>
            <color indexed="81"/>
            <rFont val="Tahoma"/>
            <family val="2"/>
          </rPr>
          <t>Autor:</t>
        </r>
        <r>
          <rPr>
            <sz val="9"/>
            <color indexed="81"/>
            <rFont val="Tahoma"/>
            <family val="2"/>
          </rPr>
          <t xml:space="preserve">
Valor total $39.952.630.768</t>
        </r>
      </text>
    </comment>
    <comment ref="I636" authorId="0" shapeId="0">
      <text>
        <r>
          <rPr>
            <b/>
            <sz val="9"/>
            <color indexed="81"/>
            <rFont val="Tahoma"/>
            <family val="2"/>
          </rPr>
          <t>Autor:</t>
        </r>
        <r>
          <rPr>
            <sz val="9"/>
            <color indexed="81"/>
            <rFont val="Tahoma"/>
            <family val="2"/>
          </rPr>
          <t xml:space="preserve">
Valor total $39.952.630.768</t>
        </r>
      </text>
    </comment>
    <comment ref="W636" authorId="0" shapeId="0">
      <text>
        <r>
          <rPr>
            <b/>
            <sz val="9"/>
            <color indexed="81"/>
            <rFont val="Tahoma"/>
            <family val="2"/>
          </rPr>
          <t>Autor:</t>
        </r>
        <r>
          <rPr>
            <sz val="9"/>
            <color indexed="81"/>
            <rFont val="Tahoma"/>
            <family val="2"/>
          </rPr>
          <t xml:space="preserve">
AMPLIACIÓN, RECTIFICACIÓN Y PAVIMENTACIÓN DE LA VÍA ANORÍ – EL LIMÓN, EN LA SUBREGIÓN NORDESTE DEL DEPARTAMENTO DE ANTIOQUIA. Contrato de obra 4600006148 de 2016
Vigencia 2018:
A-.9.1/1120/4-2152/310503000/182168001 $ 6.727.295.279 Necesidad 21449 de 03/05/2018</t>
        </r>
      </text>
    </comment>
    <comment ref="C637" authorId="0" shapeId="0">
      <text>
        <r>
          <rPr>
            <b/>
            <sz val="9"/>
            <color indexed="81"/>
            <rFont val="Tahoma"/>
            <family val="2"/>
          </rPr>
          <t>Autor:</t>
        </r>
        <r>
          <rPr>
            <sz val="9"/>
            <color indexed="81"/>
            <rFont val="Tahoma"/>
            <family val="2"/>
          </rPr>
          <t xml:space="preserve">
Este objeto NO APLICA para publicación del PAA 2018 en SECOP II por tratarse de la actualización de una Vigencia Futura del contrato en ejecución</t>
        </r>
      </text>
    </comment>
    <comment ref="H647" authorId="0" shapeId="0">
      <text>
        <r>
          <rPr>
            <b/>
            <sz val="9"/>
            <color indexed="81"/>
            <rFont val="Tahoma"/>
            <family val="2"/>
          </rPr>
          <t>Autor:</t>
        </r>
        <r>
          <rPr>
            <sz val="9"/>
            <color indexed="81"/>
            <rFont val="Tahoma"/>
            <family val="2"/>
          </rPr>
          <t xml:space="preserve">
Valor total ppto  2018: 14.000.000.000+13.277.504.839+3.000.000.000=30.277.504.839
Valor pptos oficiales 2017: 31.089,114.360</t>
        </r>
      </text>
    </comment>
    <comment ref="H652" authorId="0" shapeId="0">
      <text>
        <r>
          <rPr>
            <b/>
            <sz val="9"/>
            <color indexed="81"/>
            <rFont val="Tahoma"/>
            <family val="2"/>
          </rPr>
          <t>Autor:</t>
        </r>
        <r>
          <rPr>
            <sz val="9"/>
            <color indexed="81"/>
            <rFont val="Tahoma"/>
            <family val="2"/>
          </rPr>
          <t xml:space="preserve">
Valor Adjudicado $427.521.483 según Resolución S2017060178050 de 21/12/2017; con recursos de 2017 por Valor de $50.121.482 y recursos de 2018 por $377.400.000</t>
        </r>
      </text>
    </comment>
    <comment ref="W652" authorId="0" shapeId="0">
      <text>
        <r>
          <rPr>
            <b/>
            <sz val="9"/>
            <color indexed="81"/>
            <rFont val="Tahoma"/>
            <family val="2"/>
          </rPr>
          <t>Autor:</t>
        </r>
        <r>
          <rPr>
            <sz val="9"/>
            <color indexed="81"/>
            <rFont val="Tahoma"/>
            <family val="2"/>
          </rPr>
          <t xml:space="preserve">
Valor total $444.000.000:
Vigencia 2017:  A.9.10/1120/0-4812/310502000/180038001 $66.600.000 Necesidad 18958 de 26/09/2017
Vigencia Futura 2018: $377.400.000
Vigencia 2018:
A-.9.10 /1120/4-4812/310502000/180038001 $66.600.000 Necesidad 21197 de 05/03/2018</t>
        </r>
      </text>
    </comment>
    <comment ref="I653" authorId="0" shapeId="0">
      <text>
        <r>
          <rPr>
            <b/>
            <sz val="9"/>
            <color indexed="81"/>
            <rFont val="Tahoma"/>
            <family val="2"/>
          </rPr>
          <t>Autor:</t>
        </r>
        <r>
          <rPr>
            <sz val="9"/>
            <color indexed="81"/>
            <rFont val="Tahoma"/>
            <family val="2"/>
          </rPr>
          <t xml:space="preserve">
CDP 3500037918 FECHA DE CREACIÓN 28/09/2017 VALOR 8.400.000 COP </t>
        </r>
      </text>
    </comment>
    <comment ref="W653" authorId="0" shapeId="0">
      <text>
        <r>
          <rPr>
            <b/>
            <sz val="9"/>
            <color indexed="81"/>
            <rFont val="Tahoma"/>
            <family val="2"/>
          </rPr>
          <t>Autor:</t>
        </r>
        <r>
          <rPr>
            <sz val="9"/>
            <color indexed="81"/>
            <rFont val="Tahoma"/>
            <family val="2"/>
          </rPr>
          <t xml:space="preserve">
Valor total 56.000.000:
Vigencia 2017: A.9.10/1120/0-4812/310502000/180038001 $8.400.000 Necesidad xxx de 25/09/2017 
Vigencia Futura 2018: $47.600.000</t>
        </r>
      </text>
    </comment>
    <comment ref="AD653" authorId="0" shapeId="0">
      <text>
        <r>
          <rPr>
            <b/>
            <sz val="9"/>
            <color indexed="81"/>
            <rFont val="Tahoma"/>
            <family val="2"/>
          </rPr>
          <t>Autor:</t>
        </r>
        <r>
          <rPr>
            <sz val="9"/>
            <color indexed="81"/>
            <rFont val="Tahoma"/>
            <family val="2"/>
          </rPr>
          <t xml:space="preserve">
Creación de Proceso 20 de November de 2017 11:21 A.M.
EP de 14 de noviembre de 2017 05:26 p.m.</t>
        </r>
      </text>
    </comment>
    <comment ref="C655" authorId="0" shapeId="0">
      <text>
        <r>
          <rPr>
            <b/>
            <sz val="9"/>
            <color indexed="81"/>
            <rFont val="Tahoma"/>
            <family val="2"/>
          </rPr>
          <t>Autor:</t>
        </r>
        <r>
          <rPr>
            <sz val="9"/>
            <color indexed="81"/>
            <rFont val="Tahoma"/>
            <family val="2"/>
          </rPr>
          <t xml:space="preserve">
Este objeto NO APLICA para publicación del PAA 2018 en SECOP II por tratarse de la actualización de una Vigencia Futura del contrato en ejecución</t>
        </r>
      </text>
    </comment>
    <comment ref="AD663" authorId="0" shapeId="0">
      <text>
        <r>
          <rPr>
            <b/>
            <sz val="9"/>
            <color indexed="81"/>
            <rFont val="Tahoma"/>
            <family val="2"/>
          </rPr>
          <t>Autor:</t>
        </r>
        <r>
          <rPr>
            <sz val="9"/>
            <color indexed="81"/>
            <rFont val="Tahoma"/>
            <family val="2"/>
          </rPr>
          <t xml:space="preserve">
A 07/11/2017 inicia trámite para la suscripción del convenio 2017-AS-20-0012
Recursos de vigencias futuras EXCEPCIONALES 2018</t>
        </r>
      </text>
    </comment>
    <comment ref="AD664" authorId="0" shapeId="0">
      <text>
        <r>
          <rPr>
            <b/>
            <sz val="9"/>
            <color indexed="81"/>
            <rFont val="Tahoma"/>
            <family val="2"/>
          </rPr>
          <t>Autor:</t>
        </r>
        <r>
          <rPr>
            <sz val="9"/>
            <color indexed="81"/>
            <rFont val="Tahoma"/>
            <family val="2"/>
          </rPr>
          <t xml:space="preserve">
A 07/11/2017 inicia trámite para la suscripción del convenio 2017-AS-20-0013
</t>
        </r>
      </text>
    </comment>
    <comment ref="AD665" authorId="0" shapeId="0">
      <text>
        <r>
          <rPr>
            <b/>
            <sz val="9"/>
            <color indexed="81"/>
            <rFont val="Tahoma"/>
            <family val="2"/>
          </rPr>
          <t>Autor:</t>
        </r>
        <r>
          <rPr>
            <sz val="9"/>
            <color indexed="81"/>
            <rFont val="Tahoma"/>
            <family val="2"/>
          </rPr>
          <t xml:space="preserve">
A 07/11/2017 inicia trámite para la suscripción del convenio 2017-AS-20-0014</t>
        </r>
      </text>
    </comment>
    <comment ref="AD667" authorId="0" shapeId="0">
      <text>
        <r>
          <rPr>
            <b/>
            <sz val="9"/>
            <color indexed="81"/>
            <rFont val="Tahoma"/>
            <family val="2"/>
          </rPr>
          <t>Autor:</t>
        </r>
        <r>
          <rPr>
            <sz val="9"/>
            <color indexed="81"/>
            <rFont val="Tahoma"/>
            <family val="2"/>
          </rPr>
          <t xml:space="preserve">
A 07/11/2017 inicia trámite para la suscripción del convenio 2017-AS-20-0016</t>
        </r>
      </text>
    </comment>
    <comment ref="AD670" authorId="0" shapeId="0">
      <text>
        <r>
          <rPr>
            <b/>
            <sz val="9"/>
            <color indexed="81"/>
            <rFont val="Tahoma"/>
            <family val="2"/>
          </rPr>
          <t>Autor:</t>
        </r>
        <r>
          <rPr>
            <sz val="9"/>
            <color indexed="81"/>
            <rFont val="Tahoma"/>
            <family val="2"/>
          </rPr>
          <t xml:space="preserve">
A 07/11/2017 inicia trámite para la suscripción del convenio 2017-AS-20-0019
</t>
        </r>
      </text>
    </comment>
    <comment ref="AD671" authorId="0" shapeId="0">
      <text>
        <r>
          <rPr>
            <b/>
            <sz val="9"/>
            <color indexed="81"/>
            <rFont val="Tahoma"/>
            <family val="2"/>
          </rPr>
          <t>Autor:</t>
        </r>
        <r>
          <rPr>
            <sz val="9"/>
            <color indexed="81"/>
            <rFont val="Tahoma"/>
            <family val="2"/>
          </rPr>
          <t xml:space="preserve">
A 07/11/2017 inicia trámite para la suscripción del convenio 2017-AS-20-0020</t>
        </r>
      </text>
    </comment>
    <comment ref="AD673" authorId="0" shapeId="0">
      <text>
        <r>
          <rPr>
            <b/>
            <sz val="9"/>
            <color indexed="81"/>
            <rFont val="Tahoma"/>
            <family val="2"/>
          </rPr>
          <t>Autor:</t>
        </r>
        <r>
          <rPr>
            <sz val="9"/>
            <color indexed="81"/>
            <rFont val="Tahoma"/>
            <family val="2"/>
          </rPr>
          <t xml:space="preserve">
 A 07/11/2017 inicia trámite para la suscripción del convenio 2017-AS-20-0022</t>
        </r>
      </text>
    </comment>
    <comment ref="AD674" authorId="0" shapeId="0">
      <text>
        <r>
          <rPr>
            <b/>
            <sz val="9"/>
            <color indexed="81"/>
            <rFont val="Tahoma"/>
            <family val="2"/>
          </rPr>
          <t>Autor:</t>
        </r>
        <r>
          <rPr>
            <sz val="9"/>
            <color indexed="81"/>
            <rFont val="Tahoma"/>
            <family val="2"/>
          </rPr>
          <t xml:space="preserve">
A 07/11/2017 inicia trámite para la suscripción del convenio 2017-AS-20-0023</t>
        </r>
      </text>
    </comment>
    <comment ref="AD675" authorId="0" shapeId="0">
      <text>
        <r>
          <rPr>
            <b/>
            <sz val="9"/>
            <color indexed="81"/>
            <rFont val="Tahoma"/>
            <family val="2"/>
          </rPr>
          <t>Autor:</t>
        </r>
        <r>
          <rPr>
            <sz val="9"/>
            <color indexed="81"/>
            <rFont val="Tahoma"/>
            <family val="2"/>
          </rPr>
          <t xml:space="preserve">
A 07/11/2017 inicia trámite para la suscripción del convenio  2017-AS-20-0024</t>
        </r>
      </text>
    </comment>
    <comment ref="B677" authorId="0" shapeId="0">
      <text>
        <r>
          <rPr>
            <b/>
            <sz val="9"/>
            <color indexed="81"/>
            <rFont val="Tahoma"/>
            <family val="2"/>
          </rPr>
          <t>Autor:</t>
        </r>
        <r>
          <rPr>
            <sz val="9"/>
            <color indexed="81"/>
            <rFont val="Tahoma"/>
            <family val="2"/>
          </rPr>
          <t xml:space="preserve">
Código UNSPSC 95111612 Producto : Carretera secundaria</t>
        </r>
      </text>
    </comment>
    <comment ref="C684" authorId="0" shapeId="0">
      <text>
        <r>
          <rPr>
            <b/>
            <sz val="9"/>
            <color indexed="81"/>
            <rFont val="Tahoma"/>
            <family val="2"/>
          </rPr>
          <t>Autor:</t>
        </r>
        <r>
          <rPr>
            <sz val="9"/>
            <color indexed="81"/>
            <rFont val="Tahoma"/>
            <family val="2"/>
          </rPr>
          <t xml:space="preserve">
Objeto inicial: 
Mejoramiento Conexión Vial Aburrá Norte.  (km de vías en el desarrollo vial Aburra-Norte construidas, operadas, mantenidas y rehabilitadas)
NOTA: pago a realizar al concesionario a traves del recaudo de la valorizacion de la via</t>
        </r>
      </text>
    </comment>
    <comment ref="W686" authorId="0" shapeId="0">
      <text>
        <r>
          <rPr>
            <b/>
            <sz val="9"/>
            <color indexed="81"/>
            <rFont val="Tahoma"/>
            <family val="2"/>
          </rPr>
          <t>Autor:</t>
        </r>
        <r>
          <rPr>
            <sz val="9"/>
            <color indexed="81"/>
            <rFont val="Tahoma"/>
            <family val="2"/>
          </rPr>
          <t xml:space="preserve">
Suministro e instalación de la señalización vertical informativa elevada en la red vial a cargo del Departamento de Antioquia, subregión del suroeste.
Vigencia 2018: Valor total $1.380.000.000:
A-.9.4/1120/4-1011/310503000/180031001 $ 1.000.000.000  Necesidad 21410 de 17/04/2018 reemplaza la Necesidad 21221 de 13/03/2018 por modificación de objeto del CDP 3500039562 del 20/03/2018
A-.9.4/1120/0-3120/310503000/180031001 $380.000.000 Necesidad 21411 de 17/04/2018 reemplaza la  Necesidad 21222 de 13/03/2018 por modificación de objeto del CDP 3500039562 del 20/03/2018</t>
        </r>
      </text>
    </comment>
    <comment ref="W687" authorId="0" shapeId="0">
      <text>
        <r>
          <rPr>
            <b/>
            <sz val="9"/>
            <color indexed="81"/>
            <rFont val="Tahoma"/>
            <family val="2"/>
          </rPr>
          <t>Autor:</t>
        </r>
        <r>
          <rPr>
            <sz val="9"/>
            <color indexed="81"/>
            <rFont val="Tahoma"/>
            <family val="2"/>
          </rPr>
          <t xml:space="preserve">
Interventoria técnica, administrativa, financiera, ambiental y legal para el suministro e instalación de la señalización vertical informativa elevada en la red vial a cargo del Departamento de Antioquia, subregión del suroeste.
Vigencia 2018:
A-.9.4/1120/0-3120/310503000/180031001 $ 120.000.000 Necesidad 21412 de 17/04/2018 reemplaza la Necesidad 21223 de 13/03/2018 por modificación de objeto del CDP 3500039561 del 20/03/2018</t>
        </r>
      </text>
    </comment>
    <comment ref="C707" authorId="0" shapeId="0">
      <text>
        <r>
          <rPr>
            <b/>
            <sz val="9"/>
            <color indexed="81"/>
            <rFont val="Tahoma"/>
            <family val="2"/>
          </rPr>
          <t>Autor:</t>
        </r>
        <r>
          <rPr>
            <sz val="9"/>
            <color indexed="81"/>
            <rFont val="Tahoma"/>
            <family val="2"/>
          </rPr>
          <t xml:space="preserve">
ACTUALIZACION VIGENCIA FUTURA 6000002370, 6000002371  ADICIÓN 1 Y PRORROGA 1 AL CONTRATO INTERADMINISTRATIVO 4600006343 DE 2017 BRINDAR APOYO TÉCNICO, ADMINISTRATIVO, FINANCIERO, CONTABLE, PREDIAL,  LEGAL, SOCIAL, AMBIENTAL DE LOS PROYECTOS,   PROCESOS Y CONTRATOS LLEVADOS A CABO EN LA SECRETARIA DE INFRAESTRUCTURA FISICA DEL DEPARTAMENTO DE ANTIOQUIA
Vigencia 2018: Valor total de la Adición #1 $1.498.842.511:
AF.9.4/1120/0-1010/310503000/180035/001 $749.421.256 Necesidad 20967 de 26/01/2018
AF.9.4/1120/0-1010/320402000/180068/001 $749.421.255 Necesidad 20968 de 26/01/2018
OBSERVACIÓN: 
Fecha de Firma del Contrato 10 de marzo de 2017
Fecha de Inicio de Ejecución del Contrato 16 de marzo de 2017
Plazo de Ejecución del Contrato 9 Meses, sin sobrepasar el 15/12/2017
Prórroga 1: 5 meses más con nueva fecha de terminación 14/05/2018</t>
        </r>
      </text>
    </comment>
    <comment ref="W708" authorId="0" shapeId="0">
      <text>
        <r>
          <rPr>
            <b/>
            <sz val="9"/>
            <color indexed="81"/>
            <rFont val="Tahoma"/>
            <family val="2"/>
          </rPr>
          <t>Autor:</t>
        </r>
        <r>
          <rPr>
            <sz val="9"/>
            <color indexed="81"/>
            <rFont val="Tahoma"/>
            <family val="2"/>
          </rPr>
          <t xml:space="preserve">
SUSTITUCION FONDO DEL CDP 3500036559:
Vigencia 2017: Valor total $2.997.685.022:
A-.9.15/1120/0-1010/310505000/170000001 $ 55.328.775  Necesidad 17979 de 20/06/2017 reemplaza la Necesidad 16710 de 14/02/2017 por sustitución de fondo segun decreto 2017070002792 del 15 de junio de 2017 
A-.9.4/1120/0-1010/310503000/180035001 $615.993.695 Necesidad 16712 de 14/02/2017
 A-.9.4/1120/0-1010/320402000/180068001 $390.990.010  Necesidad 17980 de 20/06/2017 reemplaza la Necesidad 16713 de 14/02/2017 por sustitución de fondo segun decreto 2017070002792 del 15 de junio de 2017 
A-.9.10/1120/0-1010/310502000/182124001 $364.624.405 Necesidad 17981 de 20/06/2017 reemplaza la Necesidad 16714 de 14/02/2017 por sustitución de fondo segun decreto 2017070002792 del 15 de junio de 2017 
A-.9.10/1120/0-1010/310502000/180036001 $646.318.785 Necesidad17982 de 20/06/2017 reemplaza la Necesidad 16715 de 14/02/2017 por sustitución de fondo segun decreto 2017070002792 del 15 de junio de 2017 
A-.9.10 /1120/0-1010/310502000/180061001 $564.761.710 Necesidad 17983 de 20/06/2017 reemplaza la Necesidad 16716 de 14/02/2017 por sustitución de fondo segun decreto 2017070002792 del 15 de junio de 2017 
A-.15.10/1120/0-1010/310506000/180043001 $222.050.742 Necesidad17984 de 20/06/2017 reemplaza la Necesidad 16717 de 14/02/2017 por sustitución de fondo segun decreto 2017070002792 del 15 de junio de 2017 
A-.15.10/1120/0-1010/310506000/180114001 $137.616.900 Necesidad 17985 de 20/06/2017 reemplaza la Necesidad 16718 de 14/02/2017  por sustitución de fondo segun decreto 2017070002792 del 15 de junio de 2017 </t>
        </r>
      </text>
    </comment>
    <comment ref="C713" authorId="0" shapeId="0">
      <text>
        <r>
          <rPr>
            <b/>
            <sz val="9"/>
            <color indexed="81"/>
            <rFont val="Tahoma"/>
            <family val="2"/>
          </rPr>
          <t>Autor:</t>
        </r>
        <r>
          <rPr>
            <sz val="9"/>
            <color indexed="81"/>
            <rFont val="Tahoma"/>
            <family val="2"/>
          </rPr>
          <t xml:space="preserve">
Este objeto NO APLICA para publicación del PAA 2017 en SECOP II por tratarse de la actualización de una Vigencia Futura del contrato en ejecución</t>
        </r>
      </text>
    </comment>
    <comment ref="W714" authorId="0" shapeId="0">
      <text>
        <r>
          <rPr>
            <b/>
            <sz val="9"/>
            <color indexed="81"/>
            <rFont val="Tahoma"/>
            <family val="2"/>
          </rPr>
          <t>Autor:</t>
        </r>
        <r>
          <rPr>
            <sz val="9"/>
            <color indexed="81"/>
            <rFont val="Tahoma"/>
            <family val="2"/>
          </rPr>
          <t xml:space="preserve">
ACTUALIZACION DE LA VIGENCIA FUTURA No 6000002437  de 09/11/2017 DEL CONTRATO INTERADMINISTRATIVO 2017-SS-20-0004 - INVESTIGACION PARA REVERSIÓN DEL PROCESO DE EROSIÓN EN LAS COSTAS DEL MAR DE ANTIOQUIA
VIGENCIA 2018:
AF.15.10/1120/0-1010/310506000/180114001 $1.500.000.000 Necesidad 21192 de 02/03/2018</t>
        </r>
      </text>
    </comment>
    <comment ref="W715" authorId="0" shapeId="0">
      <text>
        <r>
          <rPr>
            <b/>
            <sz val="9"/>
            <color indexed="81"/>
            <rFont val="Tahoma"/>
            <family val="2"/>
          </rPr>
          <t>Autor:</t>
        </r>
        <r>
          <rPr>
            <b/>
            <sz val="9"/>
            <color indexed="81"/>
            <rFont val="Tahoma"/>
            <family val="2"/>
          </rPr>
          <t xml:space="preserve">
</t>
        </r>
        <r>
          <rPr>
            <sz val="9"/>
            <color indexed="81"/>
            <rFont val="Tahoma"/>
            <family val="2"/>
          </rPr>
          <t>ADQUISICIÓN DE MAQUINARIA Y VEHÍCULOS NUEVOS, PARA LA CONSERVACIÓN Y EL MANTENIMIENTO DE LA RED VIAL TERCIARIA Y OTRAS OBRAS DE INFRAESTRUCTURA MUNICIPALES EN EL DEPARTAMENTO DE ANTIOQUIA
Vigencia 2018: Valor total $19.044.000.000:
A-.9.11/1120/4-1011/320402000/180068001 $ 9.522.000.000 Necesidad 21231 de 16/03/2018
A-.9.11/1120/0-4830/320402000/180068001 $ 7.155.000.000 Necesidad 21232 de 16/03/2018
A-.9.11/1120/4-4830/320402000/180068001 $ 2.367.000.000 Necesidad xxxx de 16/03/2018</t>
        </r>
      </text>
    </comment>
    <comment ref="AD715" authorId="0" shapeId="0">
      <text>
        <r>
          <rPr>
            <b/>
            <sz val="9"/>
            <color indexed="81"/>
            <rFont val="Tahoma"/>
            <family val="2"/>
          </rPr>
          <t>Autor:</t>
        </r>
        <r>
          <rPr>
            <sz val="9"/>
            <color indexed="81"/>
            <rFont val="Tahoma"/>
            <family val="2"/>
          </rPr>
          <t xml:space="preserve">
1 Municipio de Abriaquí
2 Municipio de Alejandría
3 Municipio de Andes
4 Municipio de Angelópolis
5 Municipio de Angostura
6 Municipio de Anori
7 Municipio de Anzá
8 Municipio de Apartadó
9 Municipio de Arboletes
10 Municipio de Argelia
11 Municipio de Betulia
12 Municipio de Briceño
13 Municipio de Caicedo
14 Municipio de Caldas
15 Municipio de Campamento
16 Municipio de Cañasgordas
17 Municipio de Ciudad Bolívar
18 Municipio de Chigorodo
19 Municipio de Concordia
20 Municipio de Dabeiba
21 Municipio de El Peñol
22 Municipio de El Retiro
23 Municipio de Fredonia 
24 Municipio de Envigado
25 Municipio de Frontino
26 Municipio de Giraldo
27 Municipio de Gómez Plata
28 Municipio de Granada
29 Municipio de Guadalupe
30 Municipio de Jardín
31 Municipio de Liborina
32 Municipio de Maceo
33 Municipio de Marinilla
34 Municipio de Montebello
35 Municipio de Peque
36 Municipio de Remedios
37 Municipio de Sabanalarga
38 Municipio de San Carlos
39 Municipio de San Jeronimo 
40 Municipio de San Jose de la Montaña
41 Municipio de San Rafael 
42 Municipio de San Roque
43 Municipio de San Vicente
44 Municipio de Santa Bárbara
45 Municipio de Santa Fe de Antioquia
46 Municipio de Sonsón
47 Municipio de Sopetrán
48 Municipio de Toledo
49 Municipio de Urrao
50 Municipio de Valdivia
51 Municipio de Valparaíso
52 Municipio de Venecia
53 Municipio de Yarumal
54 Municipio de Yolombó
55 municipio de Ituango
</t>
        </r>
      </text>
    </comment>
    <comment ref="C716" authorId="0" shapeId="0">
      <text>
        <r>
          <rPr>
            <b/>
            <sz val="9"/>
            <color indexed="81"/>
            <rFont val="Tahoma"/>
            <family val="2"/>
          </rPr>
          <t>Autor:</t>
        </r>
        <r>
          <rPr>
            <sz val="9"/>
            <color indexed="81"/>
            <rFont val="Tahoma"/>
            <family val="2"/>
          </rPr>
          <t xml:space="preserve">
ACTUALIZACION VIGENCIA FUTURA 6000002254 AL CONTRATO INTERADMINISTRATIVO 4600007506 DE 2017 ADQUISICIÓN DE TIQUETES AÉREOS PARA LA GOBERNACIÓN DE ANTIOQUIA
Vigencia 2018: 
1F.2.2.8.1/1120/0-1010/999999999/999999999 $120.000.000  Necesidad 20969 de 26/01/2018 con CDP 3700010395 de 30/01/2018
Nota: La competencia para la contratación de este objeto es de la Secretaría General, el proceso será adelantado por dicha dependencia y entregado el CDP respectivo para su contratación (Centro de Costos 112000G222)
OBSERVACIÓN:
Fecha de Firma del Contrato  03 de octubre de 2017  
Fecha de Inicio de Ejecución del Contrato  03 de octubre de 2017  
Plazo de Ejecución del Contrato  15 Meses
Fecha de terminación 31 de Diciembre de 2018 </t>
        </r>
      </text>
    </comment>
    <comment ref="W724" authorId="0" shapeId="0">
      <text>
        <r>
          <rPr>
            <b/>
            <sz val="9"/>
            <color indexed="81"/>
            <rFont val="Tahoma"/>
            <family val="2"/>
          </rPr>
          <t>Autor:</t>
        </r>
        <r>
          <rPr>
            <sz val="9"/>
            <color indexed="81"/>
            <rFont val="Tahoma"/>
            <family val="2"/>
          </rPr>
          <t xml:space="preserve">
MEJORAMIENTO Y CONSTRUCCIÓN DE OBRAS COMPLEMENTARIAS SOBRE EL CORREDOR VIAL CONCEPCIÓN-ALEJANDRIA (CODIGO 62AN19-1), DE LA SUBREGION ORIENTE
Vigencia 2018:
A.14.20.2.6/1120/0-3120/310503000/180035001   $179.582.222 Necesidad 21102 de 13/02/2018</t>
        </r>
      </text>
    </comment>
    <comment ref="W725" authorId="0" shapeId="0">
      <text>
        <r>
          <rPr>
            <b/>
            <sz val="9"/>
            <color indexed="81"/>
            <rFont val="Tahoma"/>
            <family val="2"/>
          </rPr>
          <t>Autor:</t>
        </r>
        <r>
          <rPr>
            <sz val="9"/>
            <color indexed="81"/>
            <rFont val="Tahoma"/>
            <family val="2"/>
          </rPr>
          <t xml:space="preserve">
INTERVENTORIA TECNICA, ADMINISTRATIVA, AMBIENTAL, FINANCIERA Y LEGAL PARA EL MEJORAMIENTO Y CONSTRUCCIÓN DE OBRAS COMPLEMENTARIAS SOBRE EL CORREDOR VIAL CONCEPCIÓN-ALEJANDRIA (CODIGO 62AN19-1), DE LA SUBREGION ORIENTE
Vigencia 2018:
A.14.20.2.6/1120/0-3120/310503000/180035001   $12.709.081 Necesidad 21103 de 13/02/2018</t>
        </r>
      </text>
    </comment>
    <comment ref="Y725" authorId="0" shapeId="0">
      <text>
        <r>
          <rPr>
            <b/>
            <sz val="9"/>
            <color indexed="81"/>
            <rFont val="Tahoma"/>
            <family val="2"/>
          </rPr>
          <t>Autor:</t>
        </r>
        <r>
          <rPr>
            <sz val="9"/>
            <color indexed="81"/>
            <rFont val="Tahoma"/>
            <family val="2"/>
          </rPr>
          <t xml:space="preserve">
Proceso 8002: Estado del Proceso Terminado Anormalmente después de Convocado - Resolucion de declaratoria de Desierto el pasado 24 de abril de 2018</t>
        </r>
      </text>
    </comment>
    <comment ref="W726" authorId="0" shapeId="0">
      <text>
        <r>
          <rPr>
            <b/>
            <sz val="9"/>
            <color indexed="81"/>
            <rFont val="Tahoma"/>
            <family val="2"/>
          </rPr>
          <t>Autor:</t>
        </r>
        <r>
          <rPr>
            <sz val="9"/>
            <color indexed="81"/>
            <rFont val="Tahoma"/>
            <family val="2"/>
          </rPr>
          <t xml:space="preserve">
INTERVENTORIA TECNICA, ADMINISTRATIVA, AMBIENTAL, FINANCIERA Y LEGAL PARA EL MEJORAMIENTO Y CONSTRUCCIÓN DE OBRAS COMPLEMENTARIAS SOBRE EL CORREDOR VIAL CONCEPCIÓN-ALEJANDRIA (CODIGO 62AN19-1), DE LA SUBREGION ORIENTE
Vigencia 2018:
A.14.20.2.6/1120/0-3120/310503000/180035001   $12.709.081 Necesidad 21103 de 13/02/2018
CDP 3500037854 de 26/09/2017 por $279.365.673 + CDP 3500039468 de 13/02/2018 por $12.709.081
</t>
        </r>
      </text>
    </comment>
    <comment ref="Y726" authorId="0" shapeId="0">
      <text>
        <r>
          <rPr>
            <b/>
            <sz val="9"/>
            <color indexed="81"/>
            <rFont val="Tahoma"/>
            <family val="2"/>
          </rPr>
          <t>Autor:</t>
        </r>
        <r>
          <rPr>
            <sz val="9"/>
            <color indexed="81"/>
            <rFont val="Tahoma"/>
            <family val="2"/>
          </rPr>
          <t xml:space="preserve">
Proceso 8002: Estado del Proceso Terminado Anormalmente después de Convocado - Resolucion de declaratoria de Desierto el pasado 24 de abril de 2018</t>
        </r>
      </text>
    </comment>
    <comment ref="W735" authorId="0" shapeId="0">
      <text>
        <r>
          <rPr>
            <b/>
            <sz val="9"/>
            <color indexed="81"/>
            <rFont val="Tahoma"/>
            <family val="2"/>
          </rPr>
          <t>Autor:</t>
        </r>
        <r>
          <rPr>
            <sz val="9"/>
            <color indexed="81"/>
            <rFont val="Tahoma"/>
            <family val="2"/>
          </rPr>
          <t xml:space="preserve">
MEJORAMIENTO Y CONSTRUCCIÓN DE OBRAS COMPLEMENTARIAS SOBRE EL CORREDOR VIAL SONSÓN-LA QUIEBRA-NARIÑO (56AN10), DE LA SUBREGION ORIENTE
Vigencia 2018: 
A.14.20.2.6/1120/0-3120/310503000/180035001   $458.655.487 Necesidad 21104 de 13/02/2018</t>
        </r>
      </text>
    </comment>
    <comment ref="W736" authorId="0" shapeId="0">
      <text>
        <r>
          <rPr>
            <b/>
            <sz val="9"/>
            <color indexed="81"/>
            <rFont val="Tahoma"/>
            <family val="2"/>
          </rPr>
          <t>Autor:</t>
        </r>
        <r>
          <rPr>
            <sz val="9"/>
            <color indexed="81"/>
            <rFont val="Tahoma"/>
            <family val="2"/>
          </rPr>
          <t xml:space="preserve">
INTERVENTORIA TECNICA, ADMINISTRATIVA, AMBIENTAL, FINANCIERA Y LEGAL PARA EL MEJORAMIENTO Y CONSTRUCCIÓN DE OBRAS COMPLEMENTARIAS SOBRE EL CORREDOR VIAL SONSÓN-LA QUIEBRA-NARIÑO (56AN10), DE LA SUBREGION ORIENTE
Vigencia 2018:
A.14.20.2.6/1120/0-3120/310503000/180035001   $14.036.342 Necesidad 21105 de 13/02/2018</t>
        </r>
      </text>
    </comment>
    <comment ref="W737" authorId="0" shapeId="0">
      <text>
        <r>
          <rPr>
            <b/>
            <sz val="9"/>
            <color indexed="81"/>
            <rFont val="Tahoma"/>
            <family val="2"/>
          </rPr>
          <t>Autor:</t>
        </r>
        <r>
          <rPr>
            <sz val="9"/>
            <color indexed="81"/>
            <rFont val="Tahoma"/>
            <family val="2"/>
          </rPr>
          <t xml:space="preserve">
MEJORAMIENTO Y CONSTRUCCIÓN DE OBRAS COMPLEMENTARIAS SOBRE EL CORREDOR VIAL LA QUIEBRA-ARGELIA (56AN10-1), DE LA SUBREGION ORIENTE
Vigencia 2018: 
A.14.20.2.6/1120/0-3120/310503000/180035001   $351.901.108 Necesidad 21106 de 13/02/2018</t>
        </r>
      </text>
    </comment>
    <comment ref="W738" authorId="0" shapeId="0">
      <text>
        <r>
          <rPr>
            <b/>
            <sz val="9"/>
            <color indexed="81"/>
            <rFont val="Tahoma"/>
            <family val="2"/>
          </rPr>
          <t>Autor:</t>
        </r>
        <r>
          <rPr>
            <sz val="9"/>
            <color indexed="81"/>
            <rFont val="Tahoma"/>
            <family val="2"/>
          </rPr>
          <t xml:space="preserve">
INTERVENTORIA TECNICA, ADMINISTRATIVA, AMBIENTAL, FINANCIERA Y LEGAL PARA EL MEJORAMIENTO Y CONSTRUCCIÓN DE OBRAS COMPLEMENTARIAS SOBRE EL CORREDOR VIAL LA QUIEBRA-ARGELIA (56AN10-1), DE LA SUBREGION ORIENTE
Vigencia 2018: 
A.14.20.2.6/1120/0-3120/310503000/180035001   $16.355.122 Necesidad 21107 de 13/02/2018</t>
        </r>
      </text>
    </comment>
    <comment ref="I739" authorId="0" shapeId="0">
      <text>
        <r>
          <rPr>
            <b/>
            <sz val="9"/>
            <color indexed="81"/>
            <rFont val="Tahoma"/>
            <family val="2"/>
          </rPr>
          <t>Autor:</t>
        </r>
        <r>
          <rPr>
            <sz val="9"/>
            <color indexed="81"/>
            <rFont val="Tahoma"/>
            <family val="2"/>
          </rPr>
          <t xml:space="preserve">
VER ORDEN FINAL DE ELEGIBILIDAD EN LA RESOLUCIÓN DE ADJUDICACIÓN NUMERO 2018060224235 DE 08-05-2018 DE LA LICITACION PUBLICA 7993</t>
        </r>
      </text>
    </comment>
    <comment ref="W741" authorId="0" shapeId="0">
      <text>
        <r>
          <rPr>
            <b/>
            <sz val="9"/>
            <color indexed="81"/>
            <rFont val="Tahoma"/>
            <family val="2"/>
          </rPr>
          <t>Autor:</t>
        </r>
        <r>
          <rPr>
            <sz val="9"/>
            <color indexed="81"/>
            <rFont val="Tahoma"/>
            <family val="2"/>
          </rPr>
          <t xml:space="preserve">
MEJORAMIENTO Y CONSTRUCCIÓN DE OBRAS COMPLEMENTARIAS SOBRE EL CORREDOR VIAL SOFIA-YOLOMBÓ (62AN23), DE LA SUBREGION NORDESTE
Vigencia 2018: Valor total $337.305.877:
A.14.20.2.6/1120/0-3120/310503000/180035001   $232.584.158 Necesidad 21108 de 13/02/2018
A.9.4/1120/0-3120/310503000/180035001   $104.721.719 Necesidad 21109 de 13/02/2018</t>
        </r>
      </text>
    </comment>
    <comment ref="W742" authorId="0" shapeId="0">
      <text>
        <r>
          <rPr>
            <b/>
            <sz val="9"/>
            <color indexed="81"/>
            <rFont val="Tahoma"/>
            <family val="2"/>
          </rPr>
          <t>Autor:</t>
        </r>
        <r>
          <rPr>
            <sz val="9"/>
            <color indexed="81"/>
            <rFont val="Tahoma"/>
            <family val="2"/>
          </rPr>
          <t xml:space="preserve">
INTERVENTORIA TECNICA, ADMINISTRATIVA, AMBIENTAL, FINANCIERA Y LEGAL PARA EL MEJORAMIENTO Y CONSTRUCCIÓN DE OBRAS COMPLEMENTARIAS SOBRE EL CORREDOR VIAL SOFIA-YOLOMBÓ (62AN23), DE LA SUBREGION NORDESTE
Vigencia 2018: 
A..9.4/1120/0-3120/310503000/180035001   $3.602.071 Necesidad 21110 de 13/02/2018</t>
        </r>
      </text>
    </comment>
    <comment ref="C743" authorId="0" shapeId="0">
      <text>
        <r>
          <rPr>
            <b/>
            <sz val="9"/>
            <color indexed="81"/>
            <rFont val="Tahoma"/>
            <family val="2"/>
          </rPr>
          <t>Autor:</t>
        </r>
        <r>
          <rPr>
            <sz val="9"/>
            <color indexed="81"/>
            <rFont val="Tahoma"/>
            <family val="2"/>
          </rPr>
          <t xml:space="preserve">
ACTUALIZACION VIGENCIA FUTURA 6000002469
CONVENIO PARA LA ENTREGA DE LOS RECURSOS PROVENIENTES POR LA VENTA DE ISAGEN AL DEPARTAMENTO DE ANTIOQUIA, PARA LA CONSTRUCCION DE CICLOINFRAESTRUCTURA EN LAS SUBREGIONES DE URABA, OCCIDENTE Y AREA METROPOLITANA DEL VALLE DE ABURRA DEL DEPARTAMENTO DE ANTIOQUIA. 
EN EL MARCO DEL CONVENIO INTERADMINISTRATIVO  2017-AS-20-0025 DE 10 DE NOVIEMBRE DE 2017 CELEBRADO ENTRE EL DEPARTAMENTO E INDEPORTES ANTIOQUIA
Vigencia 2018:
A-F.9.17 /1120/0-4831/310507000/180127001 $ 45.000.000.000 Necesidad 21053 de 06/02/2018 reemplaza la Necesidad 21015 de 02/02/2018 por ACTUALIZACION VIGENCIA FUTURA 6000002469 </t>
        </r>
      </text>
    </comment>
    <comment ref="AD743" authorId="0" shapeId="0">
      <text>
        <r>
          <rPr>
            <b/>
            <sz val="9"/>
            <color indexed="81"/>
            <rFont val="Tahoma"/>
            <family val="2"/>
          </rPr>
          <t>Autor:</t>
        </r>
        <r>
          <rPr>
            <sz val="9"/>
            <color indexed="81"/>
            <rFont val="Tahoma"/>
            <family val="2"/>
          </rPr>
          <t xml:space="preserve">
EP asignado  10/11/2017</t>
        </r>
      </text>
    </comment>
    <comment ref="C744" authorId="0" shapeId="0">
      <text>
        <r>
          <rPr>
            <b/>
            <sz val="9"/>
            <color indexed="81"/>
            <rFont val="Tahoma"/>
            <family val="2"/>
          </rPr>
          <t>Autor:</t>
        </r>
        <r>
          <rPr>
            <sz val="9"/>
            <color indexed="81"/>
            <rFont val="Tahoma"/>
            <family val="2"/>
          </rPr>
          <t xml:space="preserve">
ACTUALIZACION VIGENCIA FUTURA 6000002474
CONVENIO DE COOPERACIÓN PARA LA ENTREGA DE RECURSOS PROVENIENTES DE LA VENTA DE ISAGEN PARA REALIZAR LA CONSTRUCCION DE PASEOS URBANOS DE MALECON TURISTICO ETAPA 1 EN LOS BARRIOS SANTAFE Y LA PLAYA DEL MUNICIPIO DE TURBO.
EN EL MARCO DEL CONVENIO INTERADMINISTRATIVO 2017-AS-20-0026 DE 10 DE NOVIEMBRE DE 2017 CELEBRADO ENTRE EL DEPARTAMENTO E INDEPORTES ANTIOQUIA
Vigencia 2018:
A-F.15.10 /1120/0-4831/310506000/180128001 $ 4.229.069.364 Necesidad 21052 de 06/02/2018 reemplaza la Necesidad 21014 de 02/02/2018 por ACTUALIZACION VIGENCIA FUTURA 6000002474</t>
        </r>
      </text>
    </comment>
    <comment ref="H744" authorId="0" shapeId="0">
      <text>
        <r>
          <rPr>
            <b/>
            <sz val="9"/>
            <color indexed="81"/>
            <rFont val="Tahoma"/>
            <family val="2"/>
          </rPr>
          <t>Autor:</t>
        </r>
        <r>
          <rPr>
            <sz val="9"/>
            <color indexed="81"/>
            <rFont val="Tahoma"/>
            <family val="2"/>
          </rPr>
          <t xml:space="preserve">
$469.896.597: Ajuste negativo mediante otrosí en el valor del Convenio 2017-AS-20-0026 que tiene por objeto: Construcción de paseos urbanos del malecón, etapa 1 en los barrios Santa Fe y La Playa de Turbo Antioquia; suscrito el 10 de noviembre de 2017 con Indeportes Antioquia por valor de $4.698.965.959, por el valor real aprobado por ISAGEN de $4.229.069.364</t>
        </r>
      </text>
    </comment>
    <comment ref="I744" authorId="0" shapeId="0">
      <text>
        <r>
          <rPr>
            <b/>
            <sz val="9"/>
            <color indexed="81"/>
            <rFont val="Tahoma"/>
            <family val="2"/>
          </rPr>
          <t>Autor:</t>
        </r>
        <r>
          <rPr>
            <sz val="9"/>
            <color indexed="81"/>
            <rFont val="Tahoma"/>
            <family val="2"/>
          </rPr>
          <t xml:space="preserve">
$469.896.597: Ajuste negativo mediante otrosí en el valor del Convenio 2017-AS-20-0026 que tiene por objeto: Construcción de paseos urbanos del malecón, etapa 1 en los barrios Santa Fe y La Playa de Turbo Antioquia; suscrito el 10 de noviembre de 2017 con Indeportes Antioquia por valor de $4.698.965.959, por el valor real aprobado por ISAGEN de $4.229.069.364</t>
        </r>
      </text>
    </comment>
    <comment ref="AD744" authorId="0" shapeId="0">
      <text>
        <r>
          <rPr>
            <b/>
            <sz val="9"/>
            <color indexed="81"/>
            <rFont val="Tahoma"/>
            <family val="2"/>
          </rPr>
          <t>Autor:</t>
        </r>
        <r>
          <rPr>
            <sz val="9"/>
            <color indexed="81"/>
            <rFont val="Tahoma"/>
            <family val="2"/>
          </rPr>
          <t xml:space="preserve">
EP asignado  10/11/2017
</t>
        </r>
      </text>
    </comment>
    <comment ref="AC760" authorId="0" shapeId="0">
      <text>
        <r>
          <rPr>
            <b/>
            <sz val="9"/>
            <color indexed="81"/>
            <rFont val="Tahoma"/>
            <family val="2"/>
          </rPr>
          <t xml:space="preserve">Autor:
</t>
        </r>
      </text>
    </comment>
    <comment ref="C782" authorId="0" shapeId="0">
      <text>
        <r>
          <rPr>
            <b/>
            <sz val="9"/>
            <color indexed="81"/>
            <rFont val="Tahoma"/>
            <family val="2"/>
          </rPr>
          <t>Autor:</t>
        </r>
        <r>
          <rPr>
            <sz val="9"/>
            <color indexed="81"/>
            <rFont val="Tahoma"/>
            <family val="2"/>
          </rPr>
          <t xml:space="preserve">
CAMPO ALEGRE-SAN MIGUEL</t>
        </r>
        <r>
          <rPr>
            <b/>
            <sz val="9"/>
            <color indexed="81"/>
            <rFont val="Tahoma"/>
            <family val="2"/>
          </rPr>
          <t xml:space="preserve"> (La vía se llama Campo Alegre-El pescado)</t>
        </r>
      </text>
    </comment>
    <comment ref="C783" authorId="0" shapeId="0">
      <text>
        <r>
          <rPr>
            <b/>
            <sz val="9"/>
            <color indexed="81"/>
            <rFont val="Tahoma"/>
            <family val="2"/>
          </rPr>
          <t>Autor:</t>
        </r>
        <r>
          <rPr>
            <sz val="9"/>
            <color indexed="81"/>
            <rFont val="Tahoma"/>
            <family val="2"/>
          </rPr>
          <t xml:space="preserve">
CAMPO ALEGRE-SAN MIGUEL </t>
        </r>
        <r>
          <rPr>
            <b/>
            <sz val="9"/>
            <color indexed="81"/>
            <rFont val="Tahoma"/>
            <family val="2"/>
          </rPr>
          <t>(La vía se llama Campo Alegre-El pescado)</t>
        </r>
      </text>
    </comment>
    <comment ref="C786" authorId="0" shapeId="0">
      <text>
        <r>
          <rPr>
            <b/>
            <sz val="9"/>
            <color indexed="81"/>
            <rFont val="Tahoma"/>
            <family val="2"/>
          </rPr>
          <t>Autor:</t>
        </r>
        <r>
          <rPr>
            <sz val="9"/>
            <color indexed="81"/>
            <rFont val="Tahoma"/>
            <family val="2"/>
          </rPr>
          <t xml:space="preserve">
PIAMONTE-CAMPAMENTO </t>
        </r>
        <r>
          <rPr>
            <b/>
            <sz val="9"/>
            <color indexed="81"/>
            <rFont val="Tahoma"/>
            <family val="2"/>
          </rPr>
          <t>(La vía se llama Piamonte-La Reversa)</t>
        </r>
      </text>
    </comment>
    <comment ref="C787" authorId="0" shapeId="0">
      <text>
        <r>
          <rPr>
            <b/>
            <sz val="9"/>
            <color indexed="81"/>
            <rFont val="Tahoma"/>
            <family val="2"/>
          </rPr>
          <t>Autor:</t>
        </r>
        <r>
          <rPr>
            <sz val="9"/>
            <color indexed="81"/>
            <rFont val="Tahoma"/>
            <family val="2"/>
          </rPr>
          <t xml:space="preserve">
PIAMONTE-CAMPAMENTO </t>
        </r>
        <r>
          <rPr>
            <b/>
            <sz val="9"/>
            <color indexed="81"/>
            <rFont val="Tahoma"/>
            <family val="2"/>
          </rPr>
          <t>(La vía se llama Piamonte-La Reversa)</t>
        </r>
      </text>
    </comment>
    <comment ref="C788" authorId="0" shapeId="0">
      <text>
        <r>
          <rPr>
            <b/>
            <sz val="9"/>
            <color indexed="81"/>
            <rFont val="Tahoma"/>
            <family val="2"/>
          </rPr>
          <t>Autor:</t>
        </r>
        <r>
          <rPr>
            <sz val="9"/>
            <color indexed="81"/>
            <rFont val="Tahoma"/>
            <family val="2"/>
          </rPr>
          <t xml:space="preserve">
AMALFI GUAYABITO VEGA MEJÍA </t>
        </r>
        <r>
          <rPr>
            <b/>
            <sz val="9"/>
            <color indexed="81"/>
            <rFont val="Tahoma"/>
            <family val="2"/>
          </rPr>
          <t>(La vía se llama La Solita-Guayabito)</t>
        </r>
      </text>
    </comment>
    <comment ref="C789" authorId="0" shapeId="0">
      <text>
        <r>
          <rPr>
            <b/>
            <sz val="9"/>
            <color indexed="81"/>
            <rFont val="Tahoma"/>
            <family val="2"/>
          </rPr>
          <t>Autor:</t>
        </r>
        <r>
          <rPr>
            <sz val="9"/>
            <color indexed="81"/>
            <rFont val="Tahoma"/>
            <family val="2"/>
          </rPr>
          <t xml:space="preserve">
AMALFI GUAYABITO VEGA MEJÍA </t>
        </r>
        <r>
          <rPr>
            <b/>
            <sz val="9"/>
            <color indexed="81"/>
            <rFont val="Tahoma"/>
            <family val="2"/>
          </rPr>
          <t>(La vía se llama La Solita-Guayabito)</t>
        </r>
      </text>
    </comment>
    <comment ref="C802" authorId="0" shapeId="0">
      <text>
        <r>
          <rPr>
            <b/>
            <sz val="9"/>
            <color indexed="81"/>
            <rFont val="Tahoma"/>
            <family val="2"/>
          </rPr>
          <t>Autor:</t>
        </r>
        <r>
          <rPr>
            <sz val="9"/>
            <color indexed="81"/>
            <rFont val="Tahoma"/>
            <family val="2"/>
          </rPr>
          <t xml:space="preserve">
TASAJO-NORÍN</t>
        </r>
        <r>
          <rPr>
            <b/>
            <sz val="9"/>
            <color indexed="81"/>
            <rFont val="Tahoma"/>
            <family val="2"/>
          </rPr>
          <t xml:space="preserve"> (La vía se llama Tasajo-Manzanares Abajo)</t>
        </r>
      </text>
    </comment>
    <comment ref="C803" authorId="0" shapeId="0">
      <text>
        <r>
          <rPr>
            <b/>
            <sz val="9"/>
            <color indexed="81"/>
            <rFont val="Tahoma"/>
            <family val="2"/>
          </rPr>
          <t>Autor:</t>
        </r>
        <r>
          <rPr>
            <sz val="9"/>
            <color indexed="81"/>
            <rFont val="Tahoma"/>
            <family val="2"/>
          </rPr>
          <t xml:space="preserve">
TASAJO-NORÍN</t>
        </r>
        <r>
          <rPr>
            <b/>
            <sz val="9"/>
            <color indexed="81"/>
            <rFont val="Tahoma"/>
            <family val="2"/>
          </rPr>
          <t xml:space="preserve"> (La vía se llama Tasajo-Manzanares Abajo)</t>
        </r>
      </text>
    </comment>
    <comment ref="C828" authorId="0" shapeId="0">
      <text>
        <r>
          <rPr>
            <b/>
            <sz val="9"/>
            <color indexed="81"/>
            <rFont val="Tahoma"/>
            <family val="2"/>
          </rPr>
          <t>Autor:</t>
        </r>
        <r>
          <rPr>
            <sz val="9"/>
            <color indexed="81"/>
            <rFont val="Tahoma"/>
            <family val="2"/>
          </rPr>
          <t xml:space="preserve">
LA GRANJA-LA HONDA </t>
        </r>
        <r>
          <rPr>
            <b/>
            <sz val="9"/>
            <color indexed="81"/>
            <rFont val="Tahoma"/>
            <family val="2"/>
          </rPr>
          <t>(La vía se llama La Granja  (Montebello)-El Retiro)</t>
        </r>
      </text>
    </comment>
    <comment ref="C829" authorId="0" shapeId="0">
      <text>
        <r>
          <rPr>
            <b/>
            <sz val="9"/>
            <color indexed="81"/>
            <rFont val="Tahoma"/>
            <family val="2"/>
          </rPr>
          <t>Autor:</t>
        </r>
        <r>
          <rPr>
            <sz val="9"/>
            <color indexed="81"/>
            <rFont val="Tahoma"/>
            <family val="2"/>
          </rPr>
          <t xml:space="preserve">
LA GRANJA-LA HONDA </t>
        </r>
        <r>
          <rPr>
            <b/>
            <sz val="9"/>
            <color indexed="81"/>
            <rFont val="Tahoma"/>
            <family val="2"/>
          </rPr>
          <t>(La vía se llama La Granja  (Montebello)-El Retiro)</t>
        </r>
      </text>
    </comment>
    <comment ref="W834" authorId="0" shapeId="0">
      <text>
        <r>
          <rPr>
            <b/>
            <sz val="9"/>
            <color indexed="81"/>
            <rFont val="Tahoma"/>
            <family val="2"/>
          </rPr>
          <t>Autor:</t>
        </r>
        <r>
          <rPr>
            <sz val="9"/>
            <color indexed="81"/>
            <rFont val="Tahoma"/>
            <family val="2"/>
          </rPr>
          <t xml:space="preserve">
ADICIÓN 1 Y PRORROGA 1 AL CONTRATO 4600007123 DE 2017 CONSULTORIA PARA ESTUDIOS Y DISEÑOS TÉCNICOS PARA LA PAVIMENTACIÓN DE VIAS EN EL DEPARTAMENTO DE ANTIOQUIA POR EL SISTEMA DE VALORIZACIÓN
Vigencia 2018:
A-.9.10/1120/0-3120/310502000/180038001 $ 703.136.238 Necesidad 21013 de 02/02/2018
OBSERVACIÓN: 
Fecha de Firma del Contrato  01 de septiembre de 2017  
Fecha de Inicio de Ejecución del Contrato  25 de septiembre de 2017  
Plazo de Ejecución del Contrato  105 Dí­as hasta el 15 de diciembre de 2017
Fecha de Suspensión a partir del 12 de diciembre de 2017
Prorroga 1: Por 1 mes más a partir de la fecha de reanudación </t>
        </r>
      </text>
    </comment>
    <comment ref="B841" authorId="0" shapeId="0">
      <text>
        <r>
          <rPr>
            <b/>
            <sz val="9"/>
            <color indexed="81"/>
            <rFont val="Tahoma"/>
            <family val="2"/>
          </rPr>
          <t>Autor:</t>
        </r>
        <r>
          <rPr>
            <sz val="9"/>
            <color indexed="81"/>
            <rFont val="Tahoma"/>
            <family val="2"/>
          </rPr>
          <t xml:space="preserve">
81112501: Servicio de licencias del software del computador</t>
        </r>
      </text>
    </comment>
    <comment ref="B843" authorId="0" shapeId="0">
      <text>
        <r>
          <rPr>
            <b/>
            <sz val="9"/>
            <color indexed="81"/>
            <rFont val="Tahoma"/>
            <family val="2"/>
          </rPr>
          <t>Autor:</t>
        </r>
        <r>
          <rPr>
            <sz val="9"/>
            <color indexed="81"/>
            <rFont val="Tahoma"/>
            <family val="2"/>
          </rPr>
          <t xml:space="preserve">
Código UNSPSC 95111612 Producto : Carretera secundaria</t>
        </r>
      </text>
    </comment>
    <comment ref="W844" authorId="0" shapeId="0">
      <text>
        <r>
          <rPr>
            <b/>
            <sz val="9"/>
            <color indexed="81"/>
            <rFont val="Tahoma"/>
            <family val="2"/>
          </rPr>
          <t>Autor:</t>
        </r>
        <r>
          <rPr>
            <sz val="9"/>
            <color indexed="81"/>
            <rFont val="Tahoma"/>
            <family val="2"/>
          </rPr>
          <t xml:space="preserve">
Rubro: 1.3.19/1114/0-1010 FONDOS COMUNES I.C.L.D Sentencias y Conciliaciones</t>
        </r>
      </text>
    </comment>
    <comment ref="B849" authorId="0" shapeId="0">
      <text>
        <r>
          <rPr>
            <b/>
            <sz val="9"/>
            <color indexed="81"/>
            <rFont val="Tahoma"/>
            <family val="2"/>
          </rPr>
          <t>Autor:</t>
        </r>
        <r>
          <rPr>
            <sz val="9"/>
            <color indexed="81"/>
            <rFont val="Tahoma"/>
            <family val="2"/>
          </rPr>
          <t xml:space="preserve">
Código UNSPSC 95111605 Producto: línea de metro
Código UNSPSC 72141604 Producto: Servicio de construcción de metro</t>
        </r>
      </text>
    </comment>
    <comment ref="C849" authorId="0" shapeId="0">
      <text>
        <r>
          <rPr>
            <b/>
            <strike/>
            <sz val="9"/>
            <color indexed="10"/>
            <rFont val="Tahoma"/>
            <family val="2"/>
          </rPr>
          <t>Autor:</t>
        </r>
        <r>
          <rPr>
            <strike/>
            <sz val="9"/>
            <color indexed="10"/>
            <rFont val="Tahoma"/>
            <family val="2"/>
          </rPr>
          <t xml:space="preserve">
AUNAR ESFUERZOS ENTRE EL MINISTERIO Y EL DEPARTAMENTO DE ANTIOQUIA MEDIANTE LA TRANSFERENCIA DE RECURSOS PROVENIENTES DE ISAGEN, PARA LA CONSTRUCCION Y PUESTA EN MARCHA DEL METROCABLE ZONA NOROCCIDENTAL (METROCABLE PICACHO) MEDELLIN - ANTIOQUIA. EN EL MARCO DEL CONVENIO INTERADMINISTRATIVO CELEBRADO EL 10 DE NOVIEMBRE DE 2017 ENTRE EL MINISTERIO DE TRANSPORTE #809 DE 2017 Y EL DEPARTAMENTO DE ANTIOQUIA #2017-AS-20-0028.
</t>
        </r>
        <r>
          <rPr>
            <sz val="9"/>
            <color indexed="81"/>
            <rFont val="Tahoma"/>
            <family val="2"/>
          </rPr>
          <t>Vigencia 2018: 
A-.9.15/1120/0-4835/310506000/180122001 $ 25.000.000.000 Necesidad 21009 de 01/02/2018
Transferir al municipio de Medellín la suma de VEINTICINCO MIL MILLONES DE PESOS ($25.000.000.000), provenientes de la Venta de ISAGEN S.A. E.S.P y recibidos por el Departamento de Antioquia (Ministerio de Transporte Convenio 809 de 2017 y Departamento de Antioquia Convenio 2017-AS-20-0028 suscrito el 10 de noviembre de 2017). Esta cifra tiene destinación específica y se utilizará en la CONSTRUCCIÓN Y PUESTA EN MARCHA DEL METROCABLE ZONA NOROCCIDENTAL (METROCABLE PICACHO) MEDELLÍN – ANTIOQUIA.
Vigencia 2018: Valor total $25.000.000.000:
A-.9.15/1120/0-4835/310506000/180122001 $ 19.786.000.000 Necesidad 21257 de 23/03/2018 reemplaza la Necesidad 21181 de 24/02/2018 por anulación del CDP 3500039426 y cambio de recursos de inversión a transferencia de recursos con destinación específica al Municipio de Medellín mediante resolución.
A-.9.15/1120/4-4835/310506000/180122001 $ 5.214.000.000 Necesidad 21258 de 23/03/2018 por cambio de rubro y ajuste negativo a la Necesidad 21181 de 24/02/2018
TRANSFERENCIA DE RECURSOS AL MUNICIPIO DE MEDELLIN EN EL MARCO DEL CONVENIO INTERADMINISTRATIVO CELEBRADO EL 10 DE NOVIEMBRE DE 2017 ENTRE EL MINISTERIO DE TRANSPORTE #809 DE 2017 Y EL DEPARTAMENTO DE ANTIOQUIA #2017-AS-20-0028.
Vigencia 2018: 
A-.9.15/1120/0-4835/310506000/180122001 $ 25.000.000.000 Necesidad 21009 de 01/02/2018</t>
        </r>
      </text>
    </comment>
    <comment ref="E849" authorId="0" shapeId="0">
      <text>
        <r>
          <rPr>
            <b/>
            <sz val="9"/>
            <color indexed="81"/>
            <rFont val="Tahoma"/>
            <family val="2"/>
          </rPr>
          <t>Autor:</t>
        </r>
        <r>
          <rPr>
            <sz val="9"/>
            <color indexed="81"/>
            <rFont val="Tahoma"/>
            <family val="2"/>
          </rPr>
          <t xml:space="preserve">
12 MESES CONTADOS A PARTIR DE LA SUSCRIPCION DEL ACTA DE INICIO, PREVIO CUMPLIMIENTO DE LOS REQUISITOS DE PERFECCIONAMIENTO Y DE EJECUCION</t>
        </r>
      </text>
    </comment>
    <comment ref="I1007" authorId="0" shapeId="0">
      <text>
        <r>
          <rPr>
            <b/>
            <sz val="9"/>
            <color indexed="81"/>
            <rFont val="Tahoma"/>
            <family val="2"/>
          </rPr>
          <t>ADICIONAR AL COLEGIO MAYOR</t>
        </r>
        <r>
          <rPr>
            <sz val="9"/>
            <color indexed="81"/>
            <rFont val="Tahoma"/>
            <family val="2"/>
          </rPr>
          <t xml:space="preserve">
</t>
        </r>
      </text>
    </comment>
    <comment ref="H1008" authorId="0" shapeId="0">
      <text>
        <r>
          <rPr>
            <b/>
            <sz val="9"/>
            <color indexed="81"/>
            <rFont val="Tahoma"/>
            <family val="2"/>
          </rPr>
          <t>PARA PASAR A COMUNICACIONES</t>
        </r>
        <r>
          <rPr>
            <sz val="9"/>
            <color indexed="81"/>
            <rFont val="Tahoma"/>
            <family val="2"/>
          </rPr>
          <t xml:space="preserve">
</t>
        </r>
      </text>
    </comment>
    <comment ref="C1011" authorId="0" shapeId="0">
      <text>
        <r>
          <rPr>
            <b/>
            <sz val="9"/>
            <color indexed="81"/>
            <rFont val="Tahoma"/>
            <family val="2"/>
          </rPr>
          <t xml:space="preserve">Autor:
</t>
        </r>
      </text>
    </comment>
    <comment ref="I1013" authorId="0" shapeId="0">
      <text>
        <r>
          <rPr>
            <b/>
            <sz val="9"/>
            <color indexed="81"/>
            <rFont val="Tahoma"/>
            <family val="2"/>
          </rPr>
          <t>Autor:</t>
        </r>
        <r>
          <rPr>
            <sz val="9"/>
            <color indexed="81"/>
            <rFont val="Tahoma"/>
            <family val="2"/>
          </rPr>
          <t xml:space="preserve">
Aporte de la Secretaría de Productividad </t>
        </r>
      </text>
    </comment>
    <comment ref="H1021" authorId="0" shapeId="0">
      <text>
        <r>
          <rPr>
            <b/>
            <sz val="9"/>
            <color indexed="81"/>
            <rFont val="Tahoma"/>
            <family val="2"/>
          </rPr>
          <t>Autor:</t>
        </r>
        <r>
          <rPr>
            <sz val="9"/>
            <color indexed="81"/>
            <rFont val="Tahoma"/>
            <family val="2"/>
          </rPr>
          <t xml:space="preserve">
Fortalecimiento Empresarial Antojate de Antioquia $ 350.000.000.
Fortalecimiento Empresarial Registro Invima $ 120.000.000.
Comisión Regional de Competitividad $ 50.000.000
Participación En ferias $ 200.000.000
Material publicitario $ 50.000.000
Proyecto Cluster Lacteos $ 40.000.000.
Temporales $ 311.807.320
Victimas $ 100.000.000
Desarrollo de Proveedores $ 148.192.680
Emprendimiento $ 300.000.000 (capital semilla y red de emprendimiento)
</t>
        </r>
      </text>
    </comment>
    <comment ref="S1225" authorId="0" shapeId="0">
      <text>
        <r>
          <rPr>
            <b/>
            <sz val="9"/>
            <color indexed="81"/>
            <rFont val="Tahoma"/>
            <family val="2"/>
          </rPr>
          <t>Desarrollo de Auditorías Ciudadanas en los Municipios Priorizados del Departamento de Antioquia-22-0219</t>
        </r>
      </text>
    </comment>
    <comment ref="U1225" authorId="0" shapeId="0">
      <text>
        <r>
          <rPr>
            <b/>
            <sz val="9"/>
            <color indexed="81"/>
            <rFont val="Tahoma"/>
            <family val="2"/>
          </rPr>
          <t>Proyectos con auditorías ciudadanas</t>
        </r>
      </text>
    </comment>
    <comment ref="V1225" authorId="0" shapeId="0">
      <text>
        <r>
          <rPr>
            <b/>
            <sz val="9"/>
            <color indexed="81"/>
            <rFont val="Tahoma"/>
            <family val="2"/>
          </rPr>
          <t>-Cualificacion en funciones-Evaluacion de avance-Recepcion y evaluacion final-Seguimiento a la ejecución-Socializacion y sensibilizacion-</t>
        </r>
      </text>
    </comment>
    <comment ref="P1278" authorId="0" shapeId="0">
      <text>
        <r>
          <rPr>
            <sz val="9"/>
            <color indexed="81"/>
            <rFont val="Tahoma"/>
            <family val="2"/>
          </rPr>
          <t xml:space="preserve">Por favor seleccione el Programa del Plan de Desarrollo
</t>
        </r>
      </text>
    </comment>
  </commentList>
</comments>
</file>

<file path=xl/sharedStrings.xml><?xml version="1.0" encoding="utf-8"?>
<sst xmlns="http://schemas.openxmlformats.org/spreadsheetml/2006/main" count="33980" uniqueCount="5542">
  <si>
    <t>PLAN ANUAL DE ADQUISICIONES Y DE SUPERVISIÓN E INTERVENTORÍA - DEPARTAMENTO DE ANTIOQUIA</t>
  </si>
  <si>
    <t>Código: FO-M7-P1-063</t>
  </si>
  <si>
    <t>Versión: 01</t>
  </si>
  <si>
    <t>Fecha de aprobación: 03/05/2017</t>
  </si>
  <si>
    <t>PLAN  ANUAL  DE  ADQUISICIONES  -  DEPARTAMENTO  DE  ANTIOQUIA  -  AÑO  2017</t>
  </si>
  <si>
    <r>
      <t xml:space="preserve">S   E   C   O   P     </t>
    </r>
    <r>
      <rPr>
        <b/>
        <sz val="12"/>
        <rFont val="Arial"/>
        <family val="2"/>
      </rPr>
      <t>(Colombia Compra Eficiente)</t>
    </r>
  </si>
  <si>
    <t>ARTICULACIÓN CON EL PLAN DE DESARROLLO (PRESUPUESTO DE INVERSION)</t>
  </si>
  <si>
    <t xml:space="preserve"> SEGUIMIENTO A LA CONTRATACION (S I G)</t>
  </si>
  <si>
    <t>PLAN DE SUPERVISION E INTERVENTORIA</t>
  </si>
  <si>
    <t>Plan de Desarrollo</t>
  </si>
  <si>
    <t xml:space="preserve">Ejecucion del Plan               </t>
  </si>
  <si>
    <t xml:space="preserve">Datos del Responsable </t>
  </si>
  <si>
    <t>Dependencia</t>
  </si>
  <si>
    <t>Códigos UNSPSC</t>
  </si>
  <si>
    <t>Descripción</t>
  </si>
  <si>
    <t xml:space="preserve">Fecha estimada de inicio de proceso de selección </t>
  </si>
  <si>
    <t xml:space="preserve">Duración estimada del contrato </t>
  </si>
  <si>
    <t xml:space="preserve">Modalidad de selección </t>
  </si>
  <si>
    <t>Fuente de los recursos (SGP - Propios - Regalías - Del crédito - Nacionales - etc)</t>
  </si>
  <si>
    <t>Valor total estimado</t>
  </si>
  <si>
    <t>Valor estimado en la vigencia actual</t>
  </si>
  <si>
    <t>¿Se requieren vigencias futuras?</t>
  </si>
  <si>
    <t>Estado de solicitud de vigencias futuras</t>
  </si>
  <si>
    <t>Nombre completo</t>
  </si>
  <si>
    <t xml:space="preserve">Cargo </t>
  </si>
  <si>
    <t xml:space="preserve">Teléfono </t>
  </si>
  <si>
    <t xml:space="preserve">Correo electrónico </t>
  </si>
  <si>
    <t>Programa del Plan al cual contribuye el objeto contractual</t>
  </si>
  <si>
    <t>Producto(s) del Plan al cual contribuye el objeto contractual</t>
  </si>
  <si>
    <t>Nombre del Proyecto al cual pertenece el objeto contractual</t>
  </si>
  <si>
    <t xml:space="preserve">Elemento PEP </t>
  </si>
  <si>
    <t>Producto(s) del Proyecto que se impactan con el objeto contractual</t>
  </si>
  <si>
    <t>Actividad(es) del Proyecto que requieren del objeto contractual</t>
  </si>
  <si>
    <t>N° del Proceso en el SECOP</t>
  </si>
  <si>
    <t>N°. de la necesidad en SAP</t>
  </si>
  <si>
    <t>Fecha de Publicación de Estudios Previos en SECOP</t>
  </si>
  <si>
    <t>Número del radicado  Resolución y/o carta de aceptación</t>
  </si>
  <si>
    <t>Número del Contrato</t>
  </si>
  <si>
    <t>Porcentaje de cumplimiento</t>
  </si>
  <si>
    <t>Nombre Contratista / Asociado(s)</t>
  </si>
  <si>
    <t>Estado del Contrato</t>
  </si>
  <si>
    <t>Observaciones</t>
  </si>
  <si>
    <t>Nombres y Apellidos del Supervisor o razón social del Interventor</t>
  </si>
  <si>
    <t>Tipo de Supervisión e Interventoría</t>
  </si>
  <si>
    <t>Función</t>
  </si>
  <si>
    <t>Gerencia de Afrodescendientes</t>
  </si>
  <si>
    <t>Formulación y elaboración de Planes de Etnodesarrollo para las comunidades Afro en el Departamento de Antioquia</t>
  </si>
  <si>
    <t>N/A</t>
  </si>
  <si>
    <t>Lorenzo Portocarrero Cordoba</t>
  </si>
  <si>
    <t>Profesional Universitario</t>
  </si>
  <si>
    <t>3838692</t>
  </si>
  <si>
    <t>lorenzo.portocarrero@antioquia.gov.co</t>
  </si>
  <si>
    <t>Astrid Elena Echavarria Meneses</t>
  </si>
  <si>
    <t>Tipo C:  Supervisión</t>
  </si>
  <si>
    <t>Técnica, Administrativa, Financiera, Legal y Contable</t>
  </si>
  <si>
    <t>Gabriela Moreno Hincapié</t>
  </si>
  <si>
    <t>Secretaría de Agricultura y Desarrollo Rural</t>
  </si>
  <si>
    <t>SI</t>
  </si>
  <si>
    <t>Profesional</t>
  </si>
  <si>
    <t>3838824</t>
  </si>
  <si>
    <t>3838801</t>
  </si>
  <si>
    <t>Antioquia Rural Productiva</t>
  </si>
  <si>
    <t>Apoyo a la modernización de la ganadería en el Departamento Antioquia</t>
  </si>
  <si>
    <t xml:space="preserve">Áreas agrícolas, forestales, silvopastoriles, pastos y forrajes intervenidas </t>
  </si>
  <si>
    <t>Gloria Bedoya</t>
  </si>
  <si>
    <t>gloria.bedoya@antioquia.gov.co</t>
  </si>
  <si>
    <t>Nataly Restrepo</t>
  </si>
  <si>
    <t xml:space="preserve">  Desarrollo Industrial Agropecuario, a través de la creación y puesta en marcha de la empresa Agroindustrial en el Departamento de Antioquia</t>
  </si>
  <si>
    <t>Javier Gomez Gomez</t>
  </si>
  <si>
    <t>Director</t>
  </si>
  <si>
    <t>javier.gomez@antioquia.gov.co</t>
  </si>
  <si>
    <t>Departamento Administrativo del Sistema de Prevención, Atención y Recuperación de Desastres - DAPARD</t>
  </si>
  <si>
    <t>Convenio para la implementación del sistema de alertas tempranas en el Departamento de Antioquia</t>
  </si>
  <si>
    <t>Luis Eduardo Henao</t>
  </si>
  <si>
    <t>Técnico Operativo</t>
  </si>
  <si>
    <t>3838850</t>
  </si>
  <si>
    <t>luis.henao@antioquia.gov.co</t>
  </si>
  <si>
    <t>Conocimiento del riesgo</t>
  </si>
  <si>
    <t>Sistemas de Alerta Temprana</t>
  </si>
  <si>
    <t>Conocimiento del Riesgo</t>
  </si>
  <si>
    <t>070054001</t>
  </si>
  <si>
    <t>Sistemas de Alerta Temprana Implementados</t>
  </si>
  <si>
    <t>Implementación de las Alertas Tempranas</t>
  </si>
  <si>
    <t>Jafed Naranjo Guarín</t>
  </si>
  <si>
    <t>Alba Marina Girón López</t>
  </si>
  <si>
    <t>Estudios y diseños de obras de mitigación del riesgo para el control de inundaciones en el Municipio de Nechí, subregión Bajo Cauca del Departamento de Antioquia.</t>
  </si>
  <si>
    <t>Generar conocimiento del territorio con una estrategia de trabajo conjunto y coordinado entre el Departamento de Antioquia a través del DAPARD y la Universidad Nacional de Colombia, sede Medellín, para la evaluación de la susceptibilidad, vulnerabilidad y riesgo ante avenidas torrenciales en el departamento de Antioquia y definir umbrales críticos de lluvia para un sistema de alerta temprana.</t>
  </si>
  <si>
    <t>Reducción del Riesgo</t>
  </si>
  <si>
    <t>Proyectos puntuales de Intervención correctiva para la reducción del riesgo</t>
  </si>
  <si>
    <t>Prevención y Reducción del Riesgo mediante la ejecución de proyectos de intervención
correctiva en el Departamento de Antioquia</t>
  </si>
  <si>
    <t>Ejecución de obras</t>
  </si>
  <si>
    <t>Dotación de equipos de operación para emergencias y desastres para los 18 SOS</t>
  </si>
  <si>
    <t>3838874</t>
  </si>
  <si>
    <t>Manejo de desastres</t>
  </si>
  <si>
    <t>Sistemas Operativos de Socorro (SOS) operando</t>
  </si>
  <si>
    <t>Fortalecimiento de la capacidad instalada de respuesta a emergencias EN El
Departamento, Antioquia, Occidente</t>
  </si>
  <si>
    <t>Sol Marisa Bahamón</t>
  </si>
  <si>
    <t>Capacitación a los cuerpos de socorro en procesos de rescate</t>
  </si>
  <si>
    <t xml:space="preserve">Fortalecer la capacidad de respuesta instalada en atención de desastres municipal y departamental </t>
  </si>
  <si>
    <t>Suministro de Kits de alimentos, kits de aseo familiar, Kits de aseo infantil, Kits de cocina, para apoyar la atención de las comunidades afectadas o damnificadas por fenomenos naturales, y/o antropicos no intencionales en el departamento de Antioquia.</t>
  </si>
  <si>
    <t>Porcentaje de damnificados y/o afectados atendidos con ayuda humanitaria</t>
  </si>
  <si>
    <t>Construccion del S.O.S. en el Municpio de Remedios</t>
  </si>
  <si>
    <t>3835228</t>
  </si>
  <si>
    <t>Construcción de nuevos Sistemas Operativos de Socorro</t>
  </si>
  <si>
    <t>Wilfer Carmona</t>
  </si>
  <si>
    <t>Fortalecimiento del SIGRD</t>
  </si>
  <si>
    <t>3838878</t>
  </si>
  <si>
    <t>Sistema Departamental de Información de Gestión del Riesgo de Desastres</t>
  </si>
  <si>
    <t>Cumplimiento del plan que mejora las estrategias de comunicación de la Gestión del Riesgo de Desastres</t>
  </si>
  <si>
    <t>Estrategia de comunicaciones</t>
  </si>
  <si>
    <t>Sistema Departamental de Información para la Gestión del Riesgo de Desastres</t>
  </si>
  <si>
    <t>Análisis, diseño, implementación y mantenimiento</t>
  </si>
  <si>
    <t>Ángela Duque Ramírez</t>
  </si>
  <si>
    <t>Desarrollo de los procesos de educación en Gestión de Riesgo de Desastres en todo los municipios del Departamento de Antioquia</t>
  </si>
  <si>
    <t>Transformación social y cultural en Gestión del Riesgo</t>
  </si>
  <si>
    <t>Capacitacion en funcionamiento de los CMGRD y fortalecimiento de las comisiones sociales de estos. Educacion de lideres comunitarios, comunidad estudiantil y comunidad en general frente a la gestion del riesgo, capacitacion y acompañamiento a las I.E para la formulacion y socializacion de los PEGRD.</t>
  </si>
  <si>
    <t>Desarrollo de los procesos de educación en Gestión de Riesgo de Desastres en todo el Departamento de Antioquia</t>
  </si>
  <si>
    <t>Ana Yelitza Alvarez Calle</t>
  </si>
  <si>
    <t>Apoyar conjuntamente a las comunidades Afrodescendientes de la Subregión de Urabá, para contribuir al desarrollo económico y social  de las comunidades a través de vías terciarias.</t>
  </si>
  <si>
    <t>Este prceso  contractual será realizado por la Secretaría de Infraestructura y la Gerencia de Afrodescendientres entregara el CDP por valor $100.000.000</t>
  </si>
  <si>
    <t>María Rubiela Alzate Zuluaga</t>
  </si>
  <si>
    <t>Luis Fernando Torres</t>
  </si>
  <si>
    <t>3838845</t>
  </si>
  <si>
    <t>luis.torres@antioquia.gov.co</t>
  </si>
  <si>
    <t>Caros Mario  Giraldo</t>
  </si>
  <si>
    <t>suburaba@hotmail.com</t>
  </si>
  <si>
    <t>DESIGNAR ESTUDIANTES DE LAS UNIVERSIDADES PRIVADAS PARA LA REALIZACIÓN DE LA PRACTICA ACADEMICA CON EL FIN DE BRINDAR APOYO A LA GESTION DEL DEPARTAMENTO DE ANTIOQUIA Y SUS REGIONES DURANTE EL PRIMER SEMESTRE DEL 2017 Y PRIMER SEMESTRE DEL 2018</t>
  </si>
  <si>
    <t>Jaime Garzon araque</t>
  </si>
  <si>
    <t>Secretario</t>
  </si>
  <si>
    <t>jaime.garzon@antioquia.gov.co</t>
  </si>
  <si>
    <t>ADICIÓN Y PRÓRROGA AL CONVENIO  4600006506  CUYO OBJETO ES APOYAR LA ASISTENCIA TÉCNICA DIRECTA RURAL, A TRAVÉS DE LA COFINANCIACIÓN PARA LA CONTRATACIÓN DEL PERSONAL IDÓNEO PARA LA PRESTACIÓN DE ESTE SERVICIO SEGÚN ORDENANZA 53 DEL 22 DE DICIEMBRE DE 2016. CODIGO DE NECESIDAD 19737. TERMINACION DE CONTRATO 17-04-2018.</t>
  </si>
  <si>
    <t>Jorge Eduardo Gañan Parra</t>
  </si>
  <si>
    <t>3838828</t>
  </si>
  <si>
    <t>jorge.gañan@antioquia.gov.co</t>
  </si>
  <si>
    <t>NA</t>
  </si>
  <si>
    <t>Yondó</t>
  </si>
  <si>
    <t xml:space="preserve">ADICIÓN Y PRÓRROGA AL CONVENIO 4600006684 CUYO OBJETO ES "APOYAR LA ASISTENCIA TÉCNICA DIRECTA RURAL, A TRAVÉS DE LA COFINANCIACIÓN PARA LA CONTRATACIÓN DEL PERSONAL IDONEO PARA LA PRESTACIÓN DE ESTE SERVICIO SEGÚN ORDENANZA 53 DEL 22 DE DICIEMBRE DE 2016, MUNICIPIO DE SABANETA. CODIGO DE NECESIDAD 19849. VIGENCIA FUTURA 6000002381.- TERMINA  EL </t>
  </si>
  <si>
    <t>Luis Fernando Torres Giraldo</t>
  </si>
  <si>
    <t>Sabaneta</t>
  </si>
  <si>
    <t>ADICIÓN Y PRÓRROGA AL CONVENIO 4600006634 CUYO OBJETO ES "APOYAR LA ASISTENCIA TÉCNICA DIRECTA RURAL, A TRAVÉS DE LA COFINANCIACIÓN PARA LA CONTRATACIÓN DEL PERSONAL IDONEO PARA LA PRESTACIÓN DE ESTE SERVICIO SEGÚN ORDENANZA 53 DEL 22 DE DICIEMBRE DE 2016, MUNICIPIO DE AMALFI. CODIGO DE NECESIDAD 19827. VIGENCIA FUTURA 6000002381.</t>
  </si>
  <si>
    <t>Javier Montoya Gutierrez</t>
  </si>
  <si>
    <t>javier.montoya@antioquia.gov.co</t>
  </si>
  <si>
    <t xml:space="preserve">Amalfi </t>
  </si>
  <si>
    <t>ADICION Y PRORROGA AL CONVENIO 460006636 CUYO OBJETO  ES APOYAR LA ASISTENCIA TECNICA DIRECTA RURAL A TRAVES DE LA COFIANCIAON PARA LA CONTRATACION DEL PERSONAL IDONEO PARA LA PRESTACION DE ESTE SERVICIO SEGUN ORDENAZA 53 DEL 22 DICIEMBRE DE 2016 EN EL MUNCIPIO DE YOLOMBO VF 6/2381 201605000087- NECESIDAD 19853</t>
  </si>
  <si>
    <t>Yolombó</t>
  </si>
  <si>
    <t>ADICIÓN Y PRÓRROGA AL CONVENIO 4600006635 CUYO OBJETO ES "APOYAR LA ASISTENCIA TÉCNICA DIRECTA RURAL, A TRAVÉS DE LA COFINANCIACIÓN PARA LA CONTRATACIÓN DEL PERSONAL IDONEO PARA LA PRESTACIÓN DE ESTE SERVICIO SEGÚN ORDENANZA 53 DEL 22 DE DICIEMBRE DE 2016, MUNICIPIO DE VEGACHÍ. CODIGO DE NECESIDAD 19828. VIGENCIA FUTURA 6000002381.- TERMINA  EL 13/04/2018.</t>
  </si>
  <si>
    <t>Vegachí</t>
  </si>
  <si>
    <t>ADICIÓN Y PRÓRROGA AL CONVENIO 4600006628 CUYO OBJETO ES "APOYAR LA ASISTENCIA TÉCNICA DIRECTA RURAL, A TRAVÉS DE LA COFINANCIACIÓN PARA LA CONTRATACIÓN DEL PERSONAL IDONEO PARA LA PRESTACIÓN DE ESTE SERVICIO SEGÚN ORDENANZA 53 DEL 22 DE DICIEMBRE DE 2016, MUNICIPIO DE SANTO DOMINGO . CODIGO DE NECESIDAD 19823. VIGENCIA FUTURA 6000002381.-</t>
  </si>
  <si>
    <t>Mauro Antonio Gutiérrez Serna</t>
  </si>
  <si>
    <t>mauro.gutierrez@antioquia.gov.co</t>
  </si>
  <si>
    <t>Santo Domingo</t>
  </si>
  <si>
    <t>ADICIÓN Y PRÓRROGA AL CONVENIO 4600006637 CUYO OBJETO ES "APOYAR LA ASISTENCIA TÉCNICA DIRECTA RURAL, A TRAVÉS DE LA COFINANCIACIÓN PARA LA CONTRATACIÓN DEL PERSONAL IDONEO PARA LA PRESTACIÓN DE ESTE SERVICIO SEGÚN ORDENANZA 53 DEL 22 DE DICIEMBRE DE 2016, MUNICIPIO DE YALIL. CODIGO DE NECESIDAD 19830. VIGENCIA FUTURA 6000002381.- TERMINA  EL 13/04/2018.-</t>
  </si>
  <si>
    <t>Luis Guillermo Uribe Hincapíe</t>
  </si>
  <si>
    <t>luis.uribe@antioquia.gov.co</t>
  </si>
  <si>
    <t>Yalí</t>
  </si>
  <si>
    <t>ADICIÓN Y PRÓRROGA AL CONVENIO  4600006490  CUYO OBJETO ES APOYAR LA ASISTENCIA TECNICA DIRECTA RURAL, A TRAVES DE LA COFINANCIACIÓN PARA LA CONTRATACIÓN DEL PERSONAL IDONEO PARA LA PRESTACIÓN DE ESTE SERVICIO SEGÚN ORDENANZA 53 DEL 22 DE DICIEMBRE DE 2016, CODIGO NECESIDAD 19729. TERMINACION DE CONTRATO 01-05-2018. VF 6000002381 ARBOLETES</t>
  </si>
  <si>
    <t>Carlos Mario Giraldo García</t>
  </si>
  <si>
    <t>carlos.giraldo@antioquia.gov.co</t>
  </si>
  <si>
    <t>Arboletes</t>
  </si>
  <si>
    <t>ADICIÓN Y PRÓRROGA AL CONVENIO  4600006493  CUYO OBJETO ES APOYAR LA ASISTENCIA TECNICA DIRECTA RURAL, A TRAVES DE LA COFINANCIACIÓN PARA LA CONTRATACIÓN DEL PERSONAL IDONEO PARA LA PRESTACIÓN DE ESTE SERVICIO SEGÚN ORDENANZA 53 DEL 22 DE DICIEMBRE DE 2016, CODIGO NECESIDAD 19730. TERMINACION DE CONTRATO 01-05-2018. VF 6000002381</t>
  </si>
  <si>
    <t>Mauricio Berrío</t>
  </si>
  <si>
    <t>mauricio.berrio@antioquia.gov.co</t>
  </si>
  <si>
    <t>Carepa</t>
  </si>
  <si>
    <t>ADICIÓN Y PRÓRROGA AL CONVENIO  4600006470  CUYO OBJETO ES APOYAR LA ASISTENCIA TECNICA DIRECTA RURAL, A TRAVES DE LA COFINANCIACIÓN PARA LA CONTRATACIÓN DEL PERSONAL IDONEO PARA LA PRESTACIÓN DE ESTE SERVICIO SEGÚN ORDENANZA 53 DEL 22 DE DICIEMBRE DE 2016, CODIGO NECESIDAD 19727. TERMINACION DE CONTRATO 01-05-2018. VF 6000002381.CHIGORODO</t>
  </si>
  <si>
    <t>Chigorodó</t>
  </si>
  <si>
    <t>ADICIÓN Y PRÓRROGA AL CONVENIO  4600006510  CUYO OBJETO ES APOYAR LA ASISTENCIA TÉCNICA DIRECTA RURAL, A TRAVÉS DE LA COFINANCIACIÓN PARA LA CONTRATACIÓN DEL PERSONAL IDÓNEO PARA LA PRESTACIÓN DE ESTE SERVICIO SEGÚN ORDENANZA 53 DEL 22 DE DICIEMBRE DE 2016. CODIGO DE NECESIDAD 19741. TERMINACION DE CONTRATO 05-05-2018.</t>
  </si>
  <si>
    <t>Mauricio Berrío Mena</t>
  </si>
  <si>
    <t>Mutatá</t>
  </si>
  <si>
    <t>ADICIÓN Y PRÓRROGA AL CONVENIO  4600006512  CUYO OBJETO ES APOYAR LA ASISTENCIA TÉCNICA DIRECTA RURAL, A TRAVÉS DE LA COFINANCIACIÓN PARA LA CONTRATACIÓN DEL PERSONAL IDÓNEO PARA LA PRESTACIÓN DE ESTE SERVICIO SEGÚN ORDENANZA 53 DEL 22 DE DICIEMBRE DE 2016. CODIGO DE NECESIDAD 19743. TERMINACION DE CONTRATO 02-05-2018.SAN PEDRO DE URABA</t>
  </si>
  <si>
    <t>Jorge Humberto Ramírez Corrales</t>
  </si>
  <si>
    <t>jorge.ramirez@antioquia.gov.co</t>
  </si>
  <si>
    <t>San Pedro de Uraba</t>
  </si>
  <si>
    <t>Diego Fernando Bedoya</t>
  </si>
  <si>
    <t>Apoyar la Asistencia Técnica Directa Rural, a través de la cofinanciación para la contratación de personal idóneo, para la prestación de este servicio, según la Ordenanza 53 del 22 de diciembre de 2016, en el Municipio de Turbo</t>
  </si>
  <si>
    <t>Turbo</t>
  </si>
  <si>
    <t>ADICIÓN Y PRÓRROGA AL CONVENIO  4600006472  CUYO OBJETO ES APOYAR LA ASISTENCIA TECNICA DIRECTA RURAL, A TRAVES DE LA COFINANCIACIÓN PARA LA CONTRATACIÓN DEL PERSONAL IDONEO PARA LA PRESTACIÓN DE ESTE SERVICIO SEGÚN ORDENANZA 53 DEL 22 DE DICIEMBRE DE 2016, CODIGO NECESIDAD 19728. TERMINACION DE CONTRATO 01-05-2018. VF 6000002381.SAN JUAN DE URABA</t>
  </si>
  <si>
    <t>San Juan de Urabá</t>
  </si>
  <si>
    <t>ADICIÓN Y PRÓRROGA AL CONVENIO  4600006505  CUYO OBJETO ES APOYAR LA ASISTENCIA TÉCNICA DIRECTA RURAL, A TRAVÉS DE LA COFINANCIACIÓN PARA LA CONTRATACIÓN DEL PERSONAL IDÓNEO PARA LA PRESTACIÓN DE ESTE SERVICIO SEGÚN ORDENANZA 53 DEL 22 DE DICIEMBRE DE 2016. CODIGO DE NECESIDAD 19736. TERMINACION DE CONTRATO 19-04-2018.VIGIA DEL FUERTE</t>
  </si>
  <si>
    <t>Vigía del Fuerte</t>
  </si>
  <si>
    <t>ADICIÓN Y PRÓRROGA AL CONVENIO 4600006593 CUYO OBJETO ES "APOYAR LA ASISTENCIA TÉCNICA DIRECTA RURAL, A TRAVÉS DE LA COFINANCIACIÓN PARA LA CONTRATACIÓN DEL PERSONAL IDONEO PARA LA PRESTACIÓN DE ESTE SERVICIO SEGÚN ORDENANZA 53 DEL 22 DE DICIEMBRE DE 2016, MUNICIPIO DE ITUANGO. CODIGO DE NECESIDAD 19798. VIGENCIA FUTURA 6000002381.- TERMINA  EL 11/04/2018.-</t>
  </si>
  <si>
    <t>Diego León Vallejo</t>
  </si>
  <si>
    <t>diego.valllejo@antioquia.gov.co</t>
  </si>
  <si>
    <t>Ituango</t>
  </si>
  <si>
    <t>ADICIÓN Y PRÓRROGA AL CONVENIO 4600006606 CUYO OBJETO ES "APOYAR LA ASISTENCIA TÉCNICA DIRECTA RURAL, A TRAVÉS DE LA COFINANCIACIÓN PARA LA CONTRATACIÓN DEL PERSONAL IDONEO PARA LA PRESTACIÓN DE ESTE SERVICIO SEGÚN ORDENANZA 53 DEL 22 DE DICIEMBRE DE 2016, MUNICIPIO DE SAN ANDRES DE CUERQUIA. CODIGO DE NECESIDAD 19808. VIGENCIA FUTURA 6000002381.- TERMINA  EL 18/04/2018.</t>
  </si>
  <si>
    <t>San Andrés de Cuerquia</t>
  </si>
  <si>
    <t>ADICIÓN Y PRÓRROGA AL CONVENIO 4600006587 CUYO OBJETO ES "APOYAR LA ASISTENCIA TÉCNICA DIRECTA RURAL, A TRAVÉS DE LA COFINANCIACIÓN PARA LA CONTRATACIÓN DEL PERSONAL IDONEO PARA LA PRESTACIÓN DE ESTE SERVICIO SEGÚN ORDENANZA 53 DEL 22 DE DICIEMBRE DE 2016, MUNICIPIO DE TOLEDO. CODIGO DE NECESIDAD 19793. VIGENCIA FUTURA 6000002381.- TERMINA  EL 08/04/2018.-</t>
  </si>
  <si>
    <t xml:space="preserve">Toledo </t>
  </si>
  <si>
    <t>ADICIÓN Y PRÓRROGA AL CONVENIO 4600006592 CUYO OBJETO ES "APOYAR LA ASISTENCIA TÉCNICA DIRECTA RURAL, A TRAVÉS DE LA COFINANCIACIÓN PARA LA CONTRATACIÓN DEL PERSONAL IDONEO PARA LA PRESTACIÓN DE ESTE SERVICIO SEGÚN ORDENANZA 53 DEL 22 DE DICIEMBRE DE 2016, MUNICIPIO DE ENTRERRÍOS. CODIGO DE NECESIDAD 19797. VIGENCIA FUTURA 6000002381.- TERMINA  EL 05/04/2018.-</t>
  </si>
  <si>
    <t>Judith Gomez Posada</t>
  </si>
  <si>
    <t>judith.gomez@antioquia.gov.co</t>
  </si>
  <si>
    <t>Entrerrios</t>
  </si>
  <si>
    <t>ADICIÓN Y PRÓRROGA AL CONVENIO  4600006603  CUYO OBJETO ES APOYAR LA ASISTENCIA TÉCNICA DIRECTA RURAL, A TRAVÉS DE LA COFINANCIACIÓN PARA LA CONTRATACIÓN DEL PERSONAL IDÓNEO PARA LA PRESTACIÓN DE ESTE SERVICIO SEGÚN ORDENANZA 53 DEL 22 DE DICIEMBRE DE 2016. MUNICIPIO SANTA ROSA DE OSOS. NECESIDAD 19805. TERMINACION DE CONTRATO 12-04-2018.</t>
  </si>
  <si>
    <t>Santa Rosa de Osos</t>
  </si>
  <si>
    <t>ADICIÓN Y PRÓRROGA AL CONVENIO 4600006594 CUYO OBJETO ES "APOYAR LA ASISTENCIA TÉCNICA DIRECTA RURAL, A TRAVÉS DE LA COFINANCIACIÓN PARA LA CONTRATACIÓN DEL PERSONAL IDONEO PARA LA PRESTACIÓN DE ESTE SERVICIO SEGÚN ORDENANZA 53 DEL 22 DE DICIEMBRE DE 2016, MUNICIPIO DE SAN PEDRO DE LOS MILAGROS. CODIGO DE NECESIDAD 19799. VIGENCIA FUTURA 6000002381.- TERMINA  EL 18/03/2018.-</t>
  </si>
  <si>
    <t>San Pedro de los Milagros</t>
  </si>
  <si>
    <t>ADICIÓN Y PRÓRROGA AL CONVENIO 4600006590 CUYO OBJETO ES "APOYAR LA ASISTENCIA TÉCNICA DIRECTA RURAL, A TRAVÉS DE LA COFINANCIACIÓN PARA LA CONTRATACIÓN DEL PERSONAL IDONEO PARA LA PRESTACIÓN DE ESTE SERVICIO SEGÚN ORDENANZA 53 DEL 22 DE DICIEMBRE DE 2016, MUNICIPIO DE ANGOSTURA. CODIGO DE NECESIDAD 19795.  VIGENCIA FUTURA 6000002381.- TERMINA  EL 12/04/2018.-</t>
  </si>
  <si>
    <t>José Antonio Velasquez Araque</t>
  </si>
  <si>
    <t>jose.velasquez@antioquia.gov.co</t>
  </si>
  <si>
    <t xml:space="preserve">Angostura </t>
  </si>
  <si>
    <t>ADICIÓN Y PRÓRROGA AL CONVENIO 4600006604 CUYO OBJETO ES "APOYAR LA ASISTENCIA TÉCNICA DIRECTA RURAL, A TRAVÉS DE LA COFINANCIACIÓN PARA LA CONTRATACIÓN DEL PERSONAL IDONEO PARA LA PRESTACIÓN DE ESTE SERVICIO SEGÚN ORDENANZA 53 DEL 22 DE DICIEMBRE DE 2016, MUNICIPIO DE CAMPAMENTO. CODIGO DE NECESIDAD 19806. VIGENCIA FUTURA 6000002381.- TERMINA  EL 18/04/2018.-</t>
  </si>
  <si>
    <t>Campamento</t>
  </si>
  <si>
    <t>ADICIÓN Y PRÓRROGA AL CONVENIO 4600006589 CUYO OBJETO ES "APOYAR LA ASISTENCIA TÉCNICA DIRECTA RURAL, A TRAVÉS DE LA COFINANCIACIÓN PARA LA CONTRATACIÓN DEL PERSONAL IDONEO PARA LA PRESTACIÓN DE ESTE SERVICIO SEGÚN ORDENANZA 53 DEL 22 DE DICIEMBRE DE 2016, MUNICIPIO DE GUADALUPE. CODIGO DE NECESIDAD 19794. VIGENCIA FUTURA 6000002381.- TERMINA  EL 05/04/2018.-</t>
  </si>
  <si>
    <t>Guadalupe</t>
  </si>
  <si>
    <t xml:space="preserve">Don Matias </t>
  </si>
  <si>
    <t>Adición y prórroga al convenio  4600006552  cuyo objeto es Apoyar la Asistencia Tecnica Directa Rural, a traves de la cofinanciación para la contratación del personal idoneo para la prestación de este servicio según ordenanza 53 del 22 de diciembre de 2016, en el municipio de  Argelia</t>
  </si>
  <si>
    <t>Jesús Anibal Zapata</t>
  </si>
  <si>
    <t>jesus.zapata@antioquia.gov.co</t>
  </si>
  <si>
    <t xml:space="preserve">Argelia </t>
  </si>
  <si>
    <t>Adición y prórroga al convenio  4600006549  cuyo objeto es Apoyar la Asistencia Tecnica Directa Rural, a traves de la cofinanciación para la contratación del personal idoneo para la prestación de este servicio según ordenanza 53 del 22 de diciembre de 2016, en el municipio de El Retiro</t>
  </si>
  <si>
    <t>Silvia Orozco Puerta</t>
  </si>
  <si>
    <t>silvia.orozco@antioquia.gov.co</t>
  </si>
  <si>
    <t>El Retiro</t>
  </si>
  <si>
    <t>Adición y prórroga al convenio  4600006546  cuyo objeto es Apoyar la Asistencia Tecnica Directa Rural, a traves de la cofinanciación para la contratación del personal idoneo para la prestación de este servicio según ordenanza 53 del 22 de diciembre de 2016, en el municipio de  Granada</t>
  </si>
  <si>
    <t>Granada</t>
  </si>
  <si>
    <t>Adición y prórroga al convenio  4600006522  cuyo objeto es Apoyar la Asistencia Tecnica Directa Rural, a traves de la cofinanciación para la contratación del personal idoneo para la prestación de este servicio según ordenanza 53 del 22 de diciembre de 2016, en el municipio de  San Vicente Ferrer</t>
  </si>
  <si>
    <t>San Vicente</t>
  </si>
  <si>
    <t>Adición y prórroga al convenio  4600006550  cuyo objeto es Apoyar la Asistencia Tecnica Directa Rural, a traves de la cofinanciación para la contratación del personal idoneo para la prestación de este servicio según ordenanza 53 del 22 de diciembre de 2016, en el municipio de  Abejorral</t>
  </si>
  <si>
    <t>Jesus Antonio Palacios Anaya</t>
  </si>
  <si>
    <t>jesus.palacios@antioquia.gov.co</t>
  </si>
  <si>
    <t>Abejorral</t>
  </si>
  <si>
    <t>Adición y prórroga al convenio  4600006521  cuyo objeto es Apoyar la Asistencia Tecnica Directa Rural, a traves de la cofinanciación para la contratación del personal idoneo para la prestación de este servicio según ordenanza 53 del 22 de diciembre de 2016, en el municipio de  Marinilla</t>
  </si>
  <si>
    <t>Marinilla</t>
  </si>
  <si>
    <t>Adición y prórroga al convenio  4600006529  cuyo objeto es Apoyar la Asistencia Tecnica Directa Rural, a traves de la cofinanciación para la contratación del personal idoneo para la prestación de este servicio según ordenanza 53 del 22 de diciembre de 2016, en el municipio de  El Peñol</t>
  </si>
  <si>
    <t xml:space="preserve">Juan Felipe Bedoya </t>
  </si>
  <si>
    <t>juan.bedoya@antioquia.gov.co</t>
  </si>
  <si>
    <t>El Peñol</t>
  </si>
  <si>
    <t>Adición y prórroga al convenio  4600006547  cuyo objeto es Apoyar la Asistencia Tecnica Directa Rural, a traves de la cofinanciación para la contratación del personal idoneo para la prestación de este servicio según ordenanza 53 del 22 de  diciembre de 2016, en el municipio de La Ceja</t>
  </si>
  <si>
    <t>Juan Felipe Bedoya</t>
  </si>
  <si>
    <t xml:space="preserve">La Ceja </t>
  </si>
  <si>
    <t>Adición y prórroga al convenio  4600006518  cuyo objeto es Apoyar la Asistencia Tecnica Directa Rural, a traves de la cofinanciación para la contratación del personal idóneo para la prestación de este servicio, según ordenanza 53 del 22 de diciembre de 2016, en el municipio de  Rionegro</t>
  </si>
  <si>
    <t>Rionegro</t>
  </si>
  <si>
    <t xml:space="preserve">San Luis </t>
  </si>
  <si>
    <t>Adición y prórroga al convenio  4600006520  cuyo objeto es Apoyar la Asistencia Tecnica Directa Rural, a traves de la cofinanciación para la contratación del personal idoneo para la prestación de este servicio según ordenanza 53 del 22 de diciembre de 2016, en el municipio de  San Carlos</t>
  </si>
  <si>
    <t>San Carlos</t>
  </si>
  <si>
    <t>Adición y prórroga al convenio  4600006527  cuyo objeto es Apoyar la Asistencia Tecnica Directa Rural, a traves de la cofinanciación para la contratación del personal idoneo para la prestación de este servicio según ordenanza 53 del 22 de diciembre de 2016, en el municipio de  El Santuario</t>
  </si>
  <si>
    <t>Jesús Antonio Palacio</t>
  </si>
  <si>
    <t>El Santuario</t>
  </si>
  <si>
    <t>ADICIÓN Y PRÓRROGA AL CONVENIO  4600006514  CUYO OBJETO ES APOYAR LA ASISTENCIA TÉCNICA DIRECTA RURAL, A TRAVÉS DE LA COFINANCIACIÓN PARA LA CONTRATACIÓN DEL PERSONAL IDÓNEO PARA LA PRESTACIÓN DE ESTE SERVICIO SEGÚN ORDENANZA 53 DEL 22 DE DICIEMBRE DE 2016. CODIGO DE NECESIDAD 19744. TERMINACION DE CONTRATO 24-04-2018.</t>
  </si>
  <si>
    <t>Jose Vicente Delgado</t>
  </si>
  <si>
    <t>jose.delgado@antioqua.gov.co</t>
  </si>
  <si>
    <t>Tarazá</t>
  </si>
  <si>
    <t>ADICIÓN Y PRÓRROGA AL CONVENIO  4600006496  CUYO OBJETO ES APOYAR LA ASISTENCIA TÉCNICA DIRECTA RURAL, A TRAVÉS DE LA COFINANCIACIÓN PARA LA CONTRATACIÓN DEL PERSONAL IDÓNEO PARA LA PRESTACIÓN DE ESTE SERVICIO SEGÚN ORDENANZA 53 DEL 22 DE DICIEMBRE DE 2016. CODIGO DE NECESIDAD 19732. TERMINACION DE CONTRATO 01-04-2018.CACERES</t>
  </si>
  <si>
    <t xml:space="preserve">Cáceres </t>
  </si>
  <si>
    <t>ADICIÓN Y PRÓRROGA AL CONVENIO  4600006495  CUYO OBJETO ES APOYAR LA ASISTENCIA TÉCNICA DIRECTA RURAL, A TRAVÉS DE LA COFINANCIACIÓN PARA LA CONTRATACIÓN DEL PERSONAL IDÓNEO PARA LA PRESTACIÓN DE ESTE SERVICIO SEGÚN ORDENANZA 53 DEL 22 DE DICIEMBRE DE 2016. CODIGO DE NECESIDAD 19731. TERMINACION DE CONTRATO 23-03-2018.CAUCASIA</t>
  </si>
  <si>
    <t>Caucasia</t>
  </si>
  <si>
    <t>ADICIÓN Y PRÓRROGA AL CONVENIO 4600006662 CUYO OBJETO ES "APOYAR LA ASISTENCIA TÉCNICA DIRECTA RURAL, A TRAVÉS DE LA COFINANCIACIÓN PARA LA CONTRATACIÓN DEL PERSONAL IDONEO PARA LA PRESTACIÓN DE ESTE SERVICIO SEGÚN ORDENANZA 53 DEL 22 DE DICIEMBRE DE 2016, MUNICIPIO DE EL BAGRE. CODIGO DE NECESIDAD 199836. VIGENCIA FUTURA 6000002381.- TERMINA  EL 25/04/2018.-</t>
  </si>
  <si>
    <t>Guillermo Toro</t>
  </si>
  <si>
    <t>guillermo.toro@antioquia.gov.co</t>
  </si>
  <si>
    <t>El Bagre</t>
  </si>
  <si>
    <t>ADICIÓN Y PRÓRROGA AL CONVENIO  4600006500  CUYO OBJETO ES APOYAR LA ASISTENCIA TÉCNICA DIRECTA RURAL, A TRAVÉS DE LA COFINANCIACIÓN PARA LA CONTRATACIÓN DEL PERSONAL IDÓNEO PARA LA PRESTACIÓN DE ESTE SERVICIO SEGÚN ORDENANZA 53 DEL 22 DE DICIEMBRE DE 2016. CODIGO DE NECESIDAD 19734. TERMINACION DE CONTRATO 24-04-2018.ZARAGOZA</t>
  </si>
  <si>
    <t>Zaragoza</t>
  </si>
  <si>
    <t>ADICIÓN Y PRÓRROGA AL CONVENIO  4600006570  CUYO OBJETO ES APOYAR LA ASISTENCIA TÉCNICA DIRECTA RURAL, A TRAVÉS DE LA COFINANCIACIÓN PARA LA CONTRATACIÓN DEL PERSONAL IDÓNEO PARA LA PRESTACIÓN DE ESTE SERVICIO SEGÚN ORDENANZA 53 DEL 22 DE DICIEMBRE DE 2016. MUNICIPIO ABRIAQUÍ. NECESIDAD 19781. TERMINACION DE CONTRATO 18-04-2018.</t>
  </si>
  <si>
    <t>Libardo Castrillón</t>
  </si>
  <si>
    <t>libardo.castrillon@antioquia.gov.co</t>
  </si>
  <si>
    <t>Abriaqui</t>
  </si>
  <si>
    <t>ADICIÓN Y PRÓRROGA AL CONVENIO 4600006574 CUYO OBJETO ES "APOYAR LA ASISTENCIA TÉCNICA DIRECTA RURAL, A TRAVÉS DE LA COFINANCIACIÓN PARA LA CONTRATACIÓN DEL PERSONAL IDONEO PARA LA PRESTACIÓN DE ESTE SERVICIO SEGÚN ORDENANZA 53 DEL 22 DE DICIEMBRE DE 2016, MUNICIPIO DE ANZA. CODIGO DE NECESIDAD 1919784. VIGENCIA FUTURA 6000002381.- TERMINA  EL 28/03/2018.-</t>
  </si>
  <si>
    <t>Leonardo García</t>
  </si>
  <si>
    <t>leonardo.garcia@antioquia.gov.co</t>
  </si>
  <si>
    <t>Anzá</t>
  </si>
  <si>
    <t>ADICIÓN Y PRÓRROGA AL CONVENIO  4600006571  CUYO OBJETO ES APOYAR LA ASISTENCIA TÉCNICA DIRECTA RURAL, A TRAVÉS DE LA COFINANCIACIÓN PARA LA CONTRATACIÓN DEL PERSONAL IDÓNEO PARA LA PRESTACIÓN DE ESTE SERVICIO SEGÚN ORDENANZA 53 DEL 22 DE DICIEMBRE DE 2016. MUNICIPIO DE ARMENIA. NECESIDAD 19782. TERMINACION DE CONTRATO 18-04-2018.</t>
  </si>
  <si>
    <t xml:space="preserve">Armenia </t>
  </si>
  <si>
    <t>ADICIÓN Y PRÓRROGA AL CONVENIO 460006573 CUYO OBJETO ES "APOYAR LA ASISTENCIA TÉCNICA DIRECTA RURAL, A TRAVÉS DE LA COFINANCIACIÓN PARA LA CONTRATACIÓN DEL PERSONAL IDONEO PARA LA PRESTACIÓN DE ESTE SERVICIO SEGÚN ORDENANZA 53 DEL 22 DE DICIEMBRE DE 2016, MUNICIPIO DE CAICEDO. CODIGO DE NECESIDAD 19783. VIGENCIA FUTURA 6000002381.- TERMINA  EL 15/04/2018.-</t>
  </si>
  <si>
    <t xml:space="preserve">Caicedo </t>
  </si>
  <si>
    <t>ADICIÓN Y PRÓRROGA AL CONVENIO 4600006560 CUYO OBJETO ES "APOYAR LA ASISTENCIA TÉCNICA DIRECTA RURAL, A TRAVÉS DE LA COFINANCIACIÓN PARA LA CONTRATACIÓN DEL PERSONAL IDONEO PARA LA PRESTACIÓN DE ESTE SERVICIO SEGÚN ORDENANZA 53 DEL 22 DE DICIEMBRE DE 2016, MUNICIPIO DE GIRALDO. CODIGO DE NECESIDAD 19773. VIGENCIA FUTURA 6000002381.- TERMINA  EL 15/04/2018.-</t>
  </si>
  <si>
    <t>Carlos Córdoba</t>
  </si>
  <si>
    <t>carlos.cordoba@antioquia.gov.co</t>
  </si>
  <si>
    <t>Giraldo</t>
  </si>
  <si>
    <t>ADICIÓN Y PRÓRROGA AL CONVENIO 4600006598 CUYO OBJETO ES "APOYAR LA ASISTENCIA TÉCNICA DIRECTA RURAL, A TRAVÉS DE LA COFINANCIACIÓN PARA LA CONTRATACIÓN DEL PERSONAL IDONEO PARA LA PRESTACIÓN DE ESTE SERVICIO SEGÚN ORDENANZA 53 DEL 22 DE DICIEMBRE DE 2016, MUNICIPIO DE HELICONIA. CODIGO DE NECESIDAD 19801. VIGENCIA FUTURA 6000002381.- TERMINA  EL 26/03/2018.-</t>
  </si>
  <si>
    <t>Heliconia</t>
  </si>
  <si>
    <t>ADICIÓN Y PRÓRROGA AL CONVENIO  4600006569  CUYO OBJETO ES APOYAR LA ASISTENCIA TÉCNICA DIRECTA RURAL, A TRAVÉS DE LA COFINANCIACIÓN PARA LA CONTRATACIÓN DEL PERSONAL IDÓNEO PARA LA PRESTACIÓN DE ESTE SERVICIO SEGÚN ORDENANZA 53 DEL 22 DE DICIEMBRE DE 2016. CODIGO DE NECESIDAD 19780. TERMINACION DE CONTRATO 13-04-2018.</t>
  </si>
  <si>
    <t>Olaya</t>
  </si>
  <si>
    <t>Juan Felipe Bedoya Klais</t>
  </si>
  <si>
    <t>ADICIÓN Y PRÓRROGA AL CONVENIO  4600006561  CUYO OBJETO ES APOYAR LA ASISTENCIA TÉCNICA DIRECTA RURAL, A TRAVÉS DE LA COFINANCIACIÓN PARA LA CONTRATACIÓN DEL PERSONAL IDÓNEO PARA LA PRESTACIÓN DE ESTE SERVICIO SEGÚN ORDENANZA 53 DEL 22 DE DICIEMBRE DE 2016. CODIGO DE NECESIDAD 19774. TERMINACION DE CONTRATO 18-04-2018.</t>
  </si>
  <si>
    <t>Peque</t>
  </si>
  <si>
    <t>ADICIÓN Y PRÓRROGA AL CONVENIO  4600006557  CUYO OBJETO ES APOYAR LA ASISTENCIA TÉCNICA DIRECTA RURAL, A TRAVÉS DE LA COFINANCIACIÓN PARA LA CONTRATACIÓN DEL PERSONAL IDÓNEO PARA LA PRESTACIÓN DE ESTE SERVICIO SEGÚN ORDENANZA 53 DEL 22 DE DICIEMBRE DE 2016. MUNICIPIO SABANALARGA. NECESIDAD 19770. TERMINACION DE CONTRATO 02-05-2018.</t>
  </si>
  <si>
    <t>Sabanalarga</t>
  </si>
  <si>
    <t>ADICIÓN Y PRÓRROGA AL CONVENIO 4600006565 CUYO OBJETO ES "APOYAR LA ASISTENCIA TÉCNICA DIRECTA RURAL, A TRAVÉS DE LA COFINANCIACIÓN PARA LA CONTRATACIÓN DEL PERSONAL IDONEO PARA LA PRESTACIÓN DE ESTE SERVICIO SEGÚN ORDENANZA 53 DEL 22 DE DICIEMBRE DE 2016, MUNICIPIO DE SANTA FE DE ANTIOQUIA. CODIGO DE NECESIDAD 19777. VIGENCIA FUTURA 6000002381.- TERMINA  EL 10/04/2018.-</t>
  </si>
  <si>
    <t>Santa Fe de Antioquia</t>
  </si>
  <si>
    <t>ADICIÓN Y PRÓRROGA AL CONVENIO 4600006575 CUYO OBJETO ES "APOYAR LA ASISTENCIA TÉCNICA DIRECTA RURAL, A TRAVÉS DE LA COFINANCIACIÓN PARA LA CONTRATACIÓN DEL PERSONAL IDONEO PARA LA PRESTACIÓN DE ESTE SERVICIO SEGÚN ORDENANZA 53 DEL 22 DE DICIEMBRE DE 2016, MUNICIPIO DE SOPETRÁN. CODIGO DE NECESIDAD 19785. VIGENCIA FUTURA 6000002381.- TERMINA  EL 19/04/2018.-</t>
  </si>
  <si>
    <t>Sopetrán</t>
  </si>
  <si>
    <t>ADICIÓN Y PRÓRROGA AL CONVENIO  4600006568  CUYO OBJETO ES APOYAR LA ASISTENCIA TÉCNICA DIRECTA RURAL, A TRAVÉS DE LA COFINANCIACIÓN PARA LA CONTRATACIÓN DEL PERSONAL IDÓNEO PARA LA PRESTACIÓN DE ESTE SERVICIO SEGÚN ORDENANZA 53 DEL 22 DE DICIEMBRE DE 2016. CODIGO DE NECESIDAD 19779. TERMINACION DE CONTRATO 28-07-2018.URAMITA</t>
  </si>
  <si>
    <t>Uramita</t>
  </si>
  <si>
    <t>ADICIÓN Y PRÓRROGA AL CONVENIO 4600006614 CUYO OBJETO ES "APOYAR LA ASISTENCIA TÉCNICA DIRECTA RURAL, A TRAVÉS DE LA COFINANCIACIÓN PARA LA CONTRATACIÓN DEL PERSONAL IDONEO PARA LA PRESTACIÓN DE ESTE SERVICIO SEGÚN ORDENANZA 53 DEL 22 DE DICIEMBRE DE 2016, MUNICIPIO DE HISPANIA. CODIGO DE NECESIDAD 19815. VIGENCIA FUTURA 6000002381.- TERMINA  EL 13/04/2018.-</t>
  </si>
  <si>
    <t>nataly.restrepo@antioquia.gov.co</t>
  </si>
  <si>
    <t>Hispania</t>
  </si>
  <si>
    <t>ADICIÓN Y PRÓRROGA AL CONVENIO 4600006613 CUYO OBJETO ES "APOYAR LA ASISTENCIA TÉCNICA DIRECTA RURAL, A TRAVÉS DE LA COFINANCIACIÓN PARA LA CONTRATACIÓN DEL PERSONAL IDONEO PARA LA PRESTACIÓN DE ESTE SERVICIO SEGÚN ORDENANZA 53 DEL 22 DE DICIEMBRE DE 2016, MUNICIPIO DE BETANIA. CODIGO DE NECESIDAD 19814. VIGENCIA FUTURA 6000002381.- TERMINA  EL 09/04/2018.-</t>
  </si>
  <si>
    <t>Betania</t>
  </si>
  <si>
    <t>ADICIÓN Y PRÓRROGA AL CONVENIO 4600006623 CUYO OBJETO ES "APOYAR LA ASISTENCIA TÉCNICA DIRECTA RURAL, A TRAVÉS DE LA COFINANCIACIÓN PARA LA CONTRATACIÓN DEL PERSONAL IDONEO PARA LA PRESTACIÓN DE ESTE SERVICIO SEGÚN ORDENANZA 53 DEL 22 DE DICIEMBRE DE 2016, MUNICIPIO DE JARDIN. CODIGO DE NECESIDAD 19822. VIGENCIA FUTURA 6000002381.- TERMINA  EL 19/03/2018.-</t>
  </si>
  <si>
    <t>Jardín</t>
  </si>
  <si>
    <t>Venecia</t>
  </si>
  <si>
    <t>ADICIÓN Y PRÓRROGA AL CONVENIO 4600006620 CUYO OBJETO ES "APOYAR LA ASISTENCIA TÉCNICA DIRECTA RURAL, A TRAVÉS DE LA COFINANCIACIÓN PARA LA CONTRATACIÓN DEL PERSONAL IDONEO PARA LA PRESTACIÓN DE ESTE SERVICIO SEGÚN ORDENANZA 53 DEL 22 DE DICIEMBRE DE 2016, MUNICIPIO DE SANTA BARBARA. CODIGO DE NECESIDAD 19820. VIGENCIA FUTURA 6000002381.- TERMINA  EL 11/04/2018.-</t>
  </si>
  <si>
    <t>Santa Bárbara</t>
  </si>
  <si>
    <t>ADICIÓN Y PRÓRROGA AL CONVENIO 4600006618 CUYO OBJETO ES "APOYAR LA ASISTENCIA TÉCNICA DIRECTA RURAL, A TRAVÉS DE LA COFINANCIACIÓN PARA LA CONTRATACIÓN DEL PERSONAL IDONEO PARA LA PRESTACIÓN DE ESTE SERVICIO SEGÚN ORDENANZA 53 DEL 22 DE DICIEMBRE DE 2016, MUNICIPIO DE MONTEBELLO. CODIGO DE NECESIDAD 19818. VIGENCIA FUTURA 6000002381.- TERMINA  EL 05/04/2018.-</t>
  </si>
  <si>
    <t>Montebello</t>
  </si>
  <si>
    <t>ADICIÓN Y PRÓRROGA AL CONVENIO 4600006580 CUYO OBJETO ES "APOYAR LA ASISTENCIA TÉCNICA DIRECTA RURAL, A TRAVÉS DE LA COFINANCIACIÓN PARA LA CONTRATACIÓN DEL PERSONAL IDONEO PARA LA PRESTACIÓN DE ESTE SERVICIO SEGÚN ORDENANZA 53 DEL 22 DE DICIEMBRE DE 2016, MUNICIPIO DE SALGAR CODIGO DE NECESIDAD 19789. VIGENCIA FUTURA 6000002381.- TERMINA  EL 03/04/2018.-</t>
  </si>
  <si>
    <t>Juan Carlos Montoya</t>
  </si>
  <si>
    <t>juan.montoya@antioquia.gov.co</t>
  </si>
  <si>
    <t>Salgar</t>
  </si>
  <si>
    <t>ADICIÓN Y PRÓRROGA AL CONVENIO 4600006644 CUYO OBJETO ES "APOYAR LA ASISTENCIA TÉCNICA DIRECTA RURAL, A TRAVÉS DE LA COFINANCIACIÓN PARA LA CONTRATACIÓN DEL PERSONAL IDONEO PARA LA PRESTACIÓN DE ESTE SERVICIO SEGÚN ORDENANZA 53 DEL 22 DE DICIEMBRE DE 2016, MUNICIPIO DE ANDES. CODIGO DE NECESIDAD 19835. VIGENCIA FUTURA 6000002381.- TERMINA  EL 02/04/2018.-</t>
  </si>
  <si>
    <t>Andes</t>
  </si>
  <si>
    <t>ADICIÓN Y PRÓRROGA AL CONVENIO 4600006583 CUYO OBJETO ES "APOYAR LA ASISTENCIA TÉCNICA DIRECTA RURAL, A TRAVÉS DE LA COFINANCIACIÓN PARA LA CONTRATACIÓN DEL PERSONAL IDONEO PARA LA PRESTACIÓN DE ESTE SERVICIO SEGÚN ORDENANZA 53 DEL 22 DE DICIEMBRE DE 2016, MUNICIPIO DE ANGELÓPOLIS. CODIGO DE NECESIDAD 19791. VIGENCIA FUTURA 6000002381.- TERMINA  EL 24/03/2018.-</t>
  </si>
  <si>
    <t>Angelópolis</t>
  </si>
  <si>
    <t>ADICIÓN Y PRÓRROGA AL CONVENIO 4600006578 CUYO OBJETO ES "APOYAR LA ASISTENCIA TÉCNICA DIRECTA RURAL, A TRAVÉS DE LA COFINANCIACIÓN PARA LA CONTRATACIÓN DEL PERSONAL IDONEO PARA LA PRESTACIÓN DE ESTE SERVICIO SEGÚN ORDENANZA 53 DEL 22 DE DICIEMBRE DE 2016, MUNICIPIO DE URRAO. CODIGO DE NECESIDAD 19787. VIGENCIA FUTURA 6000002381.- TERMINA  EL 26/02/2018.-</t>
  </si>
  <si>
    <t>Urrao</t>
  </si>
  <si>
    <t xml:space="preserve">ADICIÓN Y PRÓRROGA AL CONVENIO 4600006584 CUYO OBJETO ES "APOYAR LA ASISTENCIA TÉCNICA DIRECTA RURAL, A TRAVÉS DE LA COFINANCIACIÓN PARA LA CONTRATACIÓN DEL PERSONAL IDONEO PARA LA PRESTACIÓN DE ESTE SERVICIO SEGÚN ORDENANZA 53 DEL 22 DE DICIEMBRE DE 2016, MUNICIPIO DE AMAGA. CODIGO DE NECESIDAD 19792 VIGENCIA FUTURA 6000002381.- TERMINA  EL </t>
  </si>
  <si>
    <t>Amagá</t>
  </si>
  <si>
    <t>ADICIÓN Y PRÓRROGA AL CONVENIO 4600006577 CUYO OBJETO ES "APOYAR LA ASISTENCIA TÉCNICA DIRECTA RURAL, A TRAVÉS DE LA COFINANCIACIÓN PARA LA CONTRATACIÓN DEL PERSONAL IDONEO PARA LA PRESTACIÓN DE ESTE SERVICIO SEGÚN ORDENANZA 53 DEL 22 DE DICIEMBRE DE 2016, MUNICIPIO DE FREDONIA. CODIGO DE NECESIDAD 19786. VIGENCIA FUTURA 6000002381.- TERMINA  EL 13/03/2018.-</t>
  </si>
  <si>
    <t>Fredonia</t>
  </si>
  <si>
    <t>ADICIÓN Y PRÓRROGA AL CONVENIO  4600006579  CUYO OBJETO ES APOYAR LA ASISTENCIA TÉCNICA DIRECTA RURAL, A TRAVÉS DE LA COFINANCIACIÓN PARA LA CONTRATACIÓN DEL PERSONAL IDÓNEO PARA LA PRESTACIÓN DE ESTE SERVICIO SEGÚN ORDENANZA 53 DEL 22 DE DICIEMBRE DE 2016. MUNICIPIO DE TITIRIBÍ. NECESIDAD 19788. TERMINACION DE CONTRATO 08-04-2018.</t>
  </si>
  <si>
    <t>Titiribí</t>
  </si>
  <si>
    <t>ADICIÓN Y PRÓRROGA AL CONVENIO 4600006608. CUYO OBJETO ES "APOYAR LA ASISTENCIA TÉCNICA DIRECTA RURAL, A TRAVÉS DE LA COFINANCIACIÓN PARA LA CONTRATACIÓN DEL PERSONAL IDONEO PARA LA PRESTACIÓN DE ESTE SERVICIO SEGÚN ORDENANZA 53 DEL 22 DE DICIEMBRE DE 2016, MUNICIPIO DE TARSO. CODIGO DE NECESIDAD 19810. VIGENCIA FUTURA 6000002381.- TERMINA  EL 19/04/2018.</t>
  </si>
  <si>
    <t>Wilson Villa Valderrama</t>
  </si>
  <si>
    <t>wilson.villa@antioquia.gov.co</t>
  </si>
  <si>
    <t>Tarso</t>
  </si>
  <si>
    <t>ADICIÓN Y PRÓRROGA AL CONVENIO 4600006615 CUYO OBJETO ES "APOYAR LA ASISTENCIA TÉCNICA DIRECTA RURAL, A TRAVÉS DE LA COFINANCIACIÓN PARA LA CONTRATACIÓN DEL PERSONAL IDONEO PARA LA PRESTACIÓN DE ESTE SERVICIO SEGÚN ORDENANZA 53 DEL 22 DE DICIEMBRE DE 2016, MUNICIPIO DE PUEBLORRICO. CODIGO DE NECESIDAD 19816. VIGENCIA FUTURA 6000002381.- TERMINA  EL 14/04/2018.-</t>
  </si>
  <si>
    <t>Pueblorrico</t>
  </si>
  <si>
    <t>ADICIÓN Y PRÓRROGA AL CONVENIO 4600006616 CUYO OBJETO ES "APOYAR LA ASISTENCIA TÉCNICA DIRECTA RURAL, A TRAVÉS DE LA COFINANCIACIÓN PARA LA CONTRATACIÓN DEL PERSONAL IDONEO PARA LA PRESTACIÓN DE ESTE SERVICIO SEGÚN ORDENANZA 53 DEL 22 DE DICIEMBRE DE 2016, MUNICIPIO DE BETULIA,  CODIGO DE NECESIDAD 19817. VIGENCIA FUTURA 6000002381.- TERMINA  EL 14/04/2018.-</t>
  </si>
  <si>
    <t>Betulia</t>
  </si>
  <si>
    <t>ADICIÓN Y PRÓRROGA AL CONVENIO 4600006619 CUYO OBJETO ES "APOYAR LA ASISTENCIA TÉCNICA DIRECTA RURAL, A TRAVÉS DE LA COFINANCIACIÓN PARA LA CONTRATACIÓN DEL PERSONAL IDONEO PARA LA PRESTACIÓN DE ESTE SERVICIO SEGÚN ORDENANZA 53 DEL 22 DE DICIEMBRE DE 2016, MUNICIPIO DE CONCORDIA. CODIGO DE NECESIDAD 19819. VIGENCIA FUTURA 6000002381.- TERMINA  EL 30/03/2018</t>
  </si>
  <si>
    <t>Concordia</t>
  </si>
  <si>
    <t>ADICIÓN AL CONTRATO 4600007016 OBJETO:SISTEMAS SILVOPASTORILES Y PRODUCCIÓN INTENSIVA DE FORRAJES, EN NÚCLEOS VEREDALES PARA LA SOSTENIBILIDAD GANADERA EN EL DEPARTAMENTO DE ANTIOQUIA</t>
  </si>
  <si>
    <t>3838819</t>
  </si>
  <si>
    <t>SIN ESTUDIO</t>
  </si>
  <si>
    <t>UNIVERSIDAD NACIONAL</t>
  </si>
  <si>
    <t>Sin iniciar etapa precontractual</t>
  </si>
  <si>
    <t>Profesional Universitaria</t>
  </si>
  <si>
    <t>Elsa Victoria Bedoya Gallego</t>
  </si>
  <si>
    <t>Temporales</t>
  </si>
  <si>
    <t>Juliana Lucía Palacio Bermúdez</t>
  </si>
  <si>
    <t>Gerencia de Paz</t>
  </si>
  <si>
    <t xml:space="preserve">Accionnes de formacion y acompañamiento a las comunidades beneficiarias en la implementacion de una pedagogia de Paz </t>
  </si>
  <si>
    <t>Jose Humberto Vergara</t>
  </si>
  <si>
    <t>3839255</t>
  </si>
  <si>
    <t>jvergarhe@antioquia.gov.co</t>
  </si>
  <si>
    <t>Construcción de Paz</t>
  </si>
  <si>
    <t>Lideres, estudiantes y facilitadores cualificados en la pedagogia y catedra de construccion de cultura de paz y convivencia, según ley 1732 de 2015</t>
  </si>
  <si>
    <t>Conformación de la Gerencia de Paz y Postconflicto para asumir los retos de esta Etapa en el Departamento de Antioquia</t>
  </si>
  <si>
    <t>22-0167</t>
  </si>
  <si>
    <t>Formacion en pedagogia de Paz</t>
  </si>
  <si>
    <t>Pendiente de ingresar proyectos en MGA para diligenciar esta casilla</t>
  </si>
  <si>
    <t xml:space="preserve">José Humberto Vergara </t>
  </si>
  <si>
    <t>Técnica,administrativa, contable y/o financiera y juridica</t>
  </si>
  <si>
    <t>Acompañamiento logistico para la visualizacion de la genrencia de paz en los municipios antioqueños</t>
  </si>
  <si>
    <t>3835432</t>
  </si>
  <si>
    <t>Modelo de comunicación y difusión para promover las políticas de paz del Departamento de Antioquia, creado y funcional</t>
  </si>
  <si>
    <t>Escuela de comunicación parala paz</t>
  </si>
  <si>
    <t xml:space="preserve"> Desarrollo de aciones para la implementacion de la mesas de trabajo interdepartamental y ejecucion de actividades de fortalecimiento institucional en el posconflcito</t>
  </si>
  <si>
    <t xml:space="preserve">Procesos y procedimientos   desarrollados de paz y posconflicto a nivel de fronteras del Departamento de Antioquia, </t>
  </si>
  <si>
    <t>mesas de trabajo interdepartamentales, Actividades de fortalecimiento institucional</t>
  </si>
  <si>
    <t xml:space="preserve"> Desarrollo de acciones de acompañamiento, organización logistica, promocion y sensibilizacion del proceso de construccion de paz en el departamento de antioquia</t>
  </si>
  <si>
    <t>Juan David Hurtado</t>
  </si>
  <si>
    <t>3839397</t>
  </si>
  <si>
    <t>juan.hurtado@antioquia.gov.co</t>
  </si>
  <si>
    <t>Antioquia en Paz</t>
  </si>
  <si>
    <t>Agenda de paz y posconflcito concertada y articulada con los proyectos visionarios del plan de desarrollo departamental</t>
  </si>
  <si>
    <t>implementacion y acciones de seguridad y convivencia ciudadana acompañadas por la creacion de un cuerpo de paz para los municipios de Anorí, Briceño, Dabeiba.ituango, Renmedios,  Vigia del Fuerte y segovia</t>
  </si>
  <si>
    <t>22-0221</t>
  </si>
  <si>
    <t>Articulacion administraciones municipales y Gobernacion de Antioquia en el marco del posconflicto y sitematizacion de la informacion en un entregable de memoria historica, Agenda de Paz Creada e implementada</t>
  </si>
  <si>
    <t>Acciones institucionales de confianza,  procesos de consolidacion estatal y otros gastos generales</t>
  </si>
  <si>
    <t>TECNOLOGICO DE ANTIOQUIA /INSTITUCION UNIVERSITARIA</t>
  </si>
  <si>
    <t>En ejecución</t>
  </si>
  <si>
    <t>Es competencia de Gestión Humana, Desarrollo Organizacional.</t>
  </si>
  <si>
    <t>Talento Humano</t>
  </si>
  <si>
    <t>Desarrollo de proyectos productivos ligados a los proyectos visionarios del plan de desarrollo de la Gobernacion de Antioquia, convenios interinstitucionales para generar empleos digno</t>
  </si>
  <si>
    <t>Trabajo decente y desarrollo económico local para la Paz</t>
  </si>
  <si>
    <t>Empleos dignos generados en las zonas priorizadas afectados por el conflicto en el territorio Antioqueño</t>
  </si>
  <si>
    <t>Mesa del sector trabajo para la generación de empleo en el Post conflicto</t>
  </si>
  <si>
    <t>Generación de empleo para personas afectadas por wel conflicto en el departamento de Antioquia</t>
  </si>
  <si>
    <t>Oficina de Comunicaciones</t>
  </si>
  <si>
    <t>Contrato  interadministrativo  de mandato para la promoción, creación, elaboración desarrollo y conceptualización de las campañas, estrategias y necesidades comunicacionales de la Gobernación de Antioquia.</t>
  </si>
  <si>
    <t xml:space="preserve">Camila Alexandra Zapata Zuluaga </t>
  </si>
  <si>
    <t>3839275</t>
  </si>
  <si>
    <t>camila.zapata@antioquia.gov.co</t>
  </si>
  <si>
    <t>Fortalecimiento de las instancias, mecanismos y espacios de participación ciudadana</t>
  </si>
  <si>
    <t xml:space="preserve"> Rendiciones de cuentas realizadas por la administración departamental.</t>
  </si>
  <si>
    <t xml:space="preserve">Protección del derecho a la información en todo el Departamento, Antioquia, Occidente </t>
  </si>
  <si>
    <t>160006001/001</t>
  </si>
  <si>
    <t>Comunicación</t>
  </si>
  <si>
    <t>S2017060039811</t>
  </si>
  <si>
    <t>Teleantioquia</t>
  </si>
  <si>
    <t>Ejecución</t>
  </si>
  <si>
    <t>CAMILA AEXANDRA ZAPATA ZULUAGA</t>
  </si>
  <si>
    <t>Técnica, Administrativa, Financiera, Jurídica y contable.</t>
  </si>
  <si>
    <t xml:space="preserve">Prestación de servicios de un operador logístico para la organización, administración, ejecución y demás acciones logísticas necesarias para la realización de los eventos programadas por la Gobernación de Antioquia . </t>
  </si>
  <si>
    <t>Comunicación Organizacional y Pública</t>
  </si>
  <si>
    <t>Grado de acciones institucionales comunicadas a la sociedad Antioqueña a través de los canales diponibles- Porcentaje de servidores públicos con acceso a los canales propios de la administración departamental (intranet, emisora, boletín, períodico e impresos).</t>
  </si>
  <si>
    <t xml:space="preserve">Fortalecimiento de las relaciones institucionales y sociales en el Departamento de Antioquia </t>
  </si>
  <si>
    <t>160005001/001</t>
  </si>
  <si>
    <t>Comunicación y logística</t>
  </si>
  <si>
    <t>Plaza Mayor</t>
  </si>
  <si>
    <t>Designar estudiantes de las universidades públicas para la realización de la práctica académica, con el fin de brindar apoyo a la gestión del Departamento de Antioquia y sus regiones durante el primer semestre de 2017.</t>
  </si>
  <si>
    <t>Prácticas de Excelencia</t>
  </si>
  <si>
    <t>Plazas de practicas asignadas a los diferentes organismos de la Gobrenación de Antioquia</t>
  </si>
  <si>
    <t>Fortalecimiento incorporación de estudiantes en semestre de práctica que aporten al desarrollo de proyectos de corta duración 2016-2019. Medellín, Antioquia, Occidente</t>
  </si>
  <si>
    <t>Secretaría de Gestión Humana y Desarrollo Organizacional</t>
  </si>
  <si>
    <t>Adquisición de bienes informáticos especializados para el Departamento de Antioquia. Lote 1 Oficina de Comunicacioes</t>
  </si>
  <si>
    <t>Natalia López Isaza</t>
  </si>
  <si>
    <t>Técnio Operativo</t>
  </si>
  <si>
    <t>3839262</t>
  </si>
  <si>
    <t>natalia.lopez@antioquia.gov.co</t>
  </si>
  <si>
    <t>3839270</t>
  </si>
  <si>
    <t xml:space="preserve">Capítulos de participación ciudadana transmitidos por el canal regional </t>
  </si>
  <si>
    <t>Fortalecimiento en pedagogía  ciudadana en el Departamento de Antioquia</t>
  </si>
  <si>
    <t>160010/001</t>
  </si>
  <si>
    <t>Actividades culturales, asesoría y orientación pedagógica, festivales de participación, microprogramas de tv, productos audiovisuales, programas incluyentes, seminarios educativos y talleres pedagógicos</t>
  </si>
  <si>
    <t>Servicios de mantenimiento o reparaciones de aeronaves</t>
  </si>
  <si>
    <t>Sara Urrego - Jorge Gallego</t>
  </si>
  <si>
    <t xml:space="preserve">
3839227
3839277</t>
  </si>
  <si>
    <t xml:space="preserve">
saralucia.urrego@antioquia.gov.co
jorge.gallego@antioquia.gov.co</t>
  </si>
  <si>
    <t>LIC-2017-6891</t>
  </si>
  <si>
    <t>Jorge Vargas</t>
  </si>
  <si>
    <t>Tecnica, Administrativa, Financiera.</t>
  </si>
  <si>
    <t>Servicios de helicópteros</t>
  </si>
  <si>
    <t xml:space="preserve">
3839227
3839278</t>
  </si>
  <si>
    <t>Secretaría de Educación</t>
  </si>
  <si>
    <t>Juan Carlos Restrepo Sierra</t>
  </si>
  <si>
    <t>Director Infraestructura educativa</t>
  </si>
  <si>
    <t>3838572</t>
  </si>
  <si>
    <t>juan.restreposi@antioquia.gov.co</t>
  </si>
  <si>
    <t>EMPRESA DE VIVIENDA DE ANTIOQUIA</t>
  </si>
  <si>
    <t>Tipo C</t>
  </si>
  <si>
    <t xml:space="preserve">Técnica
Jurídica
Administrativa
Contable y/o Financiera
</t>
  </si>
  <si>
    <t>Mantenimiento e intervención en ambientes de aprendizaje para el sector rural Todo El Departamento, Antioquia, Occidente</t>
  </si>
  <si>
    <t>020168001</t>
  </si>
  <si>
    <t>Tipo B</t>
  </si>
  <si>
    <t xml:space="preserve">Mantenimientos realizados en establecimientos educativos </t>
  </si>
  <si>
    <t>Excelencia educativa con más y mejores maestros</t>
  </si>
  <si>
    <t>Iván de J. Guzmán López</t>
  </si>
  <si>
    <t>Director Talento Humano</t>
  </si>
  <si>
    <t>ivan.guzman@antioquia.gov.co</t>
  </si>
  <si>
    <t>Más y mejor educación para la sociedad y las personas en el sector Urbano</t>
  </si>
  <si>
    <t>Matricula de Educación Formal</t>
  </si>
  <si>
    <t>Adquisición de los elementos de dotación para los docentes que devengan menos de dos salarios minimos l.v. Municipios no certificados en educación del Departamento de Antioquia.</t>
  </si>
  <si>
    <t>020223001</t>
  </si>
  <si>
    <t>Dotación de docentes</t>
  </si>
  <si>
    <t>Adquisición y entrega de dotación</t>
  </si>
  <si>
    <t xml:space="preserve">Juan Martín Vásquez Hincapié
</t>
  </si>
  <si>
    <t>Director Formación para el Trabajo</t>
  </si>
  <si>
    <t>juan.vasquez@antioquia.gov.co</t>
  </si>
  <si>
    <t>Formación a jóvenes y adultos en competencias laborales articulados a los ecosistemas de innovación , Antioquia, Occidente</t>
  </si>
  <si>
    <t>020179001</t>
  </si>
  <si>
    <t xml:space="preserve">Antioquia Libre de Analfabetismo </t>
  </si>
  <si>
    <t xml:space="preserve">Fortalecimiento de la Educación de jóvenes en extraedad y adultos en los ciclos de alfabetización, básica y media en el departamento de Antioquia </t>
  </si>
  <si>
    <t>020183001</t>
  </si>
  <si>
    <t>Luis Guillermo Mesa Santamaria</t>
  </si>
  <si>
    <t>Director de Cobertura</t>
  </si>
  <si>
    <t>3838502</t>
  </si>
  <si>
    <t>luis.mesa@antioquia.gov.co</t>
  </si>
  <si>
    <t>Mas y mejor educación para la sociedad y las personas en el sector urbano</t>
  </si>
  <si>
    <t xml:space="preserve">Matricula de estudiantes oficiales en la zona Urbana </t>
  </si>
  <si>
    <t>Ampliación de  la sostenibilidad del servicio educativo oficial en el Departamento de Antioquia</t>
  </si>
  <si>
    <t>020220001</t>
  </si>
  <si>
    <t>Promoción e implementación de estrategias de desarrollo pedagógico para la prestación del servicio educativo indígena en establecimientos educativos oficiales de las subregiones Bajo Cauca, Norte, Occidente, Suroeste y Urabá.</t>
  </si>
  <si>
    <t>Promoción e Implementación de estrategias de desarrollo pedagógico en establecimientos educativos oficiales de Las Subregiones del  Bajo Cauca, Norte, Oriente, Occidente y Suroeste con canasta contratada.</t>
  </si>
  <si>
    <r>
      <t xml:space="preserve">Contrato de prestación de servicio educativo para la atención de población en edad escolar en los niveles preescolar, basica y media, en zona urbana del Municipio de </t>
    </r>
    <r>
      <rPr>
        <b/>
        <sz val="10"/>
        <rFont val="Calibri"/>
        <family val="2"/>
      </rPr>
      <t>Chigorodó.</t>
    </r>
  </si>
  <si>
    <r>
      <t xml:space="preserve">Contrato de prestación de servicio educativo para la atención de población en edad escolar en los niveles preescolar, basica y media, en zona urbana del Municipio de </t>
    </r>
    <r>
      <rPr>
        <b/>
        <sz val="10"/>
        <rFont val="Calibri"/>
        <family val="2"/>
      </rPr>
      <t>Caucasia</t>
    </r>
  </si>
  <si>
    <t>Directora Financiera</t>
  </si>
  <si>
    <t>Suministro personal administrativo para garantizar la prestación del servicio educativo en los municipios no certificados del Departamento</t>
  </si>
  <si>
    <t>020219001</t>
  </si>
  <si>
    <t>Contratar personal apoyo urbano rural</t>
  </si>
  <si>
    <t>Juan Eugenio Maya Lema</t>
  </si>
  <si>
    <t>Adquisición de tiquetes aéreos para la Gobernación de Antioquia</t>
  </si>
  <si>
    <t>Más y mejor educación para la sociedad y las personas en el sector urbano</t>
  </si>
  <si>
    <t>Funcionamiento</t>
  </si>
  <si>
    <t>999999999</t>
  </si>
  <si>
    <t>juan.velez@antioquia.gov.co</t>
  </si>
  <si>
    <t>Educación terciaria para todos</t>
  </si>
  <si>
    <t>Matrícula de estudiantes en la Universidad Digital</t>
  </si>
  <si>
    <t>020171001</t>
  </si>
  <si>
    <t>juanpablo.duran@antioquia.gov.co</t>
  </si>
  <si>
    <t xml:space="preserve">Excelencia educativa con más y mejores maestros </t>
  </si>
  <si>
    <t>Reconocimiento a estudiantes, docentes, directivos docentes, instituciones y centros educativos en sus experiencias a favor de la educación pública de calidad</t>
  </si>
  <si>
    <t xml:space="preserve">Divulgación y reconocimiento a maestros, directivos docentes y estudiantes de municipios no certificados </t>
  </si>
  <si>
    <t>33040617: Fomentar y motivar el reconocimiento y reivindicación de la profesión docente y directiva desde sus comunidades, dar a conocer el buen desempeño de su función y compromiso para optimizar su saber y competencias.</t>
  </si>
  <si>
    <t>Encuentros socialización experiencias, Presentacion del Programa</t>
  </si>
  <si>
    <t>Diego Armando Agudelo Torres</t>
  </si>
  <si>
    <t>Director de Educación Digital</t>
  </si>
  <si>
    <t>Antioquia Libre de Analfabetismo</t>
  </si>
  <si>
    <t>Estudiantes matriculados en los ciclos lectivos de educación integrado CLEI mayores de 15 años.</t>
  </si>
  <si>
    <t>Fortalecimiento de la Educación de Jóvenes en extra edad y adultos en los ciclos de alfabetización, básica y media en el departamento de Antioquia</t>
  </si>
  <si>
    <t>Herramienta implementación de curriculo</t>
  </si>
  <si>
    <t>MUNICIPIO DE ENVIGADO</t>
  </si>
  <si>
    <t>Agentes formados en las metodologías pertinentes para la atención de la población adulta</t>
  </si>
  <si>
    <t>Apoyo profesional</t>
  </si>
  <si>
    <t>Deysy Yepes Valencia</t>
  </si>
  <si>
    <t>Dirección Pedagógica</t>
  </si>
  <si>
    <t>deysyalexandra.yepes@antioquia.gov.co</t>
  </si>
  <si>
    <t>Establecimientos educativos con proyectos de convivencia escolar y atención al posconflicto</t>
  </si>
  <si>
    <t>Actualización, implementación de metodologías de gestión de aula para el desarrollo de capacidades y construcción de paz territorial, Antioquia, Occidente</t>
  </si>
  <si>
    <t>Entrega de talleres urbanos-rurales</t>
  </si>
  <si>
    <t>Talleres de formación urbano rural</t>
  </si>
  <si>
    <t>Prestar servicios de apoyo pedagógico, orientando un modelo de atención centrado en la estrategia educativa de atención centrado en la estrategia educativa de atención y equiparación de oportunidades para población con necesidades educativas especiales en municipios no certificados del Departamento de Antioquia.</t>
  </si>
  <si>
    <t xml:space="preserve">Maestros de apoyo oficiales atendiendo la población en condiciones de discapacidad y talentos excepcionales.                   Directivos docentes, docentes de apoyo y de las áreas básicas formados para la atención de la población en condición de discapacidad y  talentos excepcionales.   Establecimientos educativos en formación para la comprensión, apropiación y aplicación de las normas de procesos de integración educativa.
</t>
  </si>
  <si>
    <t>Fortalecimiento Atención con calidad a la población en situación de discapacidad o talentos excepcionales Todo El Departamento, Antioquia, Occidente</t>
  </si>
  <si>
    <t>020157001</t>
  </si>
  <si>
    <t>Maestros de apoyo oficiales atendiendo la población en condiciones de discapacidad y talentos excepcionales.                   Directivos docentes, docentes de apoyo y de las áreas básicas formados para la atención de la población en condición de discapacidad y  talentos excepcionales.   Establecimientos educativos en formación para la comprensión, apropiación y aplicación de las normas de procesos de integración educativa.</t>
  </si>
  <si>
    <t>Capacitación directivos y docentes</t>
  </si>
  <si>
    <t>Formulación de un Plan de Formación que contribuya a mejorar las condiciones de vida y profesionales de los Docentes de Todo El Departamento, Antioquia, Occidente</t>
  </si>
  <si>
    <t>020187001</t>
  </si>
  <si>
    <t>Estudio de caracterización de niños/as en establecimientos educativos en condición de discapacidad y/o talentos excepcionales</t>
  </si>
  <si>
    <t>Fábrica de Licores y Alcoholes de Antioquia - FLA</t>
  </si>
  <si>
    <t>Contratar la Sostenibilidad (Mesa de ayuda 3 personas) SAP</t>
  </si>
  <si>
    <t>Natalia Ruiz Lozano</t>
  </si>
  <si>
    <t>Líder Gestora Contratación</t>
  </si>
  <si>
    <t>natalia.ruiz@fla.com.co</t>
  </si>
  <si>
    <t>Jorge Andres Fernandez Castrillón</t>
  </si>
  <si>
    <t>Contratar el servicio de consultoria en el modulo de SAP CO-PC</t>
  </si>
  <si>
    <t>Luis Alberto Higuita Sierra</t>
  </si>
  <si>
    <t>Contratar el servico de Practicantes del Programa de Gestión Humana</t>
  </si>
  <si>
    <t>Jorge Humberto Ramirez Orozco</t>
  </si>
  <si>
    <t>Juan Alberto Villegas Gonzalez</t>
  </si>
  <si>
    <t>Tiberio de Jesus Orrego Cortes</t>
  </si>
  <si>
    <t>Contratar la Compra de cintas para respaldo para servidores</t>
  </si>
  <si>
    <t>Contratar la compra de Utiles de oficina - Papeleria</t>
  </si>
  <si>
    <t>Contratar el suministro de Gas vehicular</t>
  </si>
  <si>
    <t>María Eugenia Ramírez Henao</t>
  </si>
  <si>
    <t>Contratar el suministro de Combustible</t>
  </si>
  <si>
    <t>Contratar el servicio de Mantenimiento,  soporte de Servidores HP y sus componentes.(SOSTENIBILIDAD)</t>
  </si>
  <si>
    <t>Contratar el Soporte y mantenimiento del DATA CENTER</t>
  </si>
  <si>
    <t>Contratar el Mantenimiento de vehiculos</t>
  </si>
  <si>
    <t>72154066</t>
  </si>
  <si>
    <t>Contratar el Mantenimiento Equipos de Oficina</t>
  </si>
  <si>
    <t>Contratar el servicio de Mensajeria urbana, Nacional  e Internacional</t>
  </si>
  <si>
    <t>Daniela Gaviria Henao</t>
  </si>
  <si>
    <t>Contratar  la Adquisición Equipos de Oficina</t>
  </si>
  <si>
    <t>Fortalecimiento de los ingresos departamentales</t>
  </si>
  <si>
    <t>Modernizacion y optimizacion del sistema Productivo de la FLA</t>
  </si>
  <si>
    <t>Apoyo y fortalecimiento administraivo de la FLA Itagui, departamento de Antioquia</t>
  </si>
  <si>
    <t>Adquisición equipos de oficina</t>
  </si>
  <si>
    <t>Contratar  la Adquisición herramienta de seguridad de la información</t>
  </si>
  <si>
    <t>Modernizacion y optimizacion dels sistema Productivo de la FLA</t>
  </si>
  <si>
    <t>Adquisición y renovación TIC´s</t>
  </si>
  <si>
    <t>Contratar  la Renovación Herramienta filtrado de contenido- Herramienta de seguridad perimetral y filtrado de contenido USD$ 5500 ASA con firepower.  ASA 50515 o Optenet (9660)</t>
  </si>
  <si>
    <t>Contratar  la  Renovación Hosting pagina institucional FLA.COM.CO</t>
  </si>
  <si>
    <t>Contratar  el Soporte y  mantenimiento de 4 licencias de  Vmware y 1 licencia de Vcenter a partir de julio de 2016 -Suscripción de soporte y mantenimiento del licenciamiento de Software de virtualización por 1 año  (de julio de 2016  a julio 2017), (SOSTENIBILIDAD)</t>
  </si>
  <si>
    <t>Contratar  la Actualización  soporte y mantenimiento herramienta monitoreo infraestructura tecnológica- Actualización del software (3 módulos), Soporte y mantenimiento de herramienta de monitoreo de infraestructura tecnológica (Solar Winds) a 1 año -(SOSTENIBILIDAD)</t>
  </si>
  <si>
    <t>Contratar  la  Actualización, soporte técnico, mantenimiento preventivo y correctivo, y garantía de fabricación para dispositivos de red cisco - Contrato mantenimiento y soporte de los equipos CISCO, (SOSTENIBILIDAD)</t>
  </si>
  <si>
    <t>Contratar  la  Renovación Licencia Auto CAD</t>
  </si>
  <si>
    <t>Contratar un  Sistema de almacenamiento, cintas de respaldo, discos duros SAN</t>
  </si>
  <si>
    <t>Prestar  el Servicio de Asesoria tributaria</t>
  </si>
  <si>
    <t>Jorge Armando Hincapié Correa</t>
  </si>
  <si>
    <t>Prestar el Servicio de calibracion de bascula camionera</t>
  </si>
  <si>
    <t>Contratar el servicio de Reg. de marcas en Colombia y el exterior, Resptas y presentación a oposiciones, Contrato de abogado Tributarista, Abogados para revisión de procesos fuera del Dpto</t>
  </si>
  <si>
    <t>Santiago Arango Rios</t>
  </si>
  <si>
    <t>Contratar el servico de Producción de videos institucionales.</t>
  </si>
  <si>
    <t xml:space="preserve">Raúl Guillermo Rendón Arango  </t>
  </si>
  <si>
    <t>Contratar el servicio de manejo y manteniento de sonido propios de la Fabrica de Licores y Alcoholes de Antioquia.</t>
  </si>
  <si>
    <t>Contratar el servicio de Monitoreo de Medios tradicionales y redes sociales</t>
  </si>
  <si>
    <t>Natalia María Garcés Hurtado</t>
  </si>
  <si>
    <t>Prestación de servicios para el apoyo logístico de las campañas internas comunicacionales de la fla.</t>
  </si>
  <si>
    <t>Diana Alexandra Perez Bustamante</t>
  </si>
  <si>
    <t>Prestación de servicios para el apoyo logístico para campañas licor adulterado, responsabilidad social y capacitación fortalecimietno de rentas.</t>
  </si>
  <si>
    <t xml:space="preserve">Luisa María Pérez Zuluaga </t>
  </si>
  <si>
    <t>Contratatar el servico de Restaurante</t>
  </si>
  <si>
    <t>Contratar el Suministro de souvenires</t>
  </si>
  <si>
    <t>Contratar el Mantenimiento de radios de comunicación</t>
  </si>
  <si>
    <t>Lixyibel Muñoz Montes</t>
  </si>
  <si>
    <t>Contratar el servicio de Afiliación al Consejo Colombiano de Seguridad</t>
  </si>
  <si>
    <t>Contratar el Mantenimiento y recarga de extintores, Prueba hidrostatica</t>
  </si>
  <si>
    <t xml:space="preserve">Contratar el Mantenimiento y calibración de los 4 alcoholimetros </t>
  </si>
  <si>
    <t>Contratar el Matenimiento de  Bascula camionera</t>
  </si>
  <si>
    <t>Contratar el Servicio de Fumigación</t>
  </si>
  <si>
    <t xml:space="preserve">Contratar el Mantenimiento de Aire acondicionado </t>
  </si>
  <si>
    <t>Contratar el el servicio de Plomeria</t>
  </si>
  <si>
    <t>Diana Hincapié Osorno</t>
  </si>
  <si>
    <t>Contratar la Impresión de piezas comunicacionales, incluye el diseño, instalación y diagramación de carteleras institucionales para la FLA</t>
  </si>
  <si>
    <t xml:space="preserve">Contratar el servicio  de examenes médicos para los servidores públicos de la FLA, que realizan manipulación de alimentos </t>
  </si>
  <si>
    <t>Contratar el servicio de transporte de personal FLA</t>
  </si>
  <si>
    <t>Contratar la Atención de catas para fortalecer las relaciones públicas de la FLA</t>
  </si>
  <si>
    <t>Contratar el suministro de Refrigerios para atención de eventos internos y externos</t>
  </si>
  <si>
    <t>Compra de desinfectante y desengrasante de manos.</t>
  </si>
  <si>
    <t>Contratar  el servicio de Registros INVIMA</t>
  </si>
  <si>
    <t>Carlos Mario Gamboa Díaz</t>
  </si>
  <si>
    <t>Contratar la Dotación a los servidores públicos de la FLA.</t>
  </si>
  <si>
    <t>Prestar el servicio de Auditoría externa de renovación de certificación de los Sellos de Calidad de Producto</t>
  </si>
  <si>
    <t>Prestar el servicio de  Auditoría interna ISO 14001 y BASC</t>
  </si>
  <si>
    <t>Prestar el servicio de Auditoría externa de Certificación ISO 9001</t>
  </si>
  <si>
    <t>Prestar el servicio de estudios y determinción de la vida útil de los productos FLA</t>
  </si>
  <si>
    <t>Hernán Darío Jaramillo Ciro</t>
  </si>
  <si>
    <t>Prestar el servicio de Auditoría externa de renovación BASC</t>
  </si>
  <si>
    <t>Prestar el servicio de Auditoria Interna Sistema de Gestión 17025</t>
  </si>
  <si>
    <t>Carlos Mario Durango Yepes</t>
  </si>
  <si>
    <t>Prestar el servicio de Auditoría externa y ampliación del alcance  NTC:ISO/IEC 17025</t>
  </si>
  <si>
    <t>Prestar el servicio de Caracterizaciones Vertimientos-Emisiones-Residuos Sólidos</t>
  </si>
  <si>
    <t>Prestar el servicio de Servicios profesionales para apoyar la supervisión a los contratos que sean asignados de la subgerencia de producción.</t>
  </si>
  <si>
    <t>Erika Rothstein Gutierrez</t>
  </si>
  <si>
    <t>Contratar la prestacion de servicios para un Ingeniero Ambiental</t>
  </si>
  <si>
    <t> 80111600</t>
  </si>
  <si>
    <t>Suministro de personal temporal necesario para el cumplimiento de las diferentes actividades del área de producción y de la FLA.</t>
  </si>
  <si>
    <t>Jorge Mario Rendón Vélez</t>
  </si>
  <si>
    <t>Henry Vasquez Vasquez</t>
  </si>
  <si>
    <t>Suministrar Aceite Esencial de Anís y Anetol</t>
  </si>
  <si>
    <t>Hugo Álvarez Builes</t>
  </si>
  <si>
    <t>Suministrar Azúcar Refinada</t>
  </si>
  <si>
    <t>Suministrar Caramelo para Bebidas</t>
  </si>
  <si>
    <t>Suministrar Alcohol sin Añejamiento para Ron (Tafia para siembra)</t>
  </si>
  <si>
    <t>Marcela Vasquez Cuellar</t>
  </si>
  <si>
    <t>Suministrar Alcohol Extraneutro al 96% vv</t>
  </si>
  <si>
    <t>Erika Rothstein Gutierrez - Marcela Vasquez</t>
  </si>
  <si>
    <t>Tipo B2: Supervisión Colegiada</t>
  </si>
  <si>
    <t>Suministrar Crema de ron a granel 11% vol. (Base Láctea)</t>
  </si>
  <si>
    <t>Suministrar Maltodextrina 1920</t>
  </si>
  <si>
    <t>Suministrar Esencia de Ron y Esencia de Fudge</t>
  </si>
  <si>
    <t>Suministrar Pegante tipo Hot Melt</t>
  </si>
  <si>
    <t>Suministrar Tintas y Repuestos para equipos de impresión videjet</t>
  </si>
  <si>
    <t>Sergio Iván Arboleda Betancur</t>
  </si>
  <si>
    <t>Suministrar Envase de Vidrio</t>
  </si>
  <si>
    <t>Suministrar Envase PET</t>
  </si>
  <si>
    <t>Suministrar Cajas de Cartón</t>
  </si>
  <si>
    <t>Erika Rothstein Gutierrez - Giovanny López</t>
  </si>
  <si>
    <t>Suministrar Etiquetas, Contraetiquetas, Collarines</t>
  </si>
  <si>
    <t>Suministro Tafia Ron un año</t>
  </si>
  <si>
    <t>Desarrollo y uso eficiente del proceso de añejamiento del Ron en la Fabrica de Licores de Antioquia</t>
  </si>
  <si>
    <t>Siembra de Ron</t>
  </si>
  <si>
    <t>Erika Rothstein Gutierrez - Juan Francisco Acevedo</t>
  </si>
  <si>
    <t xml:space="preserve">Suministrar Estuches </t>
  </si>
  <si>
    <t>78181507</t>
  </si>
  <si>
    <t>Contratar el servicio de Mantenimiento del carro de golf de la brigada</t>
  </si>
  <si>
    <t>Fernando Gómez Ochoa</t>
  </si>
  <si>
    <t>Jorge Humberto Baena Davila</t>
  </si>
  <si>
    <t>Contratar la compra de Repuestos Tuberías, Válvulas, trasiego de alcoholes</t>
  </si>
  <si>
    <t>Uriel Laverde Aguilar</t>
  </si>
  <si>
    <t>Contratar el servicio de mantenimientos preventivos y/o correctivos de equipos y red de gases de los laboratorios de la FLA</t>
  </si>
  <si>
    <t>Andrés Felipe Restrepo Alvarez</t>
  </si>
  <si>
    <t>Contratar el servicio de Mantenimiento y bobinado de motores electricos</t>
  </si>
  <si>
    <t>Contratar el servicio de Mantenimiento compresor Atlas Copco</t>
  </si>
  <si>
    <t>Contratar el servicio de Mantenimiento preventivo y calibración de equipos mettler toledo de la oficina de laboratorio</t>
  </si>
  <si>
    <t>Contratar el servicio de Mantenimiento preventivo y calibración de equipos agilent de la oficina de laboratorio</t>
  </si>
  <si>
    <t>Contratar el servicio de mantenimiento preventivo y calibración de los equipos de desionización de agua cascada ix y ro marca pall de la oficina de laboratorio de la Fábrica de Licores y Alcoholes de Antioquia lab - FLA.</t>
  </si>
  <si>
    <t>Contratar el servicio de Calibraciones equipos (Metrología)</t>
  </si>
  <si>
    <t>Contratar la compra de rodamientos y retenedores y seelos metalicos</t>
  </si>
  <si>
    <t>Contratar la compra de cauchos y plásticos</t>
  </si>
  <si>
    <t>Contratar la compra de Repuestos para iluminación y potencia</t>
  </si>
  <si>
    <t>Contratar la compra de Repuestos para partes neumaticas lineas de envasado</t>
  </si>
  <si>
    <t>Contratar la compra de  Insumos y materiales consumibles para mantenimiento (soldadura, lubricantes en aerosol, silicona, pegantes entre otros)</t>
  </si>
  <si>
    <t>Contratar la compra de Aceites, grasas y Lubricantes</t>
  </si>
  <si>
    <t>Contratar la compra de  Jabón Lubricantes cadenas</t>
  </si>
  <si>
    <t>Contratar la compra de Filtros (talego, cartuchos, entre otros)</t>
  </si>
  <si>
    <t>Contratar el Servicio de mantenimiento correctivo para montacargas (Incluye repuestos)</t>
  </si>
  <si>
    <t>Contratar la compra de Elementos e insumos para aseo de los equipos de planta</t>
  </si>
  <si>
    <t>Contratar la compra de tornillería para los mantenimientos de la Fla</t>
  </si>
  <si>
    <t>Contratar el servicio de Mantenimiento iluminacion periferica</t>
  </si>
  <si>
    <t>Contratar el servicio de Mantenimiento UPS FLA</t>
  </si>
  <si>
    <t>Contratar la compra de Placas Filtrante de Agte y Ron</t>
  </si>
  <si>
    <t>85151701</t>
  </si>
  <si>
    <t>Contratar la compra de normas técnicas</t>
  </si>
  <si>
    <t>Contratar la compra de Vidrieria para Laboratorio</t>
  </si>
  <si>
    <t>Contratar la compra de gases industriales y  especiales para la FLA</t>
  </si>
  <si>
    <t>Contratar la compra de Reactivos y consumibles para laboratorio</t>
  </si>
  <si>
    <t>Contratar el servicio de Ensayos de aptitud interlaboratorios</t>
  </si>
  <si>
    <t>Contratar la compra de  materiales para el control ambiental</t>
  </si>
  <si>
    <t>Contratar el servicio de Afiliacion al ICONTEC</t>
  </si>
  <si>
    <t>Contratar el servicio de Afiliacion a la Asociación Colombiana de Industrias Licoresras - ACIL</t>
  </si>
  <si>
    <t>Johnairo Mena Ocampo</t>
  </si>
  <si>
    <t>Contratar el servicio de Transporte de producto terminado a puertos de embarque y mensajeria internal.</t>
  </si>
  <si>
    <t>Jaime Andres Giraldo Montoya</t>
  </si>
  <si>
    <t>Contratar el servicio de Mantenimiento de Bodega de Material Logístico</t>
  </si>
  <si>
    <t>Diana Marcela Carvajal Bernal</t>
  </si>
  <si>
    <t>Contratar el servicio de  Plan de Medios Marcas</t>
  </si>
  <si>
    <t>Luisa María Pérez Zuluaga - Juliana Giraldo Macía</t>
  </si>
  <si>
    <t>Contratar el servicio de  Mercaderistas en  almacenes de la ciudad de Medellin y Area Metrpolitana (40 Mercad.)</t>
  </si>
  <si>
    <t>Marco Aurelio Arias Angel</t>
  </si>
  <si>
    <t>Contratar la compra bonos redimibles para Utiles y Textos Escolares</t>
  </si>
  <si>
    <t>3837020</t>
  </si>
  <si>
    <t>Jimena Roldan Piedrahita</t>
  </si>
  <si>
    <t xml:space="preserve">Contratar la compra bonos redimibles por auxilio nacimiento hijos </t>
  </si>
  <si>
    <t>Contratar  la Segunda Etapa del Sistema Integrado de Seguridad</t>
  </si>
  <si>
    <t>Contratar  el Licenciamiento e implementación de soluciones informáticas: pesado dinámico y operador logístico desarrollo dispositivos móviles</t>
  </si>
  <si>
    <t>Realizar el Análisis de brechas para la adquisición del software para administrar y controlar las muestras y tiempo de procesamiento de las mismas en la oficina de laboratorio</t>
  </si>
  <si>
    <t>Mejoramiento y modernización de los procesos productivos y administrativos de la FLA municipio de Itagui departamento de Antioquia</t>
  </si>
  <si>
    <t>Contratar  la  Adquisición de un software para administrar y controlar las muestras y tiempo de procesamiento de las mismas en la oficina de laboratorio</t>
  </si>
  <si>
    <t>Contratar la compra de un Elevador para trabajo en alturas</t>
  </si>
  <si>
    <t>Contratar la compra de un equipo de ultrasonido para tratamiento de muestras de cromatrografía líquida de la oficina de  laboratorio</t>
  </si>
  <si>
    <t>Contratar el suministro e instalación de  puerta automatizada y prestar servicio de mantenimiento puertas electricas automatizadas</t>
  </si>
  <si>
    <t>Suministrar, instalar y poner en funcionamiento, un sistema de registro y pesaje  de producto terminado.</t>
  </si>
  <si>
    <t>Contratar la compra de triblock para linea 2</t>
  </si>
  <si>
    <t>Contratar el servicio de Modernización proceso de fabricación de rones (automatización de vaciado y siembra de rones )</t>
  </si>
  <si>
    <t>Suministrar, instalar y poner en funcionamiento dos sistemas de inspección de nivel, tapa y etiqueta</t>
  </si>
  <si>
    <t xml:space="preserve">Contratar la compra de elementos para las Etiquetadoras y Empacadora de las líneas 1 y 4 marca Kosme y Krones </t>
  </si>
  <si>
    <t>Contratar la compra de Tanques para ampliacion zona preparacion de aguardientes</t>
  </si>
  <si>
    <t>Juan Francisco Acevedo Medina - Diana Hincapié Osorno</t>
  </si>
  <si>
    <t>Contratar el Mejoramiento y Adecuacion infraestructura fisica FLA</t>
  </si>
  <si>
    <t>3837022</t>
  </si>
  <si>
    <t>Mejoramiento y adecuación de la infraestructura física de la FLA Itagui departamento Antioquia</t>
  </si>
  <si>
    <t>Contratar la interventoría para el mejoramiento y Adecuacion infraestructura fisica FLA</t>
  </si>
  <si>
    <t>Tipo A1: Supervisión e Interventoría Integral</t>
  </si>
  <si>
    <t>Contratar el servicio de Convenios especificos de investigación - desempeño aguardiente antioqueno feria de Flores</t>
  </si>
  <si>
    <t>Nuevos Mercados para Productos para la FLA</t>
  </si>
  <si>
    <t>Diseño de estratégias de investigación aplicada y estudios en la FLA Itagui departamento de Antioquia</t>
  </si>
  <si>
    <t>Convenios especificos de investigación</t>
  </si>
  <si>
    <t>Contratar la Compra material absorvente para derrames quimicos</t>
  </si>
  <si>
    <t>Implementación y ejecución del Sistema de Seguridad  y Salud en el trabajo en la FLA, Itagui, Antioquia, Occidente</t>
  </si>
  <si>
    <t>Suministros de insumos y protección</t>
  </si>
  <si>
    <t>Contratar la Compra Kit de Silicona protectores auditivos</t>
  </si>
  <si>
    <t>Contratar la Elementos de Protección Personal</t>
  </si>
  <si>
    <t>Contratar el servicio del Area protegida</t>
  </si>
  <si>
    <t xml:space="preserve">Contratar el servicio de Vacunacion </t>
  </si>
  <si>
    <t xml:space="preserve">Contratar la Compra equipos brigada </t>
  </si>
  <si>
    <t>Contratar el servicio de Implementacion de Sistemas de Gestion Visual,  Manejo de: energias Peligrosas, Riesgo quimico, Altura y ergonomia</t>
  </si>
  <si>
    <t>Contratar la compra de Botiquín</t>
  </si>
  <si>
    <t>Contratar la compra de Gafas con lente recetado</t>
  </si>
  <si>
    <t>Contratar la implementacion de lineas de vida</t>
  </si>
  <si>
    <t>Implementación de líneas de vida</t>
  </si>
  <si>
    <t>Contratar el servicio de Mantenimiento y Mejoras Gimnasio</t>
  </si>
  <si>
    <t>Construcción y ejecución de programas de Bienestar Social en la FLA Itagui, Antioquia, Occidente</t>
  </si>
  <si>
    <t>Concertación, ejecuc prog bienest social</t>
  </si>
  <si>
    <t>Contratar el servicio de Convenio Gimnasios</t>
  </si>
  <si>
    <t>Contratar el servicio de Aprovechamiento Tiempo Libre</t>
  </si>
  <si>
    <t>Contratar el servicio de Asesoria Sicologica</t>
  </si>
  <si>
    <t>Contratar un Programa de prevencion de adicciones</t>
  </si>
  <si>
    <t>Contratar el servicio de Programas Deportivos para servidores, (participacion en torneos deportivos e Intercambios). Entrenamiento (incluye semilleros hijos funcionarios, entrenamiento y escenarios deportivos)</t>
  </si>
  <si>
    <t xml:space="preserve">Contratar la compra de Uniformes e Implementos deportivos </t>
  </si>
  <si>
    <t>Contratar el servicio de Operador Logistico para actividades recreativas de los servidores públicos de la FLA y su grupo familiar.</t>
  </si>
  <si>
    <t>Contratar el servicio de operación logística especializada para el mejoramiento de la calidad de vida de los servidores públicos de la FLA y su grupo familar.</t>
  </si>
  <si>
    <t>Contratar el servicio de Capacitación y Adiestramiento (Seminarios, Diplomado, talleres y circuitos internos de conocimiento)</t>
  </si>
  <si>
    <t>Construcción y ejecución de programas de capacitación en la FLA Itagui, Antioquia, Occidente</t>
  </si>
  <si>
    <t>Capacitación y adiestramiento</t>
  </si>
  <si>
    <t>Contratar el servicio de cursos de capacitacion No Formal</t>
  </si>
  <si>
    <t>Curso de capacitación no formal</t>
  </si>
  <si>
    <t>Contratar el servicio de Certificación y Reentrenamiento en Alturas</t>
  </si>
  <si>
    <t>Certificación y reentrenamiento alturas</t>
  </si>
  <si>
    <t>Tapas de seguridad</t>
  </si>
  <si>
    <t>3837021</t>
  </si>
  <si>
    <t>Contratar la compra de sellos de seguridad lenticular</t>
  </si>
  <si>
    <t>Fortalecimiento Señalización y Marcación de Identificadores de Seguridad Itaguí, Antioquia</t>
  </si>
  <si>
    <t>010047001</t>
  </si>
  <si>
    <t>Suministro Identificadores Seguridad FLA</t>
  </si>
  <si>
    <t/>
  </si>
  <si>
    <t>Gerencia de Auditoría Interna</t>
  </si>
  <si>
    <t>Servicio de suscripción y soporte licencias ACL Analytics Exchange, ACL Analytics Desktop y Conector ACL Direct Link para SAP.</t>
  </si>
  <si>
    <t>Juan Carlos Cortes Gomez</t>
  </si>
  <si>
    <t>juan.cortes@antioquia.gov.co</t>
  </si>
  <si>
    <t xml:space="preserve">Transparencia y lucha frontal contra la corrupción </t>
  </si>
  <si>
    <t>Implementación de mejoras a partir de las auditorias con uso de ACL.</t>
  </si>
  <si>
    <t>Implementación de mejoras a partir de las auditorias con el uso de ACL.</t>
  </si>
  <si>
    <t>22-0071</t>
  </si>
  <si>
    <t>Implementación de mejoras a partir de las auditorias con el uso de ACL</t>
  </si>
  <si>
    <t>1. Licenciamiento y auditoría con ACL. 2. Licenciamiento.</t>
  </si>
  <si>
    <t>Campaña Fomento de la Cultura de Control.</t>
  </si>
  <si>
    <t>Wilson Duque Ríos</t>
  </si>
  <si>
    <t>wilson.duque@antioquia.gov.co</t>
  </si>
  <si>
    <t>Avance en la implementación del plan de fomento de la cultura de control.</t>
  </si>
  <si>
    <t>Desarrollo y avance en la implementación de la cultura de control en la Gobernación de Antioquia.</t>
  </si>
  <si>
    <t>22-0076</t>
  </si>
  <si>
    <t>1.Avance en el diagnostico del estado de la cultura del control
2.Avance en la implementacion del plan de fomento de la cultura de control</t>
  </si>
  <si>
    <t>1.Campaña. 2.Encuentro internacional 3.Evaluar cultura del control 4.Practicantes de excelencia</t>
  </si>
  <si>
    <t xml:space="preserve">Wilson Duque Ríos </t>
  </si>
  <si>
    <t>Acompañamiento Proceso de Certificación</t>
  </si>
  <si>
    <t>Jorge Enrique Cañas</t>
  </si>
  <si>
    <t>Profesional Especializado</t>
  </si>
  <si>
    <t>3838659</t>
  </si>
  <si>
    <t>jorge.canas@antioquia.gov.co</t>
  </si>
  <si>
    <t>Avance en la certificación del proceso de auditoría bajo estandares Internacionales.</t>
  </si>
  <si>
    <t>Implementación del proceso de certificación CIA bajo estandares internacionales en la Gobernación de Antioquia.</t>
  </si>
  <si>
    <t>22-0172</t>
  </si>
  <si>
    <t>Avance en la certificación del proceso de auditoria bajo estandares internacionales</t>
  </si>
  <si>
    <t>Cierre de brechas y certificación</t>
  </si>
  <si>
    <t>Analisis Estados Financieros Decreto 648</t>
  </si>
  <si>
    <t xml:space="preserve">Dora Corrales </t>
  </si>
  <si>
    <t>3838658</t>
  </si>
  <si>
    <t>dora.corrales@antioquia.gov.co</t>
  </si>
  <si>
    <t>Dora Corrales Castañeda</t>
  </si>
  <si>
    <t>Compra de elementos Auditores Ciudadanos</t>
  </si>
  <si>
    <t>Secretaría General</t>
  </si>
  <si>
    <t>Compra de tiquetes Aéreos</t>
  </si>
  <si>
    <t xml:space="preserve">Practicantes de Excelencia </t>
  </si>
  <si>
    <t>Formación en Normas Internacionales</t>
  </si>
  <si>
    <t>3838653</t>
  </si>
  <si>
    <t>Prestar a la Gobernación de Antioquia, los servicios de relacionamiento con la ciudadanía a través de los canales de Contact Center y BPO, brindando una experiencia diferenciadora en cada interacción telefónica, presencial o virtual, apoyando así la actividad institucional del Departamento de Antioquia en el fortalecimiento de sus relaciones con la comunidad.</t>
  </si>
  <si>
    <t>Jorge O. Patiño Cardona</t>
  </si>
  <si>
    <t>Profesional universitario</t>
  </si>
  <si>
    <t>3839691</t>
  </si>
  <si>
    <t>jorge.patino@antioquia.gov.co</t>
  </si>
  <si>
    <t>Fortalecimiento del Modelo integral de Atención a la ciudadanía</t>
  </si>
  <si>
    <t>Cumplimiento del enfoque al cliente frente a la dimensión de Adaptabilidad en el diagnóstico de la cultura organizacional</t>
  </si>
  <si>
    <t xml:space="preserve"> procesos del Sistema Integrado de Gestión articulados con la Misión, Visión y objetivos estrategicos de la entidad</t>
  </si>
  <si>
    <t>Fortalecimiento en la atención a la Ciudadania</t>
  </si>
  <si>
    <t>2017060101623 del 19/09/2017</t>
  </si>
  <si>
    <t>Emtelco S.A.S</t>
  </si>
  <si>
    <t>Erica Maria Tobon Rivera</t>
  </si>
  <si>
    <t>Tecnica, Administrativa, Financiera, juridica y contable.</t>
  </si>
  <si>
    <t>Contratar el suministro de tiquetes aéreos, regionales, nacionales e internacionales para los desplazamientos de los servidores públicos de la Secretaría de Gestión Humana</t>
  </si>
  <si>
    <t>201706102139 del 22 /09/2017</t>
  </si>
  <si>
    <t>Servicio Aereo Territorio Nacional - SATENA</t>
  </si>
  <si>
    <t>El proceso lo realiza la Secretaria General</t>
  </si>
  <si>
    <t>Hernan Dario Tamayo Piedrahita</t>
  </si>
  <si>
    <t xml:space="preserve">Elaboración de credenciales de identificación (carné)  con su correspondiente cinta bordada y accesorio porta escarapela </t>
  </si>
  <si>
    <t>Ingrid Rodriguez Cuellar</t>
  </si>
  <si>
    <t>Apoyar el Fortalecimiento Institucional de la Asamblea Departamental de Antioquia, en aras de promover la eficiencia, eficacia y efectividad en el cumplimiento de sus funciones</t>
  </si>
  <si>
    <t>2017-SS-24-0011</t>
  </si>
  <si>
    <t>Asamblea Departamental</t>
  </si>
  <si>
    <t>Laura Melissa Monsalve Alvarez</t>
  </si>
  <si>
    <r>
      <t xml:space="preserve">Servicios para la Administración, Operación del </t>
    </r>
    <r>
      <rPr>
        <b/>
        <sz val="10"/>
        <rFont val="Calibri"/>
        <family val="2"/>
        <scheme val="minor"/>
      </rPr>
      <t>Centro de Servicios de Informática,  y servicio de hosting</t>
    </r>
    <r>
      <rPr>
        <sz val="10"/>
        <rFont val="Calibri"/>
        <family val="2"/>
        <scheme val="minor"/>
      </rPr>
      <t>, para el apoyo tecnológico a la plataforma informática utilizada en la Administración Departamental</t>
    </r>
  </si>
  <si>
    <t>Fortalecimiento de las TIC en la Administración Departamental</t>
  </si>
  <si>
    <t>Soluciones Informáticas intervenidas y cumpliendo las políticas  informáticas**</t>
  </si>
  <si>
    <t>Fortalecimiento de las tecnologías de información y comunicaciones TIC</t>
  </si>
  <si>
    <t>22-0080</t>
  </si>
  <si>
    <t>Intervenir  soluciones informáticas</t>
  </si>
  <si>
    <t>19049 - 19050</t>
  </si>
  <si>
    <t>Valor + S.A.S</t>
  </si>
  <si>
    <t>Diana Perez Blandon - Ivan Yesid Espinoza Guzman</t>
  </si>
  <si>
    <r>
      <rPr>
        <b/>
        <sz val="8"/>
        <rFont val="Arial"/>
        <family val="2"/>
      </rPr>
      <t>Servicio de mantenimiento, soporte y actualización del software G+</t>
    </r>
    <r>
      <rPr>
        <sz val="8"/>
        <rFont val="Arial"/>
        <family val="2"/>
      </rPr>
      <t xml:space="preserve"> (actualización, soporte y mantenimiento),  Secretaría de Gestión Humana (adición)</t>
    </r>
  </si>
  <si>
    <r>
      <rPr>
        <b/>
        <sz val="8"/>
        <rFont val="Arial"/>
        <family val="2"/>
      </rPr>
      <t xml:space="preserve">Servicio de mantenimiento, soporte y actualización del software ISOLUCION </t>
    </r>
    <r>
      <rPr>
        <sz val="8"/>
        <rFont val="Arial"/>
        <family val="2"/>
      </rPr>
      <t xml:space="preserve">(actualización, soporte y mantenimiento),  Secretaría de Gestión Humana </t>
    </r>
  </si>
  <si>
    <t>Soluciones de Tecnología de información y comunicaciones por demanda incorporadas</t>
  </si>
  <si>
    <t>22-0083</t>
  </si>
  <si>
    <t>Incorporar soluciones informáticas</t>
  </si>
  <si>
    <t>4600007687</t>
  </si>
  <si>
    <t>ISOLUCIÓN SISTEMAS INTEGR A GE</t>
  </si>
  <si>
    <t>Gloria Ivonne Mayo</t>
  </si>
  <si>
    <r>
      <rPr>
        <b/>
        <sz val="8"/>
        <rFont val="Arial"/>
        <family val="2"/>
      </rPr>
      <t>Servicio de mantenimiento, soporte y actualización del software ARANDA</t>
    </r>
    <r>
      <rPr>
        <sz val="8"/>
        <rFont val="Arial"/>
        <family val="2"/>
      </rPr>
      <t xml:space="preserve"> (actualización, soporte y mantenimiento), Secretaría de Gestión Humana</t>
    </r>
  </si>
  <si>
    <t>Doris Elena Palacio Ramírez</t>
  </si>
  <si>
    <r>
      <t xml:space="preserve">Servicio de mantenimeinto, soporte y actualización de Software Updates License &amp; Support para los productos </t>
    </r>
    <r>
      <rPr>
        <b/>
        <sz val="8"/>
        <color indexed="8"/>
        <rFont val="Arial"/>
        <family val="2"/>
      </rPr>
      <t>Oracle</t>
    </r>
    <r>
      <rPr>
        <sz val="8"/>
        <color indexed="8"/>
        <rFont val="Arial"/>
        <family val="2"/>
      </rPr>
      <t xml:space="preserve"> que posee el Departamento de Antioquia (Mas 150 millones de Planeación)</t>
    </r>
  </si>
  <si>
    <t>Servicio de recepción, transporte, entrega, almacenamiento y custodia de la información corporativa almacenada en medios magnéticos y otros dispositivos de la Gobernación de Antioquia.</t>
  </si>
  <si>
    <r>
      <t>Servicio de mantenimiento, soporte y actualización del software</t>
    </r>
    <r>
      <rPr>
        <b/>
        <sz val="8"/>
        <color indexed="8"/>
        <rFont val="Arial"/>
        <family val="2"/>
      </rPr>
      <t xml:space="preserve"> Kactus-HR</t>
    </r>
    <r>
      <rPr>
        <sz val="8"/>
        <color indexed="8"/>
        <rFont val="Arial"/>
        <family val="2"/>
      </rPr>
      <t>, para la gestión de nómina y recursos humanos.</t>
    </r>
  </si>
  <si>
    <r>
      <t xml:space="preserve">Servicio de mantenimiento, soporte y actualización del software </t>
    </r>
    <r>
      <rPr>
        <b/>
        <sz val="8"/>
        <color indexed="8"/>
        <rFont val="Arial"/>
        <family val="2"/>
      </rPr>
      <t>SISCUOTAS</t>
    </r>
    <r>
      <rPr>
        <sz val="8"/>
        <color indexed="8"/>
        <rFont val="Arial"/>
        <family val="2"/>
      </rPr>
      <t>, para la administración de las cuotas partes jubilatorias por cobrar y por pagar del Departamento de Antioquia</t>
    </r>
  </si>
  <si>
    <t>22-0081</t>
  </si>
  <si>
    <t>22-0082</t>
  </si>
  <si>
    <r>
      <rPr>
        <b/>
        <sz val="8"/>
        <rFont val="Arial"/>
        <family val="2"/>
      </rPr>
      <t>Servicio de mantenimiento, soporte y renovación de la herramienta  VMware</t>
    </r>
    <r>
      <rPr>
        <sz val="8"/>
        <rFont val="Arial"/>
        <family val="2"/>
      </rPr>
      <t xml:space="preserve"> de la Gobernación de Antioquia. </t>
    </r>
  </si>
  <si>
    <t xml:space="preserve">Intervenciones asociadas al plan  de trabajo  de los proyectos de:  competencias laborales, cultura y cambio organizacional y gestion del conocimiento. </t>
  </si>
  <si>
    <t>Desarrollo del capital intelectual y organizacional</t>
  </si>
  <si>
    <t>Variacion del indice de cultura organizacional</t>
  </si>
  <si>
    <t>Fortalecimiento de las competencias laborales de los servidores pùblcios departamentales
Fortalecimiento de la cultura y el cambio organizacional de la Gobernacion de Antioquia
Consolidacion del modelo de gestion del cambio de la Gobernacion de Antioquia</t>
  </si>
  <si>
    <t>100012001
100013001
100015001</t>
  </si>
  <si>
    <t>37020101
37020103
37020104
37020102</t>
  </si>
  <si>
    <t xml:space="preserve">Aplicación de pruebas propias
Aplicación Prueba Betesa
Certificación en NCLC
Eventos y Ceremonias
Fortalecimiento Betesa
Fortalecimiento prueba Liderazgo
Fortalecimiento pruebas propias
Planes de comunicación
Ceremonia modulo virtual
Consolidación del programa
Divulgación del procedimiento
Gestión de agendas de cambio
Gestión de las brechas culturales
Gestión del cartero de la admiración
Gestión del kit conversacional
Gestión equipo de lideres de cambio
Medición de la cultura
Modulo virtual de conversación
Seguimiento equipo de lideres de cambio
Talleres para el cierre de brechas
Aprendizaje plan de desarrollo
Cartilla virtual
Construcción de instructivos
Evento de multiplicadores
Eventos de Facilitación
Gestión del convenio ICETEX
Gestión relatos de practica
Hábitos del conocimiento
Mapas de conocimiento
Metodologías de facilitación
Modulo virtual del conocimiento
Plan de comunicaciones
Plan de entrega del cargo
Practicas destacadas
Talleres para multiplicadores
Transferencia del conocimiento
World café
Recurso Humano
</t>
  </si>
  <si>
    <t xml:space="preserve">David Alejandro Ochoa M. </t>
  </si>
  <si>
    <t>Prestación del servicio de auditoría de seguimiento al otorgamiento de certificados, con el fin de verificar el cumplimiento del Sistema Integrado de Gestión con los requisitos de las normas de calidad ISO 9001:2008 y NTC GP 1000: 2009, para todos los procesos del SIG</t>
  </si>
  <si>
    <t>Fortalecimiento y articulación entre el modelo de operación por procesos (Sistema Integrado de Gestión) y la estructura organizacional</t>
  </si>
  <si>
    <t>Procesos del Sistema Integrado de Gestión articulados con la Misión, Visión y objetivos estratégicos de la entidad</t>
  </si>
  <si>
    <t>Fortalecimiento Sistema Integrado de Gestión Medellín, Antioquia, Occidente</t>
  </si>
  <si>
    <t>Auditoría externa</t>
  </si>
  <si>
    <t>Iván Darío Arango Correa</t>
  </si>
  <si>
    <t>Apoyar al equipo auditor de la Gobernación de Antioquia para la realización de las auditorías internas de calidad, al Sistema Integrado de Gestión - SIG y realizar entrenamiento teórico práctico en el desarrollo de las mismas a los auditores internos.</t>
  </si>
  <si>
    <t>Asesoría en indicadores</t>
  </si>
  <si>
    <t>Realización del 6° Evento Académico del Sistema Integrado de Gestión</t>
  </si>
  <si>
    <t>Se trasladará el CDP a la Oficina de Comunicaciones</t>
  </si>
  <si>
    <t>Realización del Tercer Encuentro de Integrantes de EMC</t>
  </si>
  <si>
    <t>Designar estudiantes de las universidades privadas para la realización de la práctica académica, con el fin de brindar apoyo a la gestión del Departamento de Antioquia y sus subregiones durante el segundo semestre de 2017 y el primer semestre 2018.</t>
  </si>
  <si>
    <t>Plazas de prácticas asignadas a los diferentes organismos de la Gobernación de Antioquia.</t>
  </si>
  <si>
    <t>020130001</t>
  </si>
  <si>
    <t>Contratos con universidades privadas</t>
  </si>
  <si>
    <t>Maribel Barrientos uribe</t>
  </si>
  <si>
    <t>Designar estudiantes de las universidades públicas para la realización de la práctica académica, con el fin de brindar apoyo a la gestión del Departamento de Antioquia y sus subregiones durante el segundo semestre de 2017 y el primer semestre 2018.</t>
  </si>
  <si>
    <t>Contratos con universidades públicas</t>
  </si>
  <si>
    <t>Diego Fernado Bedoya Gallo</t>
  </si>
  <si>
    <t>Designar estudiantes de las universidades privadas para la realización de la práctica académica, con el fin de brindar apoyo a la gestión del Departamento de Antioquia y sus subregiones durante el segundo semestre de 2018.</t>
  </si>
  <si>
    <t>Designar estudiantes de las universidades públicas para la realización de la práctica académica, con el fin de brindar apoyo a la gestión del Departamento de Antioquia y sus subregiones durante el segundo semestre de 2018.</t>
  </si>
  <si>
    <t>Realización de los diferentes eventos de prácticas (Inducción, encuentro de experiencias y de certificación).</t>
  </si>
  <si>
    <t>Eventos</t>
  </si>
  <si>
    <t>Logistica
Alimentación</t>
  </si>
  <si>
    <t xml:space="preserve">Convenio Educativo Departamento de Antioquia ICETEX </t>
  </si>
  <si>
    <t>Gestión del Empleo Público</t>
  </si>
  <si>
    <t>Capacitación para el Fortalecimiento de la Gestión Institucional en Todo el Departamento de Antioquia</t>
  </si>
  <si>
    <t>Capacitación para el fortalecimiento de la gestión institucional</t>
  </si>
  <si>
    <t>02-0165</t>
  </si>
  <si>
    <t>Servidores públicos fortalecidos en sus competencias</t>
  </si>
  <si>
    <t>Servicios</t>
  </si>
  <si>
    <t>Beatriz Elena Restrepo Munera</t>
  </si>
  <si>
    <t>Prestar los servicios de atención y prevención de accidentes de trabajo y enfermedades laborales (ATEL) de empleados, trabajadores, estudiantes en práctica y contratistas independientes (riesgos lV y V) de la administración departamental.</t>
  </si>
  <si>
    <t>3839692</t>
  </si>
  <si>
    <t>19275 - 19270 - 19271 - 19235</t>
  </si>
  <si>
    <t>2017-SS-24-0014</t>
  </si>
  <si>
    <t>Positiva Compañía de Seguros</t>
  </si>
  <si>
    <t>Roberto Hernandez Arboleda</t>
  </si>
  <si>
    <t>Realizar cursos de capacitación informal, artes, oficios, recreación y deportes para los servidores públicos departamentales y sus beneficiarios directos, y las actividades inherentes a la jornada de integración de la familia, de acuerdo a lo establecido en la ley 1857 de 2017</t>
  </si>
  <si>
    <t>Fortalecimiento del bienestar laboral y mejoramiento de la calidad de vida</t>
  </si>
  <si>
    <t>Servidores Públicos intervenidos integralmente desde la seguridad y salud en el trabajo</t>
  </si>
  <si>
    <t>Mejoramiento de la Calidad de Vida de los servidores públicos y sus beneficiarios directos de la Gobernación de Antioquia</t>
  </si>
  <si>
    <t>10-0018</t>
  </si>
  <si>
    <t>Satisfacción de los pensionados departamentales</t>
  </si>
  <si>
    <t>18667 - 19457</t>
  </si>
  <si>
    <t>Comfama</t>
  </si>
  <si>
    <t>Elvia María Ríos Izquierdo</t>
  </si>
  <si>
    <t>Realizar las evaluaciones médicas ocupacionales, la práctica de exámenes de laboratorio, la aplicación de vacunas necesarias para el ingreso, las evaluaciones periódicas y las ayudas necesarias para el egreso del servidor público departamental.</t>
  </si>
  <si>
    <t>Gestión de la Seguridad y Salud en el Trabajo</t>
  </si>
  <si>
    <t>Implementación de la Seguridad y Salud en el Trabajo en la Gobernación de Antioquia</t>
  </si>
  <si>
    <t>01-0025</t>
  </si>
  <si>
    <t>Fortalecer la Seguridad y la Salud en el Trabajo</t>
  </si>
  <si>
    <t>Jaime Ignacio Gaviria C</t>
  </si>
  <si>
    <t>Prestar los servicios no contemplados en el plan obligatorio de salud, mediante un plan complementario para el trabajador oficial y su núcleo familiar.</t>
  </si>
  <si>
    <t>Francisco Guillermo Castro</t>
  </si>
  <si>
    <t>Prestar servicios de apoyo logístico necesario para el desarrollo de los programas de  Capacitación, Bienestar Laboral, Seguridad y Salud en el Trabajo y Mejoramiento de la Calidad de Vida de los servidores públicos, los jubilados y pensionados departamentales y sus familias</t>
  </si>
  <si>
    <t>10-0022</t>
  </si>
  <si>
    <t>Satisfacción de los servidores públicos departamentales</t>
  </si>
  <si>
    <t>Contratación de exámenes médicos para servidores y contratistas independientes (semana de la salud ocupacional para CAD y todo el Departamento de Antioquia)</t>
  </si>
  <si>
    <t>Prestar los servicios como apoderada(o) en los procesos prejurídicos y jurídicos para el cobro de la cartera morosa en favor del Fondo de la Vivienda del Departamento de Antioquia.</t>
  </si>
  <si>
    <t>3839693</t>
  </si>
  <si>
    <t>Gloria Marcela Botero Isaza</t>
  </si>
  <si>
    <t>Secretaría de Gobierno</t>
  </si>
  <si>
    <t>ADQUISISCION DE TIQUETES AEREOS VF 600002262</t>
  </si>
  <si>
    <t>VICTORIA E RAMIREZ VELEZ</t>
  </si>
  <si>
    <t>SECRETARIA DE GOBIERNO</t>
  </si>
  <si>
    <t>3838301</t>
  </si>
  <si>
    <t>victoria.ramirez@antioquia.gov.co</t>
  </si>
  <si>
    <t>Recursos de Funcionamiento</t>
  </si>
  <si>
    <t>SUMINISTRO DE VIVERES CARCEL YARUMITO VF 600002270</t>
  </si>
  <si>
    <t>3838302</t>
  </si>
  <si>
    <t>Recursos de funcionamiento</t>
  </si>
  <si>
    <t>PROMOCION Y PROTECION DE DDHH</t>
  </si>
  <si>
    <t>CARLOS MARIO VANEGAS CALLE</t>
  </si>
  <si>
    <t>DIRECTOR DE DERECHOS HUMANOS</t>
  </si>
  <si>
    <t>3839107</t>
  </si>
  <si>
    <t>carlos.vanegas@antioquia. Gov.co</t>
  </si>
  <si>
    <t>Promoción, prevención y protección de los Derechos Humanos (DDHH) y Derecho Internacional Humanitario (DIH)</t>
  </si>
  <si>
    <t>Mesas Técnicas de Trabajo en Derechos Humanos (DDHH),  con  de planes de acción implementados.</t>
  </si>
  <si>
    <t>22-0023</t>
  </si>
  <si>
    <t>RESTITUCION DE TIERRAS</t>
  </si>
  <si>
    <t>Sub secretario de seguridad y convivencia ciudadana</t>
  </si>
  <si>
    <t>3838353</t>
  </si>
  <si>
    <t>Protección, restablecimiento de los derechos y reparación individual y colectiva a las  víctimas del conflicto armado.</t>
  </si>
  <si>
    <t xml:space="preserve">Plan de Acción territorial departamental ajustado e implementado
Estrategias comunicacionales para la difusión reconocimiento, 
protección, defensa y garantía de los Derechos Humanos (DDHH) y la resolución pacífica de conflictos. 
</t>
  </si>
  <si>
    <t>14-0061</t>
  </si>
  <si>
    <t>EDUCACION Y REGULACION VIAL VF 600002268</t>
  </si>
  <si>
    <t>CARLOS MARIO MARIN MARIN</t>
  </si>
  <si>
    <t>GERENTE</t>
  </si>
  <si>
    <t>3839336</t>
  </si>
  <si>
    <t>Movilidad segura en el Departamento de Antioquia</t>
  </si>
  <si>
    <t>Municipios sin organismos de tránsito con Programas Integrales en Seguridad Vial</t>
  </si>
  <si>
    <t>Apoyo en su logistica e inteligencia a la fuerza pública y organismos de seguridad en
Antioquia</t>
  </si>
  <si>
    <t>22-0173</t>
  </si>
  <si>
    <t>Información incompleta</t>
  </si>
  <si>
    <t>POLICIA NACIONAL</t>
  </si>
  <si>
    <t>CONSTRUCCION, MENTENIMIENTO Y ADECUACIONES FUERZA PUBLICA</t>
  </si>
  <si>
    <t>HUGO ALBERTO PARRA GALEANO</t>
  </si>
  <si>
    <t>3838330</t>
  </si>
  <si>
    <t>hugo.parra@antioquia.gov.co</t>
  </si>
  <si>
    <t>Fortalecimiento a la Seguridad y Orden Público</t>
  </si>
  <si>
    <t>Sedes de la Fuerza Pública y Organismos de Seguridad Adecuados y Construidos</t>
  </si>
  <si>
    <t xml:space="preserve">Construcción, mejoramiento y dotación de sedes de la fuerza pública y organismos de seguridad de Antioquia </t>
  </si>
  <si>
    <t>08-0016</t>
  </si>
  <si>
    <t>Estudios, diseños, construcción, adecuación, mantenimiento e  interventoría</t>
  </si>
  <si>
    <t>80141600</t>
  </si>
  <si>
    <t>OPERACIÓN LOGISTICA OPERATIVOS FUERZA PÚBLICA, ORGASNISMOS DE SEGURIDAD Y JUSTICIA VF</t>
  </si>
  <si>
    <t xml:space="preserve">*Organismos de Seguridad y Fuerza Pública, Fortalecidos y Dotados. 
* Municipios con implementación de estrategias de prevención y promoción de justicia, seguridad y orden Público.
</t>
  </si>
  <si>
    <t>Apoyo en su Logística e Inteligencia a la Fuerza Pública y Organismos de Seguridad en Antioquia</t>
  </si>
  <si>
    <t>22-1002</t>
  </si>
  <si>
    <t>2017060108445</t>
  </si>
  <si>
    <t>METROPARQUES</t>
  </si>
  <si>
    <t xml:space="preserve">OPERACIÓN LOGISTICA OPERATIVOS FUERZA PÚBLICA, ORGASNISMOS DE SEGURIDAD Y JUSTICIA </t>
  </si>
  <si>
    <t>PAGO DE RECOMENSAS Y PROTECCION DE VÍCTIMAS Y TESTIGOS EN PRO DE LA SEGURIDAD Y LA CONVIVENCIA EN EL DEPARTAMENTO DE ANTIOQUIA VF 6000002266</t>
  </si>
  <si>
    <t>08-0011</t>
  </si>
  <si>
    <t>2017060109184</t>
  </si>
  <si>
    <t>EMPRESA PARA LA SEGURIDAD URBANA</t>
  </si>
  <si>
    <t>APOYO A LA LOGISTICA E INTELIGENCIA D ELA FUERZA PUBLICA</t>
  </si>
  <si>
    <t>CONSTRUCCION MANTENIMIENTO DE SEDES VF 600002423</t>
  </si>
  <si>
    <t>2017060053415</t>
  </si>
  <si>
    <t>COMBUSTIBLE FUERZA PUBLICA VF 600002460</t>
  </si>
  <si>
    <t>Suministro de combustible para Fuerza Pública, Organismos de Seguridad y Justicia</t>
  </si>
  <si>
    <t>2017060084466</t>
  </si>
  <si>
    <t>DIEGO LPEZ S.A.S</t>
  </si>
  <si>
    <t xml:space="preserve">COMBUSTIBLE FUERZA PUBLICA </t>
  </si>
  <si>
    <t>ADQUISICION DE PARQUE AUTOMOTOR (VEHÍCULOS, MOTOCICLETAS, BOTES Y MOTORES) PARA LA FUERZA PÚBLICA, ORGANISMOS DE SEGURIDAD Y J</t>
  </si>
  <si>
    <t xml:space="preserve">*Organismos de Seguridad y Fuerza Pública, Fortalecidos y Dotados. </t>
  </si>
  <si>
    <t>Compra de carros, motos para Fuerza Pública, Organismos de Seguridad y Justicia</t>
  </si>
  <si>
    <t>FORTALECIMIENTO RESPONSABILIDAD PENAL ADOLECENTES VF 600002267</t>
  </si>
  <si>
    <t>AICARDO URREGO USUGA</t>
  </si>
  <si>
    <t>DIRECTOR DE APOYO INSTITUCIONAL</t>
  </si>
  <si>
    <t>3838350</t>
  </si>
  <si>
    <t>aicardo.urrego@antioquia.gov.co</t>
  </si>
  <si>
    <t>Antioquia Convive y es Justa</t>
  </si>
  <si>
    <t>Cupos para la atención de adolescentes infractores de la Ley Penal pagados</t>
  </si>
  <si>
    <t>09-005</t>
  </si>
  <si>
    <t>2017060076783</t>
  </si>
  <si>
    <t>IPSICOL</t>
  </si>
  <si>
    <t xml:space="preserve"> TECNOLOGÍA PARA LA SEGURIDAD  -COMUNICACION MOVIL AVANTEL VF 600002265</t>
  </si>
  <si>
    <t>* Municipios con sistemas de recepción de denunicas en línea funcionando.
*Organismos de Seguridad y Fuerza Pública, Fortalecidos y Dotados.</t>
  </si>
  <si>
    <t>Implementación de tecnologías y sistemas de información para la seguridad y convivencia ciudadana en el Departamento de Antioquia</t>
  </si>
  <si>
    <t>* Municipios con sistemas de recepción de denunicas en línea funcionando.  Organismos de Seguridad y Fuerza Pública, Fortalecidos y Dotados.</t>
  </si>
  <si>
    <t>2017060108106</t>
  </si>
  <si>
    <t>AVANTEL S.A.S</t>
  </si>
  <si>
    <t>23-00007</t>
  </si>
  <si>
    <t>FORTALECIMIENTO (CAPACITACIÓN Y ASISTENCIA TÉCNICA) BOMBEROS</t>
  </si>
  <si>
    <t>Sistema Departamental de Bomberos</t>
  </si>
  <si>
    <t xml:space="preserve">Cuerpos de Bomberos tecnificados y capacitados </t>
  </si>
  <si>
    <t>FORTALECIMIENTIO TECNOLOGICO ORGANISMO DE TRANSITO</t>
  </si>
  <si>
    <t>carlosalberto.marin@antioquia.gov.co</t>
  </si>
  <si>
    <t>Fortalecimiento Institucional en Transporte y Transito en el Departamento de Antioquia</t>
  </si>
  <si>
    <t>Sedes operativas de Movilidad dotadas y operando</t>
  </si>
  <si>
    <t>Fortalecimiento Institucional en Transporte y Tránsito en el Departamento de Antioquia</t>
  </si>
  <si>
    <t>22-0218</t>
  </si>
  <si>
    <t xml:space="preserve">COMUNICACION MOVIL AVANTEL </t>
  </si>
  <si>
    <t>* Municipios con sistemas de recepción de denunicas en línea funcionando.
Municipios con implementación de estrategias de prevención y promoción de justicia, seguridad y orden Público.
*Organismos de Seguridad y Fuerza Pública, Fortalecidos y Dotados.</t>
  </si>
  <si>
    <t>BOTES Y MOTORES FZA PUBLICA</t>
  </si>
  <si>
    <t>ATENCION VICTIMAS Y DERECHOS HUMANOS VF600002424</t>
  </si>
  <si>
    <t>22-0223</t>
  </si>
  <si>
    <t>2017060089213</t>
  </si>
  <si>
    <t>EMPRESA SOCIAL DEL ESTADO HOSPITAL MENTAL DE ANTIOQUIA</t>
  </si>
  <si>
    <t>ATENCION VICTIMAS Y DERECHOS HUMANOS VF 6000002425</t>
  </si>
  <si>
    <t>22-0222</t>
  </si>
  <si>
    <t xml:space="preserve">ATENCION VICTIMAS Y DERECHOS HUMANOS </t>
  </si>
  <si>
    <t>APOYO A LA ACCION INTEGRAL CONTRA MINAS ANTIPERSONALES</t>
  </si>
  <si>
    <t>Acción Integral contra Minas Antipersonal (MAP), Munición sin Explotar (MUSE) y Artefactos Explosivos Improvisados (AEI)</t>
  </si>
  <si>
    <t xml:space="preserve">Víctimas de Minas Antipersonal (MAP), (MUSE) y (AEI) Caracterizadas
Estrategia de Educación en el Riesgo de Minas Antipersonal  y comportamientos seguros.
</t>
  </si>
  <si>
    <t>22-0075</t>
  </si>
  <si>
    <t>IMPLEMENTACION TECNOLOGICA Y SISTEMAS DE INFORMACION</t>
  </si>
  <si>
    <t>08-0014</t>
  </si>
  <si>
    <t>APOYO LOGISTICO EVENTOS</t>
  </si>
  <si>
    <t>* Municipios con implementación de estrategias de prevención y promoción de justicia, seguridad y orden Público.
*Organismos de Seguridad y Fuerza Pública, Fortalecidos y Dotados.</t>
  </si>
  <si>
    <t xml:space="preserve">FORTALECIMIENTO RESPONSABILIDAD PENAL ADOLECENTES </t>
  </si>
  <si>
    <t>OPERADOR LOGISTICO COMUNICACIONES VF600002353</t>
  </si>
  <si>
    <t>22-00224</t>
  </si>
  <si>
    <t>FORTALECIMIENTO DE INTITUCIONES QUE BRINDAN SERVICIO DE JUSTICIA FORMAL Y NO FORMAL</t>
  </si>
  <si>
    <t>Casas de Justicia, Inspecciones de Policía, Comisarías de Familia, Puntos de Atención para la Conciliación en Equidad y Centros de Paz adecuados</t>
  </si>
  <si>
    <t>22-0024</t>
  </si>
  <si>
    <t>OPERADOR LOGISTICO COMUNICACIONES VF600002355</t>
  </si>
  <si>
    <t xml:space="preserve">OPERADOR LOGISTICO COMUNICACIONES </t>
  </si>
  <si>
    <t>*Organismos de Seguridad y Fuerza Pública, Fortalecidos y Dotados.</t>
  </si>
  <si>
    <t>CENTRAL DE MEDIOS VF 600002365</t>
  </si>
  <si>
    <t xml:space="preserve">OPERADOR TELEFONIA CELULAR </t>
  </si>
  <si>
    <t>ELEMENTOS OFICINA</t>
  </si>
  <si>
    <t>OPERADOR LOGISTICO  VF600002354</t>
  </si>
  <si>
    <t>08-00003</t>
  </si>
  <si>
    <t>MEDIOS DE  COMUNICACION VF600002366</t>
  </si>
  <si>
    <t>08-0003</t>
  </si>
  <si>
    <t>SERVICIO COMUNICACIÓN MOVIL PDA VF6000002459</t>
  </si>
  <si>
    <t>2016060099711</t>
  </si>
  <si>
    <t xml:space="preserve">SERVICIO COMUNICACIÓN MOVIL PDA </t>
  </si>
  <si>
    <t>APOYO E IMPLEMENTACION DE PROGRAMAS MPALES PAZES</t>
  </si>
  <si>
    <t>SUMINISTRO DE VÍVERES FUERZA PÚBLICA, ORGANISMOS DE SEGURIDAD Y JUSTICIA</t>
  </si>
  <si>
    <t>Secretaría de Hacienda</t>
  </si>
  <si>
    <t>81112001</t>
  </si>
  <si>
    <t>Contratar el servicio de un sistema que permita la generación de señalización (estampillas) y un sistema de control de transporte mediante la generación sistematizada de tornaguíassu fiscalización en el Departamento de Antioquia, garantizando la interconexión al Departamento de Antioquia con el resto del país.</t>
  </si>
  <si>
    <t>Norman Harry Posada</t>
  </si>
  <si>
    <t>Director de Rentas</t>
  </si>
  <si>
    <t>3835152</t>
  </si>
  <si>
    <t>norman.harry@antioquia.gov.co</t>
  </si>
  <si>
    <t>6306 de 2017</t>
  </si>
  <si>
    <t>Ivon Stella Hernandez Gonzalez y Cesar Cordoba</t>
  </si>
  <si>
    <t xml:space="preserve">Tecnica, Administrativa, Financiera, juridca y contable </t>
  </si>
  <si>
    <t>El arrendador entrega a título de arrendamiento a El arrendatario módulos de seguridad para depositar mercancía decomisada por la dirección de  Rentas  Departamentales</t>
  </si>
  <si>
    <t>Nini Johana Hernandez Moreno</t>
  </si>
  <si>
    <t>80111620</t>
  </si>
  <si>
    <t>Contrato interadministrativo para apoyar, en el desarrollo y ejecución de la Estrategia Integral del Control a las Rentas Ilícitas para el Fortalecimiento de las Rentas Oficiales como Fuente de Inversión social en el Departamento de Antioquia.</t>
  </si>
  <si>
    <t xml:space="preserve">Incremento en los Ingresos totales del Departamento </t>
  </si>
  <si>
    <t>Fortalecimiento de las rentas oficiales como fuente de inversión social en el Departamento de Antioquia</t>
  </si>
  <si>
    <t>22-1144</t>
  </si>
  <si>
    <t>Realización de operativos permanentes de control en las 9 Subregiones de Antioquia con el fin de contrarrestar el contrabando, falsificación, adulteración o explotación ilegal de las rentas propias del departamento, en lo relacionado con el impuesto al consumo de bebidas alcohólicas, tabacos y cigarrillos, la sobretasa de la gasolina, impuesto al degüello de ganado mayor y a los recursos transferidos de los juegos de suerte y azar.</t>
  </si>
  <si>
    <t>Actividades tendientes a contrarrestar el contrabando, la falsificación y evasión en las diferentes Rentas Departamentales, fortaleciendo las relaciones con entidades nacionales y generando mayores ingresos.</t>
  </si>
  <si>
    <t>19846-19847</t>
  </si>
  <si>
    <t>TECNOLOGICO DE ANTIOQUIA</t>
  </si>
  <si>
    <t xml:space="preserve">Angela Piedad Soto Marin y Daniel Gomez </t>
  </si>
  <si>
    <t>Apoyar la gestión de la Gobernación de Antioquia en el saneamiento, depuración, identificación física, jurídica, contable de los bienes fiscales y de uso público de propiedad del Departamento de Antioquia.</t>
  </si>
  <si>
    <t>Jhonatan Suarez Osorio</t>
  </si>
  <si>
    <t>Director de Bienes</t>
  </si>
  <si>
    <t>3838123</t>
  </si>
  <si>
    <t>jhonatan.suarez@antioquia.gov.co</t>
  </si>
  <si>
    <t>Análisis y registro en el nuevo sistema de 1.000 escrituras; el
estudio técnico y jurídico con su respectiva georreferenciación del 80% de los predios
identificados dentro de dichas escrituras; realizar el avalúo comercial de 800 predios
identificados y el registro contable en el módulo SAP del 100% de los predios encontrados
en las escrituras públicas que reposan en la Dirección de Bienes Muebles Inmuebles y
Seguros y que se encuentran inscritas en el viejo sistema registral.</t>
  </si>
  <si>
    <t>Mejoramiento de la Hacienda Pública del Departamento de Antioquia</t>
  </si>
  <si>
    <t>22-0154</t>
  </si>
  <si>
    <t>Estabilización de las Finanzas Departamentales, en el campo presupuestal, financiero, y contable.</t>
  </si>
  <si>
    <t>análisis y registro en el nuevo sistema de 1.000 escrituras; el
estudio técnico y jurídico con su respectiva georreferenciación del 80% de los predios
identificados dentro de dichas escrituras; realizar el avalúo comercial de 800 predios
identificados y el registro contable en el módulo SAP del 100% de los predios encontrados
en las escrituras públicas que reposan en la Dirección de Bienes Muebles Inmuebles y
Seguros y que se encuentran inscritas en el viejo sistema registral</t>
  </si>
  <si>
    <t>Diana Marcela David Hincapie</t>
  </si>
  <si>
    <t>Prestación de los servicios profesionales de calificación de capacidad de pago de largo y corto plazo  (denominada técnicamente calificación nacional de largo y corto plazo para con sus pasivos financieros) de el contratante por parte de la calificadora de  conformidad con las metodologías debidamente aprobadas por la calificadora y con la regulación vigente.</t>
  </si>
  <si>
    <t>Adriana Marcela Fontalvo</t>
  </si>
  <si>
    <t xml:space="preserve">Director financiero </t>
  </si>
  <si>
    <t>3838131</t>
  </si>
  <si>
    <t>adriana.fontalvo@antioquia.gov.co</t>
  </si>
  <si>
    <t>Fernando Leon Gomez Molina</t>
  </si>
  <si>
    <t xml:space="preserve">Contratar los diferentes servicios ofrecidos por la plataforma de pago electrónicos place to pay, que resuelven de manera eficiente desde el procesamiento y validación de transacciones hasta la conciliación de los pagos, el almacenamiento y la administración de documentos digitales que soportan estos pagos. </t>
  </si>
  <si>
    <t>Juan Diego Blandon Restrepo</t>
  </si>
  <si>
    <t xml:space="preserve"> Adriana Marcela Fontalvo Restrepo</t>
  </si>
  <si>
    <t>Contrato interadministrativo para apoyar y acompañar  la fase 2 de la etapa de preparación obligatoria hacia el nuevo régimen de contabilidad pública  en convergencia a las normas internacionales de contabilidad para entidades del sector público según resolución 533 de 2015, 414 de 2014, 693 y 706 de diciembre de 2016 emitidas por la contaduría general de la nación - CNG.- código de necesidad 16455, termina el 31 de diciembre de 2017.-</t>
  </si>
  <si>
    <t>implementación de la fase del proyecto “Preparación Obligatoria”.</t>
  </si>
  <si>
    <t>Dar aplicabilidad a la Resolución 533 de 2015, emitida por la Contaduría General de la Nación sobre el nuevo marco normativo para entidades de gobierno.</t>
  </si>
  <si>
    <t>22-0089</t>
  </si>
  <si>
    <t xml:space="preserve">Implementación de la segunda fase del proyecto </t>
  </si>
  <si>
    <t xml:space="preserve">Luz Aide Correa  y Angela Piedad Soto Marin </t>
  </si>
  <si>
    <t>Contrato interadministrativo para apoyar y acompañar  la fase 3 de la etapa de preparación obligatoria hacia el nuevo régimen de contabilidad pública  en convergencia a las normas internacionales de contabilidad para entidades del sector público según resolución 533 de 2015, 414 de 2014, 693 y 706 de diciembre de 2016 emitidas por la contaduría general de la nación - CNG.- código de necesidad 16455, termina el 31 de diciembre de 2017.-</t>
  </si>
  <si>
    <t xml:space="preserve">Luz Aide Correa </t>
  </si>
  <si>
    <t xml:space="preserve">Directora Contabilidad </t>
  </si>
  <si>
    <t>luz.correa@antioquia.gov.co</t>
  </si>
  <si>
    <t>Aplicación del Marco normativo para la Implementación de las normas Internacionales emitido por la CGN, mediante la Resolución 533 de Octubre de 2015, en el Departamento de Antioquia.</t>
  </si>
  <si>
    <t xml:space="preserve">Implementación de la tercera fase del proyecto </t>
  </si>
  <si>
    <t>Contrato interadministrativo para apoyar y asesorar a todas las Dependencias y/o Direcciones de la Secretaría de Hacienda Departamental, tendientes a desarrollar o implementar diferentes acciones específicas con el fin de fortalecer financiera y fiscalmente al Departamento de Antioquia, en el campo presupuestal, financiero, contable, de impuestos, tesorería y de bienes.</t>
  </si>
  <si>
    <t>Angela Piedad Soto Marin</t>
  </si>
  <si>
    <t>Subsecretaria Financiera - Tesorero</t>
  </si>
  <si>
    <t>3838048</t>
  </si>
  <si>
    <t>angela.soto@antioquia.gov.co</t>
  </si>
  <si>
    <t>Desarrollar o implementar diferentes acciones específicas con el fin de fortalecer financiera y fiscalmente el Departamento de Antioquia propiciando un escenario financiero que haga viable el Departamento de Antioquia y lograr financiar el Plan de Desarrollo 2016-2019 “Antioquia Piensa en Grande”.</t>
  </si>
  <si>
    <t>UNIVERSIDAD DE ANTIOQUIA</t>
  </si>
  <si>
    <t>Angela Piedad Soto Marin ,Juan Diego Blandon Restrepo, luz Aide Correa Aguirre</t>
  </si>
  <si>
    <t>84131501</t>
  </si>
  <si>
    <t>Contratar el Programa General de Seguros del Departamento de Antioquia y La Contraloria General de Antioquia.</t>
  </si>
  <si>
    <t>Director Bienes Muebles, Inmeubles y Seguros</t>
  </si>
  <si>
    <t>diana.david@antioquia.gov.co</t>
  </si>
  <si>
    <t xml:space="preserve"> </t>
  </si>
  <si>
    <t>Fortalecer y dar continuidad a la gestión tributarias del impuesto de registro y estampilla prodesarrollo- C.C Magdalena</t>
  </si>
  <si>
    <t>CAMARA DE COMERCIO DE MAGDALENA MEDIO</t>
  </si>
  <si>
    <t>Andres Felipe Castaño Castañeda</t>
  </si>
  <si>
    <t>Fortalecer y dar continuidad a la gestión tributarias del impuesto de registro y estampilla prodesarrollo- C.C Aburrá Sur</t>
  </si>
  <si>
    <t>CCAMARA DE ABURRA SUR</t>
  </si>
  <si>
    <t xml:space="preserve">Fortalecer y dar continuidad a la gestión tributarias del impuesto de registro y estampilla prodesarrollo- C.C Medellín </t>
  </si>
  <si>
    <t>CAMARA DE COMERCIO DE MEDELLIN</t>
  </si>
  <si>
    <t>Fortalecer y dar continuidad a la gestión tributarias del impuesto de registro y estampilla prodesarrollo- C.C Oriente</t>
  </si>
  <si>
    <t>CAMARA DE COMERCIO DE ORIENTE</t>
  </si>
  <si>
    <t>Fortalecer y dar continuidad a la gestión tributarias del impuesto de registro y estampilla prodesarrollo- C.C Urabá</t>
  </si>
  <si>
    <t>CAMARA DE COMERCIO DE URABA</t>
  </si>
  <si>
    <t>Avaluó comercial de los bienes muebles del departamento de Antioquia</t>
  </si>
  <si>
    <t>Mantenimiento y Adecuación de Bienes Inmuebles propiedad del Departamento de Antioquia</t>
  </si>
  <si>
    <t>Melissa Urrego Mejia</t>
  </si>
  <si>
    <t>melissa.urrego@antioquia,gov.co</t>
  </si>
  <si>
    <t>SATENA</t>
  </si>
  <si>
    <t>PRESTACION DE SERVICIOS DE OPERADOR DE TELEFONIA CELULAR PARA LA GOBERNACIÓN DE ANTIOQUIA</t>
  </si>
  <si>
    <t>Juan Carlos Arango Ramírez</t>
  </si>
  <si>
    <t>Profesional Universitario (Logístico)</t>
  </si>
  <si>
    <t>3839371</t>
  </si>
  <si>
    <t>juan.arango@antioquia.gov.co</t>
  </si>
  <si>
    <t>Comunicación celular S.A. COMCEL S.A.</t>
  </si>
  <si>
    <t>Diana David</t>
  </si>
  <si>
    <t>Supervisión técnica, jurídica, administrativa y financiera.</t>
  </si>
  <si>
    <t>SERVICIO DE CONECTIVIDAD DE INTERNET PARA LA GOBERNACION DE ANTIOQUIA Y SUS SEDES EXTERNAS</t>
  </si>
  <si>
    <t>3839372</t>
  </si>
  <si>
    <t>VALOR + SAS</t>
  </si>
  <si>
    <t>Alexandar Arias Ocampo</t>
  </si>
  <si>
    <t xml:space="preserve">Prestación de servicios de transporte terrestre automotor para apoyar la gestión de la Secretaría de Hacienda </t>
  </si>
  <si>
    <t>Director Rentas</t>
  </si>
  <si>
    <t>Contrato Interadministrativo de mandato para la promoción, creación, elaboración, desarrollo y conceptualización de las campañas, estrategias y necesidades comunicacionales de la Gobernación de Antioquia</t>
  </si>
  <si>
    <t>3838171</t>
  </si>
  <si>
    <t>TELEANTIOQUIA</t>
  </si>
  <si>
    <t>Ines Elvira Arango Valencia</t>
  </si>
  <si>
    <t>Gerencia Indígena</t>
  </si>
  <si>
    <t>Gloria María Múnera Velásquez</t>
  </si>
  <si>
    <t>gloria.munera@antioquia.gov.co</t>
  </si>
  <si>
    <t>Indígenas con Calidad de Vida</t>
  </si>
  <si>
    <t>Fortalecimiento de la gobernabilidad, administración y jurisdicción de los pueblos indígenas</t>
  </si>
  <si>
    <t>Fortalecimiento de la gobernabilidad,administración y Jurisdiccion indigena Antioquia</t>
  </si>
  <si>
    <t>Gloria María Múnera Velasquez</t>
  </si>
  <si>
    <t xml:space="preserve">Mejoramiento de Casas de Paso </t>
  </si>
  <si>
    <t>John Jairo Guerra Acosta</t>
  </si>
  <si>
    <t>3839075</t>
  </si>
  <si>
    <t>johnjairo.guerra@antioquia.gov.co</t>
  </si>
  <si>
    <t>Mejorar los centros de paso para autoridades indígenas</t>
  </si>
  <si>
    <t>Mejoramiento de Casas de paso</t>
  </si>
  <si>
    <t xml:space="preserve">John Jairo Guerra Acosta
Grecia María Morales </t>
  </si>
  <si>
    <t>Tipo B2: Supervisión colegiada</t>
  </si>
  <si>
    <t>Apoyo iniciativas de emprendimiento  indígena</t>
  </si>
  <si>
    <t>Grecia María Morales</t>
  </si>
  <si>
    <t>3835588</t>
  </si>
  <si>
    <t>grecia.morales@antioquia.gov.co</t>
  </si>
  <si>
    <t>Planes de vida para comunidades indigenas del Departamento de Antioquia</t>
  </si>
  <si>
    <t>Programa de emprendimiento para asociaciones indígenas</t>
  </si>
  <si>
    <t>Emprendimiento empresas indigenas</t>
  </si>
  <si>
    <t xml:space="preserve">Grecia María Morales </t>
  </si>
  <si>
    <t>Cofinanciar Convite comunitario para mejorar calidad de vida</t>
  </si>
  <si>
    <t>Mejorar la capacidad calidad de vida de comunidades indigenas</t>
  </si>
  <si>
    <t>Convites comunitarios</t>
  </si>
  <si>
    <t>Prestar servicio de apoyo integral para la atención de diferentes eventos intervensón social indígena del Departamento de Antioquia.</t>
  </si>
  <si>
    <t>Elaboración de estudios de ordenamiento territorial indigena en Antioquia</t>
  </si>
  <si>
    <t>Apoyar Planes de Vida indígena</t>
  </si>
  <si>
    <t>Planes de Vida</t>
  </si>
  <si>
    <t>Ana Isabel Cruz Gaviria</t>
  </si>
  <si>
    <t>3838663</t>
  </si>
  <si>
    <t>ana.cruz@antioquia.gov.co</t>
  </si>
  <si>
    <t>3835591</t>
  </si>
  <si>
    <t>Realizar el ordenamiento territorial y ambiental en territorios indígenas del Uraba.</t>
  </si>
  <si>
    <t>Apoyo a comunidades con ordenamiento territorial</t>
  </si>
  <si>
    <t xml:space="preserve">Rescatar la memoria cultural </t>
  </si>
  <si>
    <t>Estimulos artisticos para indígenas</t>
  </si>
  <si>
    <t>Desarrollar un proceso que  promueva el enfoque diferencial integral y fortalezca la diversidad cultural de los territorios de los grupos poblacionales en Antioquia.</t>
  </si>
  <si>
    <t>Gerencia de Infancia, Adolescencia y Juventud</t>
  </si>
  <si>
    <t>Integrar esfuerzos para la promoción del desarrollo integral temprano de la primera infancia bajo la modalidad Familiar, en el municipio de La Pintada.</t>
  </si>
  <si>
    <t>Santiago Morales Quijano</t>
  </si>
  <si>
    <t>Jurídico</t>
  </si>
  <si>
    <t>3839245</t>
  </si>
  <si>
    <t>santiago.morales@antioquia.gov.co</t>
  </si>
  <si>
    <t>Estrategia Departamental Buen Comienzo Antioquia</t>
  </si>
  <si>
    <t>*Niños y niñas de cero a cinco años de áreas rurales y atendidos integralmente con enfoque diferencial anual
*Niños y niñas de cero a cinco años de áreas urbanas atendidos integralmente con enfoque diferencial anual
*Madres gestantes con atención integral anual
*Madres lactantes con atención integral anual</t>
  </si>
  <si>
    <t>*Implementación Estrategia Buen Comienzo en Antioquia</t>
  </si>
  <si>
    <t>07-0061</t>
  </si>
  <si>
    <t>*33 .486 niños y niñas rurales
*19.666 niños y niñas urbanos
*1910 madres gestantes
*4119 madres Lactantes</t>
  </si>
  <si>
    <t>*Atención integral de calidad</t>
  </si>
  <si>
    <t>ESE Hospital Antonio Roldan Betancur de La Pintada</t>
  </si>
  <si>
    <t>Celebrado sin iniciar</t>
  </si>
  <si>
    <t>Técnica, jurídica, administrativa, contable y financiera</t>
  </si>
  <si>
    <t>Integrar esfuerzos para la promoción del desarrollo integral temprano de la primera infancia bajo el modelo flexible Buen Comienzo Antioquia en el municipio de Bello y para la implementación del Sistema Departamental de Gestión del Desarrollo Integral Temprano</t>
  </si>
  <si>
    <t>ESE Hospital Bello Salud</t>
  </si>
  <si>
    <t>Integrar esfuerzos para la promoción del desarrollo integral temprano de la primera infancia bajo la modalidad familiar, en el municipio de Amalfí</t>
  </si>
  <si>
    <t xml:space="preserve">ESE Hospital El Carmen de Amalfi </t>
  </si>
  <si>
    <t>Integrar esfuerzos para la promoción del desarrollo integral temprano de la primera infancia bajo el modelo flexible Buen Comienzo Antioquia, la modalidad institucional en los municipios Vigía del Fuerte, Murindó y Turbó; y para la implementación del Sistema Departamental de Gestión del Desarrollo Integral Temprano</t>
  </si>
  <si>
    <t>ESE Hospital Francisco Valderrama de Turbo</t>
  </si>
  <si>
    <t>Integrar esfuerzos para la promoción del desarrollo integral temprano de la primera infancia bajo la modalidad Familiar, en el municipio de Jardín.</t>
  </si>
  <si>
    <t>ESE Hospital Gabriel Pelaez Montoya de Jardín</t>
  </si>
  <si>
    <t>Integrar esfuerzos para la promoción del desarrollo integral temprano de la primera infancia bajo la modalidad Familiar, en el municipio de Betulia.</t>
  </si>
  <si>
    <t>ESE Hospital Germán Vélez Gutierrez de Betulia</t>
  </si>
  <si>
    <t>Integrar esfuerzos para la promoción del desarrollo integral temprano de la primera infancia bajo la modalidad familiar, en el municipio de Caicedo</t>
  </si>
  <si>
    <t>ESE Hospital Guillermo Gaviria Correa de Caicedo</t>
  </si>
  <si>
    <t>Integrar esfuerzos para la promoción del desarrollo integral temprano de la primera infancia bajo la modalidad Familiar, en el municipio de San Andrés de Cuerquia.</t>
  </si>
  <si>
    <t>ESE Hospital Gustavo Gonzalez Ochoa de San Andrés de Cuerquia</t>
  </si>
  <si>
    <t>Integrar esfuerzos para la promoción del desarrollo integral temprano de la primera infancia bajo la modalidad Familiar, en el municipio de Yondó.</t>
  </si>
  <si>
    <t>ESE Hospital Hector Abad Gómez de Yondó</t>
  </si>
  <si>
    <t>Integrar esfuerzos para la promoción del desarrollo integral temprano de la primera infancia bajo la modalidad Familiar, en el municipio de Urrao.</t>
  </si>
  <si>
    <t>ESE Hospital Iván Restrepo Gómez de Urrao</t>
  </si>
  <si>
    <t>Integrar esfuerzos para la promoción del desarrollo integral temprano de la primera infancia bajo la modalidad familiar e institucional en el municipio de Mutatá</t>
  </si>
  <si>
    <t xml:space="preserve">ESE Hospital La Anunciación de Mutatá </t>
  </si>
  <si>
    <t>Integrar esfuerzos para la promoción del desarrollo integral temprano de la primera infancia bajo la modalidad Familiar, en el municipio de Ciudad Bolívar.</t>
  </si>
  <si>
    <t>ESE Hospital La Merced de Ciudad Bolívar</t>
  </si>
  <si>
    <t>Integrar esfuerzos para la promoción del desarrollo integral temprano de la primera infancia bajo la modalidad Familiar, en el municipio de Angelópolis.</t>
  </si>
  <si>
    <t>ESE Hospital La Misericordia de Angelópolis</t>
  </si>
  <si>
    <t>Integrar esfuerzos para la promoción del desarrollo integral temprano de la primera infancia bajo la modalidad familiar e institucional, en el municipio de Nechí</t>
  </si>
  <si>
    <t>ESE Hospital La Misericordia de Nechí</t>
  </si>
  <si>
    <t>Integrar esfuerzos para la promoción del desarrollo integral temprano de la primera infancia bajo el modelo flexible Buen Comienzo Antioquia, la modalidad institucional en el Municipio de Chigorodó y para la implementación del Sistema Departamento de Gestión del Desarrollo Integral Temprano</t>
  </si>
  <si>
    <t xml:space="preserve">ESE Hospital Maria Auxiliadora de Chigorodó </t>
  </si>
  <si>
    <t>Integrar esfuerzos para la promoción del desarrollo integral temprano de la primera infancia bajo la modalidad Familiar, en el municipio de Guadalupe.</t>
  </si>
  <si>
    <t>ESE Hospital Nuestra Señora de Guadalupe</t>
  </si>
  <si>
    <t>Integrar esfuerzos para la promoción del desarrollo integral temprano de la primera infancia bajo las modalidades familiar e institucional, en el municipio de Guarne</t>
  </si>
  <si>
    <t>ESE Hospital Nuestra Señora de La Candelaria de Guarne</t>
  </si>
  <si>
    <t>Integrar esfuerzos para la promoción del desarrollo integral temprano de la primera infancia bajo el modelo flexible Buen Comienzo Antioquia y para la implementación del Sistema Departamental de Gestión del Desarrollo Integral Temprano en el municipio de Dabeiba</t>
  </si>
  <si>
    <t xml:space="preserve">ESE Hospital Nuestra Señora del Perpetuo Socorro de Dabeiba </t>
  </si>
  <si>
    <t>Integrar esfuerzos para la promoción del desarrollo integral temprano de la primera infancia bajo la modalidad Familiar, en el municipio de Puerto Nare.</t>
  </si>
  <si>
    <t>ESE Hospital Octavio Olivares de Puerto Nare</t>
  </si>
  <si>
    <t>Integrar esfuerzos para la promoción del desarrollo integral temprano de la primera infancia bajo el modelo flexible Buen Comienzo Antioquia y las modalidades familiar e institucional, en los municipios de Necoclí, San Pedro de Urabá y San Juan de Urabá; y para la implementación del Sistema Departamental de Gestión del Desarrollo Integral Temprano</t>
  </si>
  <si>
    <t>ESE Hospital Oscar Emiro Vergara Cruz de San Pedro de Urabá</t>
  </si>
  <si>
    <t>Integrar esfuerzos para la promoción del desarrollo integral temprano de la primera infancia bajo la modalidad Familiar, en el municipio de Alejandría.</t>
  </si>
  <si>
    <t>ESE Hospital Pbro. Luis Felipe Arbeláez de Alejandría</t>
  </si>
  <si>
    <t xml:space="preserve">Integrar esfuerzos para la promoción del desarrollo integral temprano de la primera infancia bajo la modalidad institucional, en el municipio de San Rafael </t>
  </si>
  <si>
    <t>ESE Hospital Presbitero  Alonso Maria Giraldo San Rafael</t>
  </si>
  <si>
    <t>Integrar esfuerzos para la promoción del desarrollo integral temprano de la primera infancia bajo la modalidad Familiar, en el municipio de Betania.</t>
  </si>
  <si>
    <t>ESE Hospital San Antonio de Betania</t>
  </si>
  <si>
    <t>Integrar esfuerzos para la promoción del desarrollo integral temprano de la primera infancia bajo la modalidad Familiar, en el municipio de Buriticá.</t>
  </si>
  <si>
    <t>ESE Hospital San Antonio de Buriticá</t>
  </si>
  <si>
    <t xml:space="preserve">Integrar esfuerzos para la promoción del desarrollo integral temprano de la primera infancia bajo la modalidad familiar, en el municipio de Cisneros </t>
  </si>
  <si>
    <t>ESE Hospital San Antonio de Cisneros</t>
  </si>
  <si>
    <t>Integrar esfuerzos para la promoción del desarrollo integral temprano de la primera infancia bajo la modalidad Familiar, en el municipio de Peque.</t>
  </si>
  <si>
    <t>ESE Hospital San Francisco de Peque</t>
  </si>
  <si>
    <t>Integrar esfuerzos para la promoción del desarrollo integral temprano de la primera infancia bajo la modalidad Familiar, en el municipio de Giraldo.</t>
  </si>
  <si>
    <t>ESE Hospital San Isidro de Giraldo</t>
  </si>
  <si>
    <t>Integrar esfuerzos para la promoción del desarrollo integral temprano de la primera infancia bajo la modalidad Familiar, en el municipio de Nariño.</t>
  </si>
  <si>
    <t>ESE Hospital San Joaquín de Nariño</t>
  </si>
  <si>
    <t>Integrar esfuerzos para la promoción del desarrollo integral temprano de la primera infancia bajo la modalidad Familiar, en el municipio de Anorí.</t>
  </si>
  <si>
    <t>ESE Hospital San Juan de Dios de Anorí</t>
  </si>
  <si>
    <t>Integrar esfuerzos para la promoción del desarrollo integral temprano de la primera infancia bajo la modalidad Familiar, en el municipio de Concordia.</t>
  </si>
  <si>
    <t>ESE Hospital San Juan de Dios de Concordia</t>
  </si>
  <si>
    <t>Integrar esfuerzos para la promoción del desarrollo integral temprano de la primera infancia bajo la modalidad familiar en el municipio de Ituango y para la implementación del Sistema Departamental de Gestión del Desarrollo Integral Temprano</t>
  </si>
  <si>
    <t xml:space="preserve">ESE Hospital San Juan de Dios de Ituango </t>
  </si>
  <si>
    <t>Integrar esfuerzos para la promoción del desarrollo integral temprano de la primera infancia bajo la modalidad familiar, en el municipio de Santa Fe de Antioquia</t>
  </si>
  <si>
    <t xml:space="preserve">ESE Hospital San Juan de Dios de Santa Fe de Antioquia </t>
  </si>
  <si>
    <t>Integrar esfuerzos para la promoción del desarrollo integral temprano de la primera infancia bajo el modelo flexible Buen Comienzo Antioquia, en el municipio de Támesis y para la implementación del Sistema Departamental de Gestión del Desarrollo Integral Temprano.</t>
  </si>
  <si>
    <t>ESE Hospital San Juan de Dios de Támesis</t>
  </si>
  <si>
    <t>Integrar esfuerzos para la promoción del desarrollo integral temprano de la primera infancia bajo la modalidad Familiar, en el municipio de Titiribí.</t>
  </si>
  <si>
    <t>ESE Hospital San Juan de Dios de Titiribí</t>
  </si>
  <si>
    <t>Integrar esfuerzos para la promoción del desarrollo integral temprano de la primera infancia bajo la modalidad Familiar, en el municipio de Valdivia.</t>
  </si>
  <si>
    <t>ESE Hospital San Juan de Dios de Valdivia</t>
  </si>
  <si>
    <t>Integrar esfuerzos para la promoción del desarrollo integral temprano de la primera infancia bajo la modalidad Familiar, en el municipio de Valparaíso.</t>
  </si>
  <si>
    <t>ESE Hospital San Juan de Dios de Valparaíso</t>
  </si>
  <si>
    <t>Integrar esfuerzos para la promoción del desarrollo integral temprano de la primera infancia bajo el modelo flexible Buen Comienzo Antioquia, en el municipio de Yarumal y para la implementación del Sistema Departamental de Gestión del Desarrollo Integral Temprano.</t>
  </si>
  <si>
    <t>ESE Hospital San Juan de Dios de Yarumal</t>
  </si>
  <si>
    <t>Integrar esfuerzos para la promoción del desarrollo integral temprano de la primera infancia bajo la modalidad Familiar, en el municipio de Liborina.</t>
  </si>
  <si>
    <t>ESE Hospital San Lorenzo de Liborina</t>
  </si>
  <si>
    <t>Integrar esfuerzos para la promoción del desarrollo integral temprano de la primera infancia bajo la modalidad familiar en el municipio de San Jerónimo.</t>
  </si>
  <si>
    <t xml:space="preserve">ESE Hospital San Luis Beltran de San Jerónimo </t>
  </si>
  <si>
    <t>Integrar esfuerzos para la promoción del desarrollo integral temprano de la primera infancia bajo la modalidad Familiar, en el municipio de Sabanalarga.</t>
  </si>
  <si>
    <t>ESE Hospital San Pedro de Sabanalarga</t>
  </si>
  <si>
    <t>Integrar esfuerzos para la promoción del desarrollo integral temprano de la primera infancia bajo la modalidad Familiar, en el municipio de Andes.</t>
  </si>
  <si>
    <t>ESE Hospital San Rafael de Andes</t>
  </si>
  <si>
    <t>Integrar esfuerzos para la promoción del desarrollo integral temprano de la primera infancia bajo la modalidad familiar, en el municipio de Girardota</t>
  </si>
  <si>
    <t xml:space="preserve">ESE Hospital San Rafael de Girardota </t>
  </si>
  <si>
    <t>Integrar esfuerzos para la promoción del desarrollo integral temprano de la primera infancia bajo el modelo flexible Buen Comienzo Antioquia, en el municipio de Itagüí y para la implementación del Sistema Departamental de Gestión del Desarrollo Integral Temprano.</t>
  </si>
  <si>
    <t>ESE Hospital del Sur Gabriel Jaramillo Piedrahita</t>
  </si>
  <si>
    <t>Integrar esfuerzos para la promoción del desarrollo integral temprano de la primera infancia bajo la modalidad Familiar, en el municipio de Jericó.</t>
  </si>
  <si>
    <t>ESE Hospital San Rafael de Jericó</t>
  </si>
  <si>
    <t>Integrar esfuerzos para la promoción del desarrollo integral temprano de la primera infancia bajo la modalidad familiar en el municipio de San Luis.</t>
  </si>
  <si>
    <t xml:space="preserve">ESE Hospital San Rafael de San Luis </t>
  </si>
  <si>
    <t>Integrar esfuerzos para la promoción del desarrollo integral temprano de la primera infancia bajo la modalidad familiar, en el municipio de Santo Domingo</t>
  </si>
  <si>
    <t xml:space="preserve">ESE Hospital San Rafael de Santo Domingo </t>
  </si>
  <si>
    <t>Integrar esfuerzos para la promoción del desarrollo integral temprano de la primera infancia bajo la modalidad Familiar, en el municipio de Venecia.</t>
  </si>
  <si>
    <t>ESE Hospital San Rafael de Venecia</t>
  </si>
  <si>
    <t>Integrar esfuerzos para la promoción del desarrollo integral temprano de la primera infancia bajo la modalidad Familiar, en el municipio de Yolombó.</t>
  </si>
  <si>
    <t>ESE Hospital San Rafael de Yolombó</t>
  </si>
  <si>
    <t>Integrar esfuerzos para la promoción del desarrollo integral temprano de la primera infancia bajo la modalidad Familiar, en el municipio de Barbosa.</t>
  </si>
  <si>
    <t>ESE Hospital San Vicente de Paul de Barbosa</t>
  </si>
  <si>
    <t>Integrar esfuerzos para la promoción del desarrollo integral temprano de la primera infancia bajo la modalidad Familiar, en el municipio de Pueblorrico.</t>
  </si>
  <si>
    <t>ESE Hospital San Vicente de Paul de Pueblorrico</t>
  </si>
  <si>
    <t>Integrar esfuerzos para la promoción del desarrollo integral temprano de la primera infancia bajo la modalidad Familiar, en el municipio de Fredonia.</t>
  </si>
  <si>
    <t>ESE Hospital Santa Lucia de Fredonia</t>
  </si>
  <si>
    <t>Integrar esfuerzos para la promoción del desarrollo integral temprano de la primera infancia bajo la modalidad Familiar, en el municipio de Copacabana.</t>
  </si>
  <si>
    <t>ESE Hospital Santa Margarita de Copacabana</t>
  </si>
  <si>
    <t>Integrar esfuerzos para la promoción del desarrollo integral temprano de la primera infancia bajo la modalidad Familiar, en el municipio de Santa Bárbara.</t>
  </si>
  <si>
    <t>ESE Hospital Santa Maria de Santa Barbara</t>
  </si>
  <si>
    <t>Integrar esfuerzos para la promoción del desarrollo integral temprano de la primera infancia bajo el modelo flexible Buen Comienzo Antioquia, modalidad institucional en el municipio de Arboletes y para la implementación del Sistema Departamental de Gestión del Desarrollo Integral Temprano</t>
  </si>
  <si>
    <t>Instituto Municipal de Deportes de Arboletes - Imderar</t>
  </si>
  <si>
    <t>Integrar esfuerzos para la promoción del desarrollo integral temprano de la primera infancia bajo la modalidad Familiar e Institucional, en el municipio de El Peñol.</t>
  </si>
  <si>
    <t>ESE Hospital San Juan de Dios de El Peñol</t>
  </si>
  <si>
    <t>Integrar esfuerzos para la promoción del desarrollo integral temprano de la primera infancia bajo la modalidad Familiar, en el municipio de Caramanta</t>
  </si>
  <si>
    <t>ESE Hospital San Antonio de Caramanta</t>
  </si>
  <si>
    <t>Brindar apoyo a la realización de las acciones técnicas, administrativas, jurídicas y financieras que permitan la implementación de las políticas públicas de Primera Infancia e Infancia y Adolescencia del Departamento de Antioquia.</t>
  </si>
  <si>
    <t>*Niños y niñas de cero a cinco años de áreas rurales y urbanas atendidos integralmente</t>
  </si>
  <si>
    <t>*120 municipios con asesoría y asitencia técnica
*3000 agentes educativos cualificados</t>
  </si>
  <si>
    <t>*Atención integral de calidad
*cualificación de agentes educativos</t>
  </si>
  <si>
    <t>2017SS380001</t>
  </si>
  <si>
    <t>Universidad de Antioquia</t>
  </si>
  <si>
    <t xml:space="preserve">Apoyar la realización de las acciones técnicas y administrativas que permitan la implementación del programa Antioquia Joven en el Departamento de Antioquia. </t>
  </si>
  <si>
    <t>3839246</t>
  </si>
  <si>
    <t>Antioquia Joven</t>
  </si>
  <si>
    <t>Institución Universitaria Colegio Mayor de Antioquia</t>
  </si>
  <si>
    <t>Desarrollar acciones conjuntas para la realización de una estrategia audiovisual encaminada a promover la participación y el liderazgo de los jóvenes del departamento a través de escenarios de confrontación pacífica.</t>
  </si>
  <si>
    <t>Sociedad Televisión de Antioquia Ltda - TELEANTIOQUIA</t>
  </si>
  <si>
    <t>Prestar el servicio de Hosting dedicado para alojar el sistema de información web de la Estrategia Departamental de Atención Integral a la Primera Infancia - Buen Comienzo Antioquia </t>
  </si>
  <si>
    <t>*Familias que participan en procesos de formación para el desarrollo de capacidades parentales</t>
  </si>
  <si>
    <t>59.181 registros de matricula</t>
  </si>
  <si>
    <t>*Seguimiento a través de sistemas de información</t>
  </si>
  <si>
    <t>Integrar esfuerzos y recursos técnicos, administrativos y financieros para el desarrollo de acciones de implementación de la política de estado “De Cero a Siempre” y de la política departamental Buen Comienzo Antioquia, en el marco de la gestión intersectorial, para la promoción del desarrollo integral de la Primera Infancia.</t>
  </si>
  <si>
    <t>*Atención integral de calidad
*Encuentros regionales de agentes educativos
*Cualificación de agentes educativos</t>
  </si>
  <si>
    <t>Instituto Colombiano de Bienestar Familiar - ICBF</t>
  </si>
  <si>
    <t>Alejandra Carvajal (con personal de apoyo técnico)</t>
  </si>
  <si>
    <t>Integrar esfuerzos para la promoción del desarrollo integral temprano de la primera infancia en el Departamento de Antioquia, y para la implementación del Sistema Departamental de Gestión del Desarrollo Integral Temprano.</t>
  </si>
  <si>
    <t>Realizar la interventoría integral a los procesos contractuales de la estrategia de atención integral a  la primera infancia “Buen Comienzo Antioquia”.</t>
  </si>
  <si>
    <t>En etapa precontractual</t>
  </si>
  <si>
    <t>Integrar esfuerzos para la promoción del desarrollo integral temprano de la primera infancia con enfoque diferencial bajo el modelo flexible Buen Comienzo Antioquia y la modalidad familiar en los municipios de Necoclí, Arboletes, Turbo, San Juan de Urabá y San Pedro de Urabá, y para la implementación del Sistema Departamental de Gestión del Desarrollo Integral temprano.</t>
  </si>
  <si>
    <t>Secretaría de Infraestructura Física</t>
  </si>
  <si>
    <r>
      <t>AMPLIACIÓN, RECTIFICACIÓN Y PAVIMENTACIÓN DE LA VÍA ANORÍ - EL LIMÓN EN LA SUBREGIÓN NORDESTE DEL DEPARTAMENTO DE ANTIOQUIA
Nota: El objeto figura en la planeación de la contratación de 2018 por tratarse de la</t>
    </r>
    <r>
      <rPr>
        <b/>
        <sz val="10"/>
        <rFont val="Calibri"/>
        <family val="2"/>
        <scheme val="minor"/>
      </rPr>
      <t xml:space="preserve"> vigencia futura 2018 </t>
    </r>
    <r>
      <rPr>
        <sz val="10"/>
        <rFont val="Calibri"/>
        <family val="2"/>
        <scheme val="minor"/>
      </rPr>
      <t xml:space="preserve">del contrato que fue adjudicado el 18/11/2016 
</t>
    </r>
  </si>
  <si>
    <t>Rodrigo Echeverry Ochoa</t>
  </si>
  <si>
    <t>3837980
3837981</t>
  </si>
  <si>
    <t xml:space="preserve">rodrigo.echeverry@antioquia.gov.co
</t>
  </si>
  <si>
    <t>Pavimentación de la Red Vial Secundaria (RVS)</t>
  </si>
  <si>
    <t>Kilómetros de Vías de la RVS pavimentadas (31050101)</t>
  </si>
  <si>
    <t>Construcción y pavimentación de vías en la Red Vial Secundaria RVS en el Departamento de Antioquia</t>
  </si>
  <si>
    <t xml:space="preserve">Pavimentación El Limón-Anorí
</t>
  </si>
  <si>
    <t>5970-LIC-20-08-2016</t>
  </si>
  <si>
    <t>S2016060093628 de 18/11/2016</t>
  </si>
  <si>
    <t xml:space="preserve">CONSORCIO DESARROLLO VIAL ANORI </t>
  </si>
  <si>
    <t xml:space="preserve">Jorge Mauricio Morales/Interventoría Externa_VELNEC S.A </t>
  </si>
  <si>
    <t>Interventoría técnica, ambiental, jurídica, administrativa, contable y/o financiera</t>
  </si>
  <si>
    <r>
      <t xml:space="preserve">INTERVENTORÍA TÉCNICA, AMBIENTAL, ADMINISTRATIVA, FINANCIERA Y LEGAL PARA LA AMPLIACIÓN, RECTIFICACIÓN Y PAVIMENTACIÓN DE LA VÍA ANORÍ - EL LIMÓN EN LA SUBREGIÓN NORDESTE DEL DEPARTAMENTO DE ANTIOQUIA
Nota: El objeto figura en la planeación de la contratación de 2018 por tratarse de la </t>
    </r>
    <r>
      <rPr>
        <b/>
        <sz val="10"/>
        <rFont val="Calibri"/>
        <family val="2"/>
        <scheme val="minor"/>
      </rPr>
      <t>vigencia futura 2018</t>
    </r>
    <r>
      <rPr>
        <sz val="10"/>
        <rFont val="Calibri"/>
        <family val="2"/>
        <scheme val="minor"/>
      </rPr>
      <t xml:space="preserve"> del contrato que fue adjudicado el 26/12/2016 </t>
    </r>
  </si>
  <si>
    <t>3837980 3837981</t>
  </si>
  <si>
    <t>Pavimentación El Limón-Anorí</t>
  </si>
  <si>
    <t>6052-CON-20-14-2016</t>
  </si>
  <si>
    <t>14704 de 23/08/2016
20512 de 11/01/2018</t>
  </si>
  <si>
    <t>S2016060100254 de 26/12/2016</t>
  </si>
  <si>
    <t xml:space="preserve">VELNEC S.A </t>
  </si>
  <si>
    <t>Jorge Mauricio Morales</t>
  </si>
  <si>
    <t>Supervisión técnica, ambiental, jurídica, administrativa, contable y/o financiera</t>
  </si>
  <si>
    <t>MEJORAMIENTO, REHABILITACION Y MANTENIMIENTO DE LAS VÍAS DE LAS SUBREGIONES DE OCCIDENTE  Y URABÁ DEL DEPARTAMENTO DE ANTIOQUIA</t>
  </si>
  <si>
    <t>Mantenimiento, mejoramiento y/o rehabilitación de la RVS</t>
  </si>
  <si>
    <t>km de vías de la RVS mantenidas, mejoradas y/o rehabilitadas en afirmado  (31050305)
km de vías de la RVS mantenidas, mejoradas y/o rehabilitadas en pavimento (31050305)</t>
  </si>
  <si>
    <t>Mantenimiento y Mejoramiento de la RVS en Antioquia</t>
  </si>
  <si>
    <t>Red vial rehabilitada y mantenida</t>
  </si>
  <si>
    <t>Obra mantenimiento rutinario
Interventoría mantenimiento rutinario
Obra intervención puntos críticos
Interventoría  puntos críticos</t>
  </si>
  <si>
    <t>LIC-20-02-2017</t>
  </si>
  <si>
    <t>20031 de 04/01/2018
20032 de 04/01/2018
20033 de 04/01/2018
20034 de 04/01/2018</t>
  </si>
  <si>
    <t>S2018060000140 de 03/01/2018</t>
  </si>
  <si>
    <t>CONSORCIO OCCIDENTE VIAL 02 (IKON GROUP SAS - 75% - RHINO INFRAESTRUCTURE SAS 25%)</t>
  </si>
  <si>
    <t xml:space="preserve">Eduardo Alfonso Herrera Zambrano/CONSOCIO BRAAVOS 03 (GRUPO POSSO SAS 70% - HUGO ALFREDO POSSO PRADO 30%) </t>
  </si>
  <si>
    <t>INTERVENTORIA TECNICA, ADMINISTRATIVA, AMBIENTAL, FINANCIERA Y LEGAL PARA EL MEJORAMIENTO, REHABILITACION Y MANTENIMIENTO DE LAS VÍAS DE LAS SUBREGIONES DE OCCIDENTE  Y URABÁ DEL DEPARTAMENTO DE ANTIOQUIA</t>
  </si>
  <si>
    <t>CON-20-03-2017</t>
  </si>
  <si>
    <r>
      <rPr>
        <strike/>
        <sz val="10"/>
        <color rgb="FFFF0000"/>
        <rFont val="Arial"/>
        <family val="2"/>
      </rPr>
      <t>20041 de 04/01/2018</t>
    </r>
    <r>
      <rPr>
        <sz val="10"/>
        <rFont val="Arial"/>
        <family val="2"/>
      </rPr>
      <t xml:space="preserve">
20226 de 09/01/2018</t>
    </r>
  </si>
  <si>
    <t>Eduardo Alfonso Herrera Zambrano</t>
  </si>
  <si>
    <t>MEJORAMIENTO, REHABILITACION Y MANTENIMIENTO DE LAS VÍAS DE LAS SUBREGIONES NORDESTE Y MAGDALENA MEDIO DEL DEPARTAMENTO DE ANTIOQUIA</t>
  </si>
  <si>
    <t>LIC-20-03-2017</t>
  </si>
  <si>
    <t>20023 de 04/01/2018
20026 de 04/01/2018
20027 de 04/01/2018
20028 de 04/01/2018</t>
  </si>
  <si>
    <t>S2017060178918 de 28/12/2017</t>
  </si>
  <si>
    <t xml:space="preserve">María del Rosario Palacio Sánchez/ CONSORCIO BRAAVOS 04 (GRUPO POSSO SAS 70% - HUGO ALFREDO POSSO PRADO30%) </t>
  </si>
  <si>
    <t>INTERVENTORÍA TÉCNICA, ADMINISTRATIVA, AMBIENTAL, FINANCIERA Y LEGAL PARA EL MEJORAMIENTO, REHABILITACION Y MANTENIMIENTO DE LAS VÍAS DE LAS SUBREGIONES NORDESTE Y MAGDALENA MEDIO DEL DEPARTAMENTO DE ANTIOQUIA</t>
  </si>
  <si>
    <t>CON-20-04-2017</t>
  </si>
  <si>
    <t>20040 de 04/01/2018</t>
  </si>
  <si>
    <t>S2018060000829 de 11/01/2018</t>
  </si>
  <si>
    <t xml:space="preserve"> CONSORCIO BRAAVOS 04 NIT 9011452480 (GRUPO POSSO SAS, NIT 800007208-9 70% - HUGO ALFREDO POSSO PRADO C.C. 4610382 30%); 
NOMBRE REPRESENTANTE LEGAL: HUGO ALFREDO POSSO MONCADA</t>
  </si>
  <si>
    <t xml:space="preserve">MEJORAMIENTO, REHABILITACION Y MANTENIMIENTO DE LAS VÍAS DE LA SUBREGION DEL SUROESTE DEL DEPARTAMENTO DE ANTIOQUIA
</t>
  </si>
  <si>
    <t>LIC-20-05-2017</t>
  </si>
  <si>
    <t>20014 de 04/01/2018
20015 de 04/01/2018
20016 de 04/01/2018
20018 de 04/01/2018</t>
  </si>
  <si>
    <t>S2017060179120 de 29/12/2017</t>
  </si>
  <si>
    <t>EXPLANAN S.A.; NIT 8909105915 
NOMBRE REPRESENTANTE LEGAL: DAVID ARISTIZABAL ZULUAGA</t>
  </si>
  <si>
    <t>Gloria Patricia Gómez Grisales/CONSORCIO DM O6 (DIEGO FONSECA CHAVEZ SAS 50% MEDINA Y RIVERA INGENIERO ASOCIADOS SAS 50%)</t>
  </si>
  <si>
    <t>INTERVENTORÍA TÉCNICA, ADMINISTRATIVA, AMBIENTAL, FINANCIERA Y LEGAL PARA EL MEJORAMIENTO, REHABILITACION Y MANTENIMIENTO DE LAS VÍAS DE LA SUBREGION DEL SUROESTE DEL DEPARTAMENTO DE ANTIOQUIA.</t>
  </si>
  <si>
    <t>CON-20-06-2017</t>
  </si>
  <si>
    <t>20039 de 04/01/2018</t>
  </si>
  <si>
    <t>S2018060000520 de 09/01/2018</t>
  </si>
  <si>
    <t>CONSORCIO DM O6 (DIEGO FONSECA CHAVEZ SAS 50% MEDINA Y RIVERA INGENIERO ASOCIADOS SAS 50%)</t>
  </si>
  <si>
    <t>Gloria Patricia Gómez Grisales</t>
  </si>
  <si>
    <t>MEJORAMIENTO, REHABILITACIÓN Y MANTENIMIENTO  DE LAS VÍAS DE LA SUBREGION DE ORIENTE DEL DEPARTAMENTO DE ANTIOQUIA</t>
  </si>
  <si>
    <t>LIC-20-06-2017</t>
  </si>
  <si>
    <t>20008 de 04/01/2018
20009 de 04/01/2018
20010 de 04/01/2018
20011 de 04/01/2018</t>
  </si>
  <si>
    <t>S2017060179103 de 29/12/2017</t>
  </si>
  <si>
    <t xml:space="preserve">Andrés Mauricio Rodríguez Collazos/ONSORCIO VFR (VICTOR GUILLERMO RODRIGUEZ RAMIREZ 50%, FLAVIO RICARDO JIMENEZ MEJIA 25% Y B&amp;H INGENIERIA LTDA BRYAN &amp; HODGSON INGENIERIA LIMITADA 25%) </t>
  </si>
  <si>
    <t>INTERVENTORÍA TÉCNICA, ADMINISTRATIVA, AMBIENTAL, FINANCIERA Y LEGAL PARA EL MEJORAMIENTO, REHABILITACIÓN Y MANTENIMIENTO  DE LAS VÍAS DE LA SUBREGION DE ORIENTE DEL DEPARTAMENTO DE ANTIOQUIA</t>
  </si>
  <si>
    <t>CON-20-07-2017</t>
  </si>
  <si>
    <t>20038 de 04/01/2017</t>
  </si>
  <si>
    <t>S2018060000519 de 09/01/2018</t>
  </si>
  <si>
    <t xml:space="preserve">CONSORCIO VFR; NIT 9011449974 (VICTOR GUILLERMO RODRIGUEZ RAMIREZ 50%, FLAVIO RICARDO JIMENEZ MEJIA 25% Y B&amp;H INGENIERIA LTDA BRYAN &amp; HODGSON INGENIERIA LIMITADA 25%)
NOMBRE REPRESENTANTE LEGAL: VICTOR GUILLERMO RODRIGUEZ  </t>
  </si>
  <si>
    <t>Andrés Mauricio Rodríguez Collazos</t>
  </si>
  <si>
    <t>MEJORAMIENTO, REHABILITACION Y MANTENIMIENTO DE LAS VIAS DE LAS SUBREGIONES NORTE Y BAJO CAUCA DEL DEPARTAMENTO DE ANTIOQUIA, SE EXCLUYEN LAS VÍAS DE INFLUENCIA DEL PEAJE DE PAJARITO EN LA SUBREGIÓN NORTE.</t>
  </si>
  <si>
    <t>LIC-20-07-2017</t>
  </si>
  <si>
    <t>19997 de 04/01/2018
20000 de 04/01/2018
20003 de 04/01/2018
20006 de 04/01/2018</t>
  </si>
  <si>
    <t>S2018060000097 de 02/01/2018</t>
  </si>
  <si>
    <t>EXPLANACIONES DEL SUR S.A., con NIT 890921363-1
NOMBRE REPRESENTANTE LEGAL: JAVIER URREGO HERRERA</t>
  </si>
  <si>
    <t>Sandra Lucia Orozco Salazar/CONSORCIO INTEC BAJO CAUCA (Ingeniería y Consultoría INGECON S.A.S con un 50% y ESTUTEC S.A.S con un 50%)</t>
  </si>
  <si>
    <t>INTERVENTORÍA TÉCNICA, ADMINISTRATIVA, AMBIENTAL FINANCIERA Y LEGAL PARA El MEJORAMIENTO, REHABILITACION Y MANTENIMIENTO DE LAS VIAS DE LAS SUBREGIONES NORTE Y BAJO CAUCA DEL DEPARTAMENTO DE ANTIOQUIA, SE EXCLUYEN LAS VÍAS DE INFLUENCIA DEL PEAJE DE PAJARITO EN LA SUBREGIÓN NORTE.</t>
  </si>
  <si>
    <t>CON-20-08-2017</t>
  </si>
  <si>
    <t>20035 de 04/01/2017</t>
  </si>
  <si>
    <t>S2018060000830 de 11/01/2018</t>
  </si>
  <si>
    <t>CONSORCIO INTEC BAJO CAUCA (Ingeniería y Consultoría INGECON S.A.S con un 50% y ESTUTEC S.A.S con un 50%)</t>
  </si>
  <si>
    <t>MEJORAMIENTO, REHABILITACION Y MANTENIMIENTO DE LAS VIAS DE LAS SUBREGIONES DEL DEPARTAMENTO DE ANTIOQUIA
Nota: Recursos disponibles para invertir en el  proyecto para el Mantenimiento y Mejoramiento de la RVS en Antioquia</t>
  </si>
  <si>
    <t>Edir Amparo Graciano Gómez</t>
  </si>
  <si>
    <t xml:space="preserve">MEJORAMIENTO, REHABILITACIÓN Y MANTENIMIENTO DE LAS VÍAS  DE INFLUENCIA DEL PEAJE DE PAJARITO DE LA SUBREGIÓN NORTE DEL DEPARTAMENTO DE ANTIOQUIA
</t>
  </si>
  <si>
    <t>LIC-20-04-2017</t>
  </si>
  <si>
    <t>19987 de 03/01/2018</t>
  </si>
  <si>
    <t>S2018060000141 de 03/01/2018</t>
  </si>
  <si>
    <t>EXPLANAN S.A. ; NIT 8909105915
NOMBRE REPRESENTANTE LEGAL: DAVID ARISTIZABAL ZULUAGA</t>
  </si>
  <si>
    <t>Hernan Giraldo Atheortua/HACE INGENIEROS S.A.S.</t>
  </si>
  <si>
    <t xml:space="preserve">INTERVENTORÍA TÉCNICA, ADMINISTRATIVA, AMBIENTAL, FINANCIERA Y LEGAL PARA EL MEJORAMIENTO, REHABILITACIÓN Y MANTENIMIENTO DE LAS VÍAS  DE INFLUENCIA DEL PEAJE DE PAJARITO DE LA SUBREGIÓN NORTE DEL DEPARTAMENTO DE ANTIOQUIA
</t>
  </si>
  <si>
    <t>CON-20-05-2017</t>
  </si>
  <si>
    <t>19988 de 03/01/2018</t>
  </si>
  <si>
    <t>S2018060000828 de 11/01/2018</t>
  </si>
  <si>
    <t>HACE INGENIEROS S.A.S.; NIT 8001297891
NOMBRE REPRESENTANTE LEGAL: ANTONIO ESTEBAN SANCHEZ</t>
  </si>
  <si>
    <t>Hernan Giraldo Atheortua</t>
  </si>
  <si>
    <t>MEJORAMIENTO, REHABILITACIÓN Y MANTENIMIENTO DE LAS VÍAS  DE INFLUENCIA DEL PEAJE DE PAJARITO DE LA SUBREGIÓN NORTE DEL DEPARTAMENTO DE ANTIOQUIA.</t>
  </si>
  <si>
    <t xml:space="preserve">81101510
</t>
  </si>
  <si>
    <t>Estudios y seguimientos para la planeación y desarrollo de la Infraestructura de transporte</t>
  </si>
  <si>
    <r>
      <t xml:space="preserve">Estudios de infraestructura elaborados (31050212)
</t>
    </r>
    <r>
      <rPr>
        <sz val="10"/>
        <color rgb="FFFF0000"/>
        <rFont val="Calibri"/>
        <family val="2"/>
        <scheme val="minor"/>
      </rPr>
      <t>310502000</t>
    </r>
  </si>
  <si>
    <t>Estudios de infraestructura en la red vial secundaria</t>
  </si>
  <si>
    <t>Estudios y diseños realizados</t>
  </si>
  <si>
    <t>Estudios y diseños técnicos</t>
  </si>
  <si>
    <t>S2017060178050 de 21/12/2017</t>
  </si>
  <si>
    <t>Oscar Ivan Osorio Pelaez</t>
  </si>
  <si>
    <t>Tipo A2: Supervisión e Interventoría Técnica</t>
  </si>
  <si>
    <t>INTERVENTORIA TECNICA, ADMINISTRATIVA, AMBIENTAL, FINANCIERA Y LEGAL PARA LOS ESTUDIOS Y DISEÑOS PARA EL MEJORAMIENTO, REHABILITACION Y/O PAVIMENTACION DEL TRAMO DE VIA COLORADO-NECHI (CODIGO DE VIA 25AN18) EN LA SUBREGION BAJO CAUCA DEL DEPARTAMENTO DE ANTIOQUIA</t>
  </si>
  <si>
    <t xml:space="preserve">18959 de 26/09/2017 </t>
  </si>
  <si>
    <t xml:space="preserve">S2017060111364 de 28/11/2017 </t>
  </si>
  <si>
    <t>Desierto</t>
  </si>
  <si>
    <t>PRESTAR EL SERVICIO DE ADMINISTRACIÓN Y OPERACIÓN DE MAQUINARIA PARA EL DEPARTAMENTO DE ANTIOQUIA</t>
  </si>
  <si>
    <t>km de vías de la RVS mantenidas, mejoradas y/o rehabilitadas en afirmado (31050305),
km de vías de la RVS mantenidas, mejoradas y/o rehabilitadas en pavimento (31050306).</t>
  </si>
  <si>
    <t>Conservación de la transitabilidad en vías en el Departamento</t>
  </si>
  <si>
    <t>Vías atendidas o mantenidas</t>
  </si>
  <si>
    <t>Kit maquinaria restaurar transitabilidad,
Fortalecimiento Institucional</t>
  </si>
  <si>
    <t>CD-20-02-2017</t>
  </si>
  <si>
    <t>19989 de 03/01/2018</t>
  </si>
  <si>
    <t>S2017060108506 de 08/1/2017</t>
  </si>
  <si>
    <t>2017-SS-20-0003</t>
  </si>
  <si>
    <t>RENTING DE ANTIOQUIA S.A.S</t>
  </si>
  <si>
    <t>Henry Alzate Aguirre</t>
  </si>
  <si>
    <t xml:space="preserve">95121634; 72141108; 72141103
</t>
  </si>
  <si>
    <r>
      <t xml:space="preserve">CONSTRUCCIÓN DEL PROYECTO TÚNEL DEL TOYO Y SUS VÍAS DE ACCESO EN SUS FASES DE PRECONSTRUCCIÓN, CONSTRUCCIÓN, OPERACIÓN Y MANTENIMIENTO 
Nota: El objeto se registra en la planeación de la contratación de 2018 por tratarse de la </t>
    </r>
    <r>
      <rPr>
        <b/>
        <sz val="10"/>
        <rFont val="Calibri"/>
        <family val="2"/>
        <scheme val="minor"/>
      </rPr>
      <t xml:space="preserve">vigencia futura 2018 </t>
    </r>
    <r>
      <rPr>
        <sz val="10"/>
        <rFont val="Calibri"/>
        <family val="2"/>
        <scheme val="minor"/>
      </rPr>
      <t>de los contratos del proyecto adjudicados en diciembre de 2015</t>
    </r>
  </si>
  <si>
    <t>Proyectos estratégicos Departamentales</t>
  </si>
  <si>
    <t>Porcentaje de avance de la etapa de preconstrucción del Túnel del Toyo (31050405)
Porcentaje de avance de la etapa de construcción del Túnel del Toyo (31050406)</t>
  </si>
  <si>
    <t>Construcción de las autopistas para la prosperidad</t>
  </si>
  <si>
    <t>Red vial concesionada construída</t>
  </si>
  <si>
    <t>Construcción Túnel del Toyo,
Fortalecimiento Institucional.</t>
  </si>
  <si>
    <t>4396-LIC-20-18-2015</t>
  </si>
  <si>
    <t>9722 de 06/03/2015</t>
  </si>
  <si>
    <t>201500300434 14/10/2015</t>
  </si>
  <si>
    <t xml:space="preserve">CONSORCIO ANTIOQUIA AL MAR </t>
  </si>
  <si>
    <t>CONSORCIO INTEGRAL TÚNEL EL TOYO integrado por INTEGRAL INGENIERÍA DE SUPERVISIÓN S.A.S 49% e INTEGRAL DISEÑOS E INTERVENTORÍA S.A.S. 51%./Luis Eduardo Tobón Cardona</t>
  </si>
  <si>
    <t>CONSTRUCCIÓN DEL PROYECTO TÚNEL DEL TOYO Y SUS VÍAS DE ACCESO EN SUS FASES DE PRECONSTRUCCIÓN, CONSTRUCCIÓN, OPERACIÓN Y MANTENIMIENTO 
Nota: El objeto se registra en la planeación de la contratación de 2018 por tratarse de la INDEXACION de las VF, de los contratos del proyecto adjudicados en diciembre de 2015</t>
  </si>
  <si>
    <t>EL DEPARTAMENTO DE ANTIOQUIA COLABORA AL MUNICIPIO DE YOLOMBO CON RECURSOS ECONOMICOS PARA QUE ESTE LLEVE A CABO LA PAVIMENTACION DE VIAS TERCIARIAS.</t>
  </si>
  <si>
    <t>Infraestructura de vías terciarias como apoyo a la comercialización de productos agropecuarios, pesqueros y forestales</t>
  </si>
  <si>
    <t>Vías con placa huella intervenidas (32040205)
320402000</t>
  </si>
  <si>
    <t>Construcción de Placa Huella en la Red Víal Terciaria de Antioquia</t>
  </si>
  <si>
    <t>Pavimentación Placa Huella,
Interventoría.</t>
  </si>
  <si>
    <t>RE-20-12-2017</t>
  </si>
  <si>
    <t>19939 de 03/01/2018</t>
  </si>
  <si>
    <t>S2017060108702 de 08/11/2017</t>
  </si>
  <si>
    <t>2017-AS-20-0012</t>
  </si>
  <si>
    <t>MUNICIPIO DE YOLOMBO</t>
  </si>
  <si>
    <t>Luis Alberto Correa Ossa</t>
  </si>
  <si>
    <t>EL DEPARTAMENTO DE ANTIOQUIA COLABORA AL MUNICIPIO DE BRICEÑO CON RECURSOS ECONOMICOS PARA QUE ESTE LLEVE A CABO LA PAVIMENTACION DE VIAS TERCIARIAS. BRICEÑO LAS AURAS</t>
  </si>
  <si>
    <t>RE-20-13-2017</t>
  </si>
  <si>
    <t>19942 de 03/01/2018</t>
  </si>
  <si>
    <t>S2017060109249 de 10/11/2017</t>
  </si>
  <si>
    <t>2017-AS-20-0013</t>
  </si>
  <si>
    <t>MUNICIPIO DE BRICEÑO</t>
  </si>
  <si>
    <t xml:space="preserve">Margarita Rosa Lopera Duque
</t>
  </si>
  <si>
    <t>EL DEPARTAMENTO DE ANTIOQUIA COLABORA AL MUNICIPIO DE EL CARMEN DE VIBORAL CON RECURSOS ECONOMICOS PARA QUE ESTE LLEVE A CABO LA PAVIMENTACION DE VIAS TERCIARIAS.</t>
  </si>
  <si>
    <t>RE-20-14-2017</t>
  </si>
  <si>
    <t>19943 de 03/01/2018</t>
  </si>
  <si>
    <t>S2017060108691 de 08/11/2017</t>
  </si>
  <si>
    <t>2017-AS-20-0014</t>
  </si>
  <si>
    <t>MUNICIPIO DE EL CARMEN DE VIBORAL</t>
  </si>
  <si>
    <t>Daisy Lorena Duque Sepulveda</t>
  </si>
  <si>
    <t>EL DEPARTAMENTO DE ANTIOQUIA COLABORA AL MUNICIPIO DE EL SANTUARIO CON RECURSOS ECONOMICOS PARA QUE ESTE LLEVE A CABO LA PAVIMENTACION DE VIAS TERCIARIAS.</t>
  </si>
  <si>
    <t>RE-20-15-2017</t>
  </si>
  <si>
    <t>19945 de 03/01/2018</t>
  </si>
  <si>
    <t>S2017060108693 de 08/11/2017</t>
  </si>
  <si>
    <t>2017-AS-20-0015</t>
  </si>
  <si>
    <t>MUNICIPIO DE EL SANTUARIO</t>
  </si>
  <si>
    <t>EL DEPARTAMENTO DE ANTIOQUIA COLABORA AL MUNICIPIO DE MARINILLA CON RECURSOS ECONOMICOS PARA QUE ESTE LLEVE A CABO LA PAVIMENTACION DE VIAS TERCIARIAS.</t>
  </si>
  <si>
    <t>RE-20-16-2017</t>
  </si>
  <si>
    <t>19949 de 03/01/2018</t>
  </si>
  <si>
    <t>S2017060108696 de 08/11/2017</t>
  </si>
  <si>
    <t>2017-AS-20-0016</t>
  </si>
  <si>
    <t>MUNICIPIO DE MARINILLA</t>
  </si>
  <si>
    <t>EL DEPARTAMENTO DE ANTIOQUIA COLABORA AL MUNICIPIO DE CONCORDIA CON RECURSOS ECONOMICOS PARA QUE ESTE LLEVE A CABO LA PAVIMENTACION DE VIAS TERCIARIAS.</t>
  </si>
  <si>
    <t>RE-20-17-2017</t>
  </si>
  <si>
    <t>19952 de 03/01/2018</t>
  </si>
  <si>
    <t>S2017060108700 de 08/11/2017</t>
  </si>
  <si>
    <t>2017-AS-20-0017</t>
  </si>
  <si>
    <t>MUNICIPIO DE CONCORDIA</t>
  </si>
  <si>
    <t>EL DEPARTAMENTO DE ANTIOQUIA COLABORA AL MUNICIPIO DE VENECIA CON RECURSOS ECONOMICOS PARA QUE ESTE LLEVE A CABO LA PAVIMENTACION DE VIAS TERCIARIAS.</t>
  </si>
  <si>
    <t>RE-20-18-2017</t>
  </si>
  <si>
    <t>19954 de 03/01/2018</t>
  </si>
  <si>
    <t>S2017060108701 de 08/11/2017</t>
  </si>
  <si>
    <t>2017-AS-20-0018</t>
  </si>
  <si>
    <t>MUNICIPIO DE VENECIA</t>
  </si>
  <si>
    <t>EL DEPARTAMENTO DE ANTIOQUIA COLABORA AL MUNICIPIO DE SAN PEDRO DE URABA CON RECURSOS ECONOMICOS PARA QUE ESTE LLEVE A CABO LA PAVIMENTACION DE VIAS TERCIARIAS.</t>
  </si>
  <si>
    <t>RE-20-19-2017</t>
  </si>
  <si>
    <t>19956 de 03/01/2018</t>
  </si>
  <si>
    <t>S2017060108704 de 08/11/2017</t>
  </si>
  <si>
    <t>2017-AS-20-0019</t>
  </si>
  <si>
    <t>MUNICIPIO DE SAN PEDRO DE URABA</t>
  </si>
  <si>
    <t>Dalis Milena Hincapié Piedrahita</t>
  </si>
  <si>
    <t>EL DEPARTAMENTO DE ANTIOQUIA COLABORA AL MUNICIPIO DE VEGACHI CON RECURSOS ECONOMICOS PARA QUE ESTE LLEVE A CABO LA PAVIMENTACION DE VIAS URBANAS.</t>
  </si>
  <si>
    <t>RE-20-20-2017</t>
  </si>
  <si>
    <t>19964 de 03/01/2018</t>
  </si>
  <si>
    <t>S2017060108685 de 08/11/2017</t>
  </si>
  <si>
    <t>2017-AS-20-0020</t>
  </si>
  <si>
    <t>MUNICIPIO DE VEGACHI</t>
  </si>
  <si>
    <t>EL DEPARTAMENTO DE ANTIOQUIA COLABORA AL MUNICIPIO DE AMAGA CON RECURSOS ECONOMICOS PARA QUE ESTE LLEVE A CABO LA PAVIMENTACION DE VIAS URBANAS.</t>
  </si>
  <si>
    <t>RE-20-21-2017</t>
  </si>
  <si>
    <t>19966 de 03/01/2018</t>
  </si>
  <si>
    <t>S2017060108695 de 08/11/2017</t>
  </si>
  <si>
    <t>2017-AS-20-0021</t>
  </si>
  <si>
    <t>MUNICIPIO DE AMAGA</t>
  </si>
  <si>
    <t>Adriana Patricia Muñoz Londoño</t>
  </si>
  <si>
    <t>EL DEPARTAMENTO DE ANTIOQUIA COLABORA AL MUNICIPIO DE SAN VICENTE FERRER CON RECURSOS ECONOMICOS PARA QUE ESTE LLEVE A CABO LA PAVIMENTACION DE VIAS URBANAS.</t>
  </si>
  <si>
    <t>RE-20-22-2017</t>
  </si>
  <si>
    <t>19969 de 03/01/2018</t>
  </si>
  <si>
    <t>S2017060108699 de 08/11/2017</t>
  </si>
  <si>
    <t>2017-AS-20-0022</t>
  </si>
  <si>
    <t>MUNICIPIO DE SAN VICENTE FERRER</t>
  </si>
  <si>
    <t>EL DEPARTAMENTO DE ANTIOQUIA COLABORA AL MUNICIPIO DE VALDIVIA CON RECURSOS ECONOMICOS Y EN ESPECIE PARA QUE ESTE LLEVE A CABO LA REHABILITACION Y PAVIMENTACION DE LA VIA TERCIARIA MONTEBLANCO - LA SIBERIA, EN EL MUNICIPIO DE VALDIVIA
Nota: La competencia para la contratación de este objeto es de la Secretaría de Infraestructura, el proceso será adelantado por esta dependencia. Como la Secretaría de Gobierno también participa en el proceso, ha entregado el CDP respectivo por valor de $70.000.000 a la Secretaría de Infraestructura para su contratación.</t>
  </si>
  <si>
    <t>RE-20-24-2017</t>
  </si>
  <si>
    <t>19961 de 03/01/2018</t>
  </si>
  <si>
    <t>S2017060109257 de 10/11/2017</t>
  </si>
  <si>
    <t>2017-AS-20-0023</t>
  </si>
  <si>
    <t>MUNICIPIO DE VALDIVIA</t>
  </si>
  <si>
    <t>EL DEPARTAMENTO DE ANTIOQUIA COLABORA AL MUNICIPIO DE GOMEZ PLATA CON RECURSOS ECONOMICOS PARA QUE ESTE LLEVE A CABO LA PAVIMENTACION DE VIAS URBANAS EN EL CORREGIMIENTO EL SALTO EN EL MUNICIPIO DE GOMEZ PLATA</t>
  </si>
  <si>
    <t>RE-20-25-2017</t>
  </si>
  <si>
    <t>19974 de 03/01/2018</t>
  </si>
  <si>
    <t>S2017060109243 de 10/11/2017</t>
  </si>
  <si>
    <t>2017-AS-20-0024</t>
  </si>
  <si>
    <t>MUNICIPIO DE GOMEZ PLATA</t>
  </si>
  <si>
    <t>EL DEPARTAMENTO DE ANTIOQUIA COLABORARÁ A LOS MUNICIPIOS CON RECURSOS ECONOMICOS PARA QUE ESTOS LLEVEN A CABO LA PAVIMENTACION DE VÍAS URBANAS</t>
  </si>
  <si>
    <t>Proyectos de infraestructura cofinanciados en los municipios</t>
  </si>
  <si>
    <t>Km de vías urbanas mejoradas (31050601)</t>
  </si>
  <si>
    <t>Apoyo al mejoramiento de vías urbanas en algunos municipios de Antioquia</t>
  </si>
  <si>
    <t>180041001</t>
  </si>
  <si>
    <t>Intervención en vías urbanas,
Intervención en senderos peatonales,
Fortalecimiento Institucional.</t>
  </si>
  <si>
    <t>Jaime Alejandro Gomez Restrepo</t>
  </si>
  <si>
    <t xml:space="preserve">FORMULACIÓN TITULACIÓN DE PREDIOS RELACIONADOS CON LA INFRAESTRUCTURA DE TRANSPORTE DE ANTIOQUIA. LA GESTIÓN PREDIAL DE PROYECTOS VIALES ENTRE ELLOS EL PROYECTO ANORÍ-LIMON.
</t>
  </si>
  <si>
    <t>% de avance en el inventario para la legalización de predios en las vías a cargo del departamento realizado (31050201)
Predios para proyectos de infraestructura RVS adquiridos y/o saneados (31050202)</t>
  </si>
  <si>
    <t>Formulación titulación de predios relacionados con la infraestructura de transporte de Antioquia</t>
  </si>
  <si>
    <t>Predios adquiridos</t>
  </si>
  <si>
    <t>Saneamiento predial en vías,
Adquisición y/o saneamiento de predios.</t>
  </si>
  <si>
    <t>Armid Benjamin Muñoz Ramirez</t>
  </si>
  <si>
    <r>
      <t xml:space="preserve">CONSULTORÍA PARA EFECTUAR ESTUDIOS Y ALTERNATIVAS DE DISEÑO EN DIFERENTES </t>
    </r>
    <r>
      <rPr>
        <b/>
        <sz val="10"/>
        <rFont val="Calibri"/>
        <family val="2"/>
        <scheme val="minor"/>
      </rPr>
      <t>PUNTOS CRÍTICOS</t>
    </r>
    <r>
      <rPr>
        <sz val="10"/>
        <rFont val="Calibri"/>
        <family val="2"/>
        <scheme val="minor"/>
      </rPr>
      <t xml:space="preserve"> DE ORIGEN GEOMORFOLÓGICO E HIDROCLIMÁTICO, EN LA RED VIAL A CARGO DEL DEPARTAMENTO DE ANTIOQUIA</t>
    </r>
  </si>
  <si>
    <t>Estudios de infraestructura elaborados (31050212)</t>
  </si>
  <si>
    <t>Luis Eduardo Tobón Cardona</t>
  </si>
  <si>
    <r>
      <t xml:space="preserve">CONSULTORÍA PARA EFECTUAR ESTUDIOS </t>
    </r>
    <r>
      <rPr>
        <b/>
        <sz val="10"/>
        <rFont val="Calibri"/>
        <family val="2"/>
        <scheme val="minor"/>
      </rPr>
      <t xml:space="preserve">AMBIENTALES </t>
    </r>
    <r>
      <rPr>
        <sz val="10"/>
        <rFont val="Calibri"/>
        <family val="2"/>
        <scheme val="minor"/>
      </rPr>
      <t>EN LA RED VIAL A CARGO DEL DEPARTAMENTO DE ANTIOQUIA</t>
    </r>
  </si>
  <si>
    <t>CONSULTORÍA PARA EFECTUAR ESTUDIOS Y DISEÑOS DE VIAS EN LA RED VIAL A CARGO DEL DEPARTAMENTO DE ANTIOQUIA</t>
  </si>
  <si>
    <t>N.A.</t>
  </si>
  <si>
    <t>PAVIMENTACIÓN DE LA VÍA PUERTO NARE-PUERTO TRIUNFO DEL DEPARTAMENTO DE ANTIOQUIA</t>
  </si>
  <si>
    <t xml:space="preserve">Edir Amparo Graciano Gómez </t>
  </si>
  <si>
    <t>INTERVENTORÍA TECNICA, ADMINISTRATIVA, AMBIENTAL, FINANCIERA Y LEGAL PARA LA  PAVIMENTACIÓN DE LA VÍA PUERTO NARE-PUERTO TRIUNFO DEL DEPARTAMENTO DE ANTIOQUIA</t>
  </si>
  <si>
    <t>km de vías en el desarrollo vial Aburrá-Norte construidas, operadas, mantenidas y rehabilitadas 31050403</t>
  </si>
  <si>
    <t>Mejoramiento Conexión Vial Aburrá Norte</t>
  </si>
  <si>
    <t>Red vial operada y mantenida</t>
  </si>
  <si>
    <t>Mantenimiento y operación de vías</t>
  </si>
  <si>
    <t>Gilberto Quintero Zapata/Interventoría Externa</t>
  </si>
  <si>
    <t xml:space="preserve">Rehabilitación y mantenimiento de vías específicas con recursos del peaje Pajarito en la subregión Norte del departamento.
NOTA: Recursos disponibles para inversión en la vía de pajarito y/o en el contrato derivado del proceso de contratación LIC-20-04-2017 - MEJORAMIENTO, REHABILITACIÓN Y MANTENIMIENTO DE LAS VÍAS  DE INFLUENCIA DEL PEAJE DE PAJARITO DE LA SUBREGIÓN NORTE DEL DEPARTAMENTO DE ANTIOQUIA.
</t>
  </si>
  <si>
    <t>km de vías de la RVS señalizadas (31050307)
Programa: Infraestructura de vías terciarias como apoyo a la comercialización de productos agropecuarios, pesqueros y forestales/´Producto: señalización RVT realizada (32040209)
310503000
320402000</t>
  </si>
  <si>
    <t xml:space="preserve">Renovación y aumento de la señalización en las vías de la red vial Secundaria en el Departamento de Antioquia 
Renovación y aumento de la señalización en las vías de la red vial Terciaria en el Departamento de Antioquia </t>
  </si>
  <si>
    <t xml:space="preserve">180031001
180067001
</t>
  </si>
  <si>
    <t>RVS señalizada
RVT señalizada</t>
  </si>
  <si>
    <t>Señaización vial,
Fortalecimiento Institucional RVS</t>
  </si>
  <si>
    <t>Paulo Andrés Pérez Giraldo/Interventoría Externa</t>
  </si>
  <si>
    <t>CONSTRUCCIÓN DEL PUENTE EN LA VÍA 25AN02 SANTA BÁRBARA (RUTA 25) -YE A FREDONIA en el km16+00, EN LA SUBREGIÓN SUROESTE DEL DEPARTAMENTO DE ANTIOQUIA</t>
  </si>
  <si>
    <t>Puentes RVS construidos, rehabilitados y/o mantenidos
31050302
310503000</t>
  </si>
  <si>
    <t>Construcción y/o mejoramiento de puentes en la RVS</t>
  </si>
  <si>
    <t>Puentes RVS construidos,
Puentes RVS rehabilitados
Puentes RVS mantenidos</t>
  </si>
  <si>
    <t>Construcción de puentes en la RVS
Mejoramiento de puentes en la RVS
Mantenimiento de puentes en la RVS
Interventoría de puentes en la RVS</t>
  </si>
  <si>
    <t>INTERVENTORÍA TECNICA, ADMINISTRATIVA, AMBIENTAL, FINANCIERA Y LEGAL PARA LA CONSTRUCCIÓN DEL PUENTE EN LA VÍA 25AN02 SANTA BÁRBARA (RUTA 25) -YE A FREDONIA en el km16+00, EN LA SUBREGIÓN SUROESTE DEL DEPARTAMENTO DE ANTIOQUIA</t>
  </si>
  <si>
    <t xml:space="preserve">LA CONSTRUCCIÓN DE CINCO (5) PUENTES VEHICULARES DISTRIBUIDOS EN LAS SUBREGIONES DE URABÁ Y SUROESTE EN LAS VIAS SECUNDARIAS DEL DEPARTAMENTO DE ANTIOQUIA
</t>
  </si>
  <si>
    <t xml:space="preserve">INTERVENTORÍA TECNICA, ADMINISTRATIVA, AMBIENTAL, FINANCIERA Y LEGAL PARA LA CONSTRUCCIÓN DE CINCO (5) PUENTES VEHICULARES DISTRIBUIDOS EN LAS SUBREGIONES DE URABÁ Y SUROESTE EN LAS VIAS SECUNDARIAS DEL DEPARTAMENTO DE ANTIOQUIA
</t>
  </si>
  <si>
    <t xml:space="preserve">CONSTRUCCIÓN DE CINCO(5) PUENTES VEHICULARES DISTRIBUIDOS EN LAS SUBREGIONES DEL NORTE, MAGDALENA MEDIO Y OCCIDENTE EN LAS VIAS SECUNDARIAS DEL DEPARTAMENTO DE ANTIOQUIA
</t>
  </si>
  <si>
    <t xml:space="preserve">INTERVENTORÍA TECNICA, ADMINISTRATIVA, AMBIENTAL, FINANCIERA Y LEGAL PARA LA CONSTRUCCIÓN DE CINCO(5) PUENTES VEHICULARES DISTRIBUIDOS EN LAS SUBREGIONES DEL NORTE, MAGDALENA MEDIO Y OCCIDENTE EN LAS VIAS SECUNDARIAS DEL DEPARTAMENTO DE ANTIOQUIA
</t>
  </si>
  <si>
    <t xml:space="preserve">CONSTRUCCIÓN DE PUENTES VEHICULARES EN LAS VIAS SECUNDARIAS DEL DEPARTAMENTO DE ANTIOQUIA
</t>
  </si>
  <si>
    <t>INTERVENTORÍA TECNICA, ADMINISTRATIVA, AMBIENTAL, FINANCIERA Y LEGAL PARA LA CONSTRUCCIÓN DE PUENTES VEHICULARES EN LAS VIAS SECUNDARIAS DEL DEPARTAMENTO DE ANTIOQUIA</t>
  </si>
  <si>
    <t>(2) EL DEPARTAMENTO DE ANTIOQUIA COLABORARÁ A LOS MUNICIPIOS CON RECURSOS ECONOMICOS PARA LLEVAR A CABO LAS OBRAS DE MEJORAMIENTO Y MANTENIMIENTO DEL ESPACIO PUBLICO DEL PARQUE PRINCIPAL DEL MUNICIPIO</t>
  </si>
  <si>
    <t>Espacios públicos municipales intervenidos (31050602)</t>
  </si>
  <si>
    <t>Apoyo a la intervención de espacios públicos Municipales</t>
  </si>
  <si>
    <t>Espacios de diálogo social fortalecidos</t>
  </si>
  <si>
    <t>Intervención de espacios públicos</t>
  </si>
  <si>
    <t>(2) EL DEPARTAMENTO DE ANTIOQUIA COLABORARÁ A LOS MUNICIPIOS CON RECURSOS ECONOMICOS PARA LLEVAR A CABO LAS OBRAS DE MEJORAMIENTO Y MANTENIMIENTO DE Otros espacios públicos (muelles, malecones, entre otros) construidos y/o mantenidos (31050603)</t>
  </si>
  <si>
    <t>Otros espacios públicos (muelles, malecones, entre otros) construidos y/o mantenidos (31050603)</t>
  </si>
  <si>
    <t>Apoyo a otros espacios públicos (muelles, malecones, entre otros) en Antioquia</t>
  </si>
  <si>
    <t>Construcción de espacios públicos,
Mantenimiento de espacios públicos,
Estudios otros espacios.</t>
  </si>
  <si>
    <t xml:space="preserve">72141103
</t>
  </si>
  <si>
    <t>(15) EL DEPARTAMENTO DE ANTIOQUIA COLABORA A LOS MUNICIPIOS CON RECURSOS ECONOMICOS PARA QUE ESTOS LLEVEN A CABO LA PAVIMENTACION DE VIAS TERCIARIAS</t>
  </si>
  <si>
    <t>Vías con placa huella intervenidas (32040205)</t>
  </si>
  <si>
    <t>Vías pavimentadas</t>
  </si>
  <si>
    <t>Pavimentación de vías</t>
  </si>
  <si>
    <t>(4) EL DEPARTAMENTO DE ANTIOQUIA COFINANCIA A LOS MUNICIPIOS PARA LA CONSTRUCCION DE PUENTES VEHICULARES DE LA RED VIAL TERCIARIA</t>
  </si>
  <si>
    <t xml:space="preserve">Puentes de la RVT construidos, rehabilitados y/o mantenidos (32040203,)
Construcción, rehabilitación y/o mantenimiento de puentes peatonales RVT (32040204)
</t>
  </si>
  <si>
    <t>Apoyo a la construcción o mejoramiento de puentes en los municipios</t>
  </si>
  <si>
    <t xml:space="preserve">Puentes en la red vial terciaria rehabilitados
Puentes de la RVT construidos,
Puentes de la RVT  mantenidos </t>
  </si>
  <si>
    <t>Intervención de puentes vehiculares
Intervención de puentes peatonales</t>
  </si>
  <si>
    <t>(8) EL DEPARTAMENTO DE ANTIOQUIA COLABORARA PARA LA EJECUCION DEL PROYECTO DE LOS CAMINOS DE HERRADURA EN JURISDICCION DE LOS MUNICIPIOS DEL DEPARTAMENTO DE ANTIOQUIA</t>
  </si>
  <si>
    <t>Vías para sistemas alternativos de transporte</t>
  </si>
  <si>
    <t>Caminos de Herradura mejorados (32040206,)
Caminos de Herradura mantenidos (32040207,)
Moto-rutas en caminos de herradura intervenidos (32040208)</t>
  </si>
  <si>
    <t>Apoyo al mejoramiento de caminos de herradura o motorrutas en Antioquia</t>
  </si>
  <si>
    <t>Caminos de heradura rehabilitadoas o mantenidos</t>
  </si>
  <si>
    <t>Mejoramiento de caminos,
Mantenimiento de caminos,
Mejoramiento de motorrutas.</t>
  </si>
  <si>
    <r>
      <t xml:space="preserve">MANTENIMIENTO DE </t>
    </r>
    <r>
      <rPr>
        <b/>
        <sz val="10"/>
        <rFont val="Calibri"/>
        <family val="2"/>
        <scheme val="minor"/>
      </rPr>
      <t>CABLES AÉREOS</t>
    </r>
    <r>
      <rPr>
        <sz val="10"/>
        <rFont val="Calibri"/>
        <family val="2"/>
        <scheme val="minor"/>
      </rPr>
      <t xml:space="preserve"> EN ANTIOQUIA</t>
    </r>
  </si>
  <si>
    <t>Plan de cables aéreos</t>
  </si>
  <si>
    <t>Cables aéreos operados y mantenidos (32040301)</t>
  </si>
  <si>
    <t>Mantenimiento y operación de cables aéreos en Antioquia</t>
  </si>
  <si>
    <t>Obras de protección y adecuación realizados</t>
  </si>
  <si>
    <t>Mantenimiento de cables aéreos,
Operación de cables aéreos,
Estudios sostenibilidad cables.</t>
  </si>
  <si>
    <t>Joan Manuel Galeano</t>
  </si>
  <si>
    <r>
      <t xml:space="preserve">INTERVENTORÍA TECNICA, ADMINISTRATIVA, AMBIENTAL, FINANCIERA Y LEGAL PARA EL MANTENIMIENTO DE </t>
    </r>
    <r>
      <rPr>
        <b/>
        <sz val="10"/>
        <rFont val="Calibri"/>
        <family val="2"/>
        <scheme val="minor"/>
      </rPr>
      <t>CABLES AÉREOS</t>
    </r>
    <r>
      <rPr>
        <sz val="10"/>
        <rFont val="Calibri"/>
        <family val="2"/>
        <scheme val="minor"/>
      </rPr>
      <t xml:space="preserve"> EN ANTIOQUIA</t>
    </r>
  </si>
  <si>
    <t>Estudios de Sistemas viales subregionales elaborados (31050205)</t>
  </si>
  <si>
    <t>Desarrollo de Sistemas de Información en la Secretaría de Infraestructura Física</t>
  </si>
  <si>
    <t>Sistemas de Información implementados</t>
  </si>
  <si>
    <t>Compra de equipos,
Desarrollo de sistemas informáticos y bases de datos,
Estructuración, desarrollo y operación Centro de Gestión,
Mantenimiento licencias y Software,
Fortalecimiento Institucional.</t>
  </si>
  <si>
    <t>Cristian Alberto Quiceno Gutierrez</t>
  </si>
  <si>
    <t>Estudios de Sistemas viales subregionales elaborados (31050205)
310502000</t>
  </si>
  <si>
    <t>PRESTACIÓN DE SERVICIOS DE TRANSPORTE TERRESTRE AUTOMOTOR PARA APOYAR LA GESTIÓN DE LAS DEPENDENCIAS DE LA GOBERNACIÓN
Nota: La competencia para la contratación de este objeto es de la Secretaría General, el proceso será adelantado por dicha dependencia y entregado el CDP respectivo para su contratación (Centro de Costos 112000G222)</t>
  </si>
  <si>
    <t xml:space="preserve">Puntos críticos de la RVS intervenidos (31050303)
km de vías de la RVS mantenidas, mejoradas y/o rehabilitadas en afirmado (31050305)
km de vías de la RVS mantenidas, mejoradas y/o rehabilitadas en pavimento (31050306)
310503000
</t>
  </si>
  <si>
    <t xml:space="preserve">Mantenimiento y Mejoramiento de la RVS en Antioquia
</t>
  </si>
  <si>
    <t>Mantenimiento rutinario,
Intervención de puntos críticos,
Fortalecimiento Institucional.</t>
  </si>
  <si>
    <t>20103 de 05/01/2018</t>
  </si>
  <si>
    <t>Blanca Margarita Granda Cortes/La supervisión del contrato la realiza la Secretaría General</t>
  </si>
  <si>
    <t>ADICIÓN 1 Y PRORROGA 1 AL CONTRATO INTERADMINISTRATIVO 4600006343 DE 2017 BRINDAR APOYO TÉCNICO, ADMINISTRATIVO, FINANCIERO, CONTABLE, PREDIAL,  LEGAL, SOCIAL, AMBIENTAL DE LOS PROYECTOS,   PROCESOS Y CONTRATOS LLEVADOS A CABO EN LA SECRETARIA DE INFRAESTRUCTURA FISICA DEL DEPARTAMENTO DE ANTIOQUIA</t>
  </si>
  <si>
    <t xml:space="preserve">Puntos críticos de la RVS intervenidos (31050303)
km de vías de la RVS mantenidas, mejoradas y/o rehabilitadas en afirmado (31050305)
km de vías de la RVS mantenidas, mejoradas y/o rehabilitadas en pavimento (31050306)
Vías con placa huella intervenidas (32040205)
320402000
</t>
  </si>
  <si>
    <t>Mantenimiento y Mejoramiento de la RVS en Antioquia
Apoyo al mejoramiento y/o mantenimiento de la RVT en Antioquia</t>
  </si>
  <si>
    <t xml:space="preserve">180035001  
180068001  
</t>
  </si>
  <si>
    <t xml:space="preserve">
20967 de 26/01/2018
20968 de 26/01/2018
17979 de 20/06/2017 
17980 de 20/06/2017 
17981 de 20/06/2017 
17982 de 20/06/2017 
17983 de 20/06/2017 
17984 de 20/06/2017 
17985 de 20/06/2017
POR SUSTITUCION FONDO DEL CDP 3500036559
16710 de 14/02/2017
16712 de 14/02/2017
16713 de 14/02/2017
16714 de 14/02/2017
16715 de 14/02/2017
16716 de 14/02/2017
16717 de 14/02/2017
16718 de 14/02/2017</t>
  </si>
  <si>
    <t xml:space="preserve">S2017060043284 de 09/03/2017 </t>
  </si>
  <si>
    <t>Blanca Margarita Granda Cortes/Juan Carlos Arroyave Pelaez</t>
  </si>
  <si>
    <t>Supervisión técnica, jurídica, administrativa, contable y/o financiera</t>
  </si>
  <si>
    <t>BRINDAR APOYO TÉCNICO, ADMINISTRATIVO, FINANCIERO, CONTABLE, PREDIAL,  LEGAL, SOCIAL, AMBIENTAL DE LOS PROYECTOS,   PROCESOS Y CONTRATOS LLEVADOS A CABO EN LA SECRETARIA DE INFRAESTRUCTURA FISICA DEL DEPARTAMENTO DE ANTIOQUIA</t>
  </si>
  <si>
    <t>Puntos críticos de la RVS intervenidos (31050303),
km de vías de la RVS mantenidas, mejoradas y/o rehabilitadas en afirmado  (31050305), 
km de vías de la RVS mantenidas, mejoradas y/o rehabilitadas en pavimento (31050306)</t>
  </si>
  <si>
    <t>Designar estudiantes de las universidades públicas para la realización de la práctica académica, con el fin de brindar apoyo a la gestión del Departamento de Antioquia y sus subregiones durante el año de 2018.
Nota: La competencia para la contratación de este objeto es de la Secretaría de Gestión Humana y Desarrollo Organizacional, el proceso será adelantado por dicha dependencia y entregado el CDP respectivo para su contratación (Centro de Costos 112000F124)</t>
  </si>
  <si>
    <t>Puntos críticos de la RVS intervenidos (31050303)
km de vías de la RVS mantenidas, mejoradas y/o rehabilitadas en afirmado (31050305)
km de vías de la RVS mantenidas, mejoradas y/o rehabilitadas en pavimento (31050306)
310503000</t>
  </si>
  <si>
    <t>20336 de 10/01/2018</t>
  </si>
  <si>
    <t xml:space="preserve">Blanca Margarita Granda Cortes/La supervisión del contrato la realiza la Secretaría de Gestión Humana y Desarrollo Organizacional </t>
  </si>
  <si>
    <t xml:space="preserve">Contrato  interadministrativo de mandato  para la promoción, creación, elaboración desarrollo y conceptualización de las campañas, estrategias y necesidades comunicacionales de la Gobernación de Antioquia.
Nota: La competencia para la contratación de este objeto es de la Gerencia de Comunicaciones, el proceso será adelantado por dicha dependencia y entregado el CDP respectivo para su contratación (Centro Costos 112000A311).  </t>
  </si>
  <si>
    <t xml:space="preserve">Blanca Margarita Granda Cortes/ La supervisión del contrato la realiza la Gerencia de Comunicaciones de la Gobernación de Antioquia </t>
  </si>
  <si>
    <t xml:space="preserve">Contrato interadministrativo de prestación de servicios como operador logístico para la organización, administración, ejecución y demás acciones logísticas necesarias para la realización de los eventos programados por la Gobernación de Antioquia
Nota: La competencia para la contratación de este objeto es de la Gerencia de Comunicaciones, el proceso será adelantado por dicha dependencia y entregado el CDP respectivo para su contratación (Centro Costos 112000A311).   </t>
  </si>
  <si>
    <t>Construcción, mantenimiento y operación conexión vial Aburrá Oriente (Km de Túnel de Oriente construido)
Nota: DERECHOS DE CONECTIVIDAD: SI SE DA LA OPERACIÓN CON EL IDEA POR LA VENTA DE LOS FLUJOS FUTUROS DE ESTA RENTA NO SE DEBEN PRESUPUESTAR</t>
  </si>
  <si>
    <t>km del Túnel de Oriente construido (31050401)</t>
  </si>
  <si>
    <t>Construcción, mantenimiento y operación vial Aburrá Oriente</t>
  </si>
  <si>
    <t>182317001</t>
  </si>
  <si>
    <t>Túnel de Oriente construido</t>
  </si>
  <si>
    <t>Construcción Túnel de Oriente, operación y mantenimento</t>
  </si>
  <si>
    <r>
      <t xml:space="preserve">Construcción, mantenimiento y operación conexión vial Aburrá Oriente (Km de Túnel de Oriente construido)
Nota: El objeto se registra en la planeación de la contratación de 2018 por tratarse de la </t>
    </r>
    <r>
      <rPr>
        <b/>
        <sz val="10"/>
        <rFont val="Calibri"/>
        <family val="2"/>
        <scheme val="minor"/>
      </rPr>
      <t>vigencia futura 2018</t>
    </r>
    <r>
      <rPr>
        <sz val="10"/>
        <rFont val="Calibri"/>
        <family val="2"/>
        <scheme val="minor"/>
      </rPr>
      <t xml:space="preserve"> del contrato de Concesión no incluida en el presupuesto </t>
    </r>
  </si>
  <si>
    <t>Inversión Túnel de Oriente,
Mantenimiento Las Palmas y Santa Elena.</t>
  </si>
  <si>
    <t>INVESTIGACION PARA REVERSION DEL PROCESO DE EROSION EN LAS COSTAS DEL MAR DE ANTIOQUIA
Nota: La competencia para la contratación de este objeto es de la Secretaría de Infraestructura, el proceso será adelantado por esta dependencia. Como el DAPARD también participa en el proceso, será entregada la VF respectiva a la Secretaría de Infraestructura para su contratación.</t>
  </si>
  <si>
    <t>CD-20-03-2017</t>
  </si>
  <si>
    <t>S2017060109204 de 10/11/2017</t>
  </si>
  <si>
    <t>2017-SS-20-0004</t>
  </si>
  <si>
    <t>Vías de la RVT mantenidas, mejoradas, rehabilitadas y/o pavimentadas (32040201)</t>
  </si>
  <si>
    <t>Apoyo al mejoramiento y/o mantenimiento de la RVT en Antioquia</t>
  </si>
  <si>
    <t>Vías mantenidas con mantenimiento rutinario</t>
  </si>
  <si>
    <t>Mantenimiento rutinario</t>
  </si>
  <si>
    <t>ADQUISICIÓN DE TIQUETES AÉREOS PARA LA GOBERNACIÓN DE ANTIOQUIA
Nota: La competencia para la contratación de este objeto es de la Secretaría General, el proceso será adelantado por dicha dependencia y entregado el CDP respectivo para su contratación (Centro de Costos 112000G222)</t>
  </si>
  <si>
    <t>FUNCIONAMIENTO</t>
  </si>
  <si>
    <t>20969 de 26/01/2018
18643 de 29/08/2017</t>
  </si>
  <si>
    <t>S2017060102139 de 22/09/2017</t>
  </si>
  <si>
    <t>SERVICIO AEREO A TERRITORIOS NACIONALES SA SATENA</t>
  </si>
  <si>
    <t>Blanca Margarita Granda Cortes/Maria Victoria Hoyos Velasquez: Supervisor del contrato de la Secretaría General</t>
  </si>
  <si>
    <t>ADICION 1 Y PRORROGA 1 AL CONTRATO 4600006532 DE 2017 ADMINISTRACIÓN Y OPERACIÓN DE LA ESTACIÓN DE PEAJE PAJARITO EN LA VÍA PAJARITO - SAN PEDRO DE LOS MILAGROS - LA YE -  ENTRERRÍOS - SANTA ROSA DE OSOS EN EL DEPARTAMENTO DE ANTIOQUIA</t>
  </si>
  <si>
    <t xml:space="preserve">19936 de 09/01/2018
15845 de 12/01/2017
</t>
  </si>
  <si>
    <t>S2017060052841 de 21/03/2017</t>
  </si>
  <si>
    <t>THOMAS INSTRUMENTS S.A.S.</t>
  </si>
  <si>
    <t>Jesus Dairo Restrepo Restrepo</t>
  </si>
  <si>
    <t>ADMINISTRACIÓN Y OPERACIÓN DE LA ESTACIÓN DE PEAJE PAJARITO EN LA VÍA PAJARITO - SAN PEDRO DE LOS MILAGROS - LA YE -  ENTRERRÍOS - SANTA ROSA DE OSOS EN EL DEPARTAMENTO DE ANTIOQUIA</t>
  </si>
  <si>
    <t>19938 de 03/01/2018</t>
  </si>
  <si>
    <t>SUMINISTRO DE PAPELERÍA, INSUMOS DE ASEO Y CAFETERÍA  
Nota: La competencia para la contratación de este objeto es de la Secretaría General, se trata de un objeto derivado de un proceso de selección de mayor cuantía que será adelantado por dicha dependencia y entregado el CDP respectivo para su contratación.</t>
  </si>
  <si>
    <t>Blanca Margarita Granda Cortes/Supervisión del contrato realizada por de la Secretaría General</t>
  </si>
  <si>
    <t>SUSCRIPCIÓN A LOS PERIÓDICOS MUNDO Y COLOMBIANO PARA EL DESPACHO DEL SECRETARIO
Nota: La competencia para la contratación de este objeto es de la Secretaría General, el proceso será adelantado por dicha dependencia y entregado el CDP respectivo para su contratación.</t>
  </si>
  <si>
    <t>ADQUISICION DE SERVICIOS RELACIONADOS CON LA EDICIÓN DE FORMAS, ESCRITOS, PUBLICACIONES, REVISTAS Y LIBROS, ETC ENTRE OTROS.    
Nota: La competencia para la contratación de este objeto es de la Secretaría General, el proceso será adelantado por dicha dependencia y entregado el CDP respectivo para su contratación.</t>
  </si>
  <si>
    <t>ARRENDAMIENTO DE BIENES MUEBLES E INMUEBLES PARA EL FUNCIONAMIENTO A CARGO DE LA ENTIDAD 
Nota: La competencia para la contratación de este objeto es de la Secretaría General, el proceso será adelantado por dicha dependencia y entregado el CDP respectivo para su contratación.</t>
  </si>
  <si>
    <t>MANTENIMIENTO PREVENTIVO PARA PLOTTER HP T2300 EXISTENTE EN LA SECRETARÍA DE INFRAESTRUCTURA FÏSICA, QUE COMPRENDE: LIMPIEZA INTERNA Y EXTERNA,  DESENSAMBLE COMPLETO Y LIMPIEZA DE TODOS SUS COMPONENTES,  Y CALIBRACION, Y SUMINISTRO DE PIEZAS Y ELEMENTOS QUE SE REQUIERAN.
Nota: La competencia para la contratación de este objeto es de la Secretaría General, se trata de un objeto derivado de un proceso de selección de mayor cuantía que será adelantado por dicha dependencia y entregado el CDP respectivo para su contratación.</t>
  </si>
  <si>
    <t>Blanca Margarita Granda Cortes</t>
  </si>
  <si>
    <t>MEJORAMIENTO Y CONSTRUCCIÓN DE OBRAS COMPLEMENTARIAS SOBRE EL CORREDOR VIAL CONCEPCIÓN-ALEJANDRIA (CODIGO 62AN19-1), DE LA SUBREGION ORIENTE</t>
  </si>
  <si>
    <t xml:space="preserve">km de vías de la RVS mantenidas, mejoradas y/o rehabilitadas en afirmado  (31050305)
310503000
</t>
  </si>
  <si>
    <t>Mejoramiento de la capa de rodadura y obras de drenaje</t>
  </si>
  <si>
    <t>LINA MARÍA CÓRDOBA DÍAZ/Interventoría Externa</t>
  </si>
  <si>
    <t>INTERVENTORIA TECNICA, ADMINISTRATIVA, AMBIENTAL, FINANCIERA Y LEGAL PARA EL MEJORAMIENTO Y CONSTRUCCIÓN DE OBRAS COMPLEMENTARIAS SOBRE EL CORREDOR VIAL CONCEPCIÓN-ALEJANDRIA (CODIGO 62AN19-1), DE LA SUBREGION ORIENTE</t>
  </si>
  <si>
    <t>Santiago Marín Diaz</t>
  </si>
  <si>
    <t>Santiago Marín Diaz/Interventoría Externa</t>
  </si>
  <si>
    <t>INTERVENTORIA TECNICA, ADMINISTRATIVA, AMBIENTAL, FINANCIERA Y LEGAL PARA EL MEJORAMIENTO Y CONSTRUCCIÓN DE OBRAS COMPLEMENTARIAS SOBRE EL CORREDOR VIAL SAN JERÓNIMO-POLEAL (62AN16), DE LA SUBREGION OCCIDENTE</t>
  </si>
  <si>
    <t>MEJORAMIENTO Y CONSTRUCCIÓN DE OBRAS COMPLEMENTARIAS SOBRE EL CORREDOR VIAL ALTO DEL CHUSCAL-ARMENIA (60AN08-1), DE LA SUBREGION OCCIDENTE</t>
  </si>
  <si>
    <t>PAULO ANDRÉS PÉREZ GIRALDO/Interventoría Externa</t>
  </si>
  <si>
    <t>INTERVENTORIA TECNICA, ADMINISTRATIVA, AMBIENTAL, FINANCIERA Y LEGAL PARA EL MEJORAMIENTO Y CONSTRUCCIÓN DE OBRAS COMPLEMENTARIAS SOBRE EL CORREDOR VIAL ALTO DEL CHUSCAL-ARMENIA (60AN08-1), DE LA SUBREGION OCCIDENTE</t>
  </si>
  <si>
    <t>OSCAR IVAN OSORIO PELAEZ</t>
  </si>
  <si>
    <t>MARIA YANET VALENCIA CEBALLOS/Interventoría Externa</t>
  </si>
  <si>
    <t>INTERVENTORIA TECNICA, ADMINISTRATIVA, AMBIENTAL, FINANCIERA Y LEGAL PARA EL MEJORAMIENTO Y CONSTRUCCIÓN DE OBRAS COMPLEMENTARIAS SOBRE EL CORREDOR VIAL SAN FERMIN-BRICEÑO (25AN13), DE LA SUBREGION NORTE</t>
  </si>
  <si>
    <t>MARIA YANET VALENCIA CEBALLOS</t>
  </si>
  <si>
    <t>MABEL EMILCE GARCIA BUITRAGO/Interventoría Externa</t>
  </si>
  <si>
    <t>INTERVENTORIA TECNICA, ADMINISTRATIVA, AMBIENTAL, FINANCIERA Y LEGAL PARA EL MEJORAMIENTO Y CONSTRUCCIÓN DE OBRAS COMPLEMENTARIAS SOBRE EL CORREDOR VIAL SALGAR-LA CÁMARA-LA QUIEBRA (60AN05-1), DE LA SUBREGION SUROESTE</t>
  </si>
  <si>
    <t>MABEL EMILCE GARCIA BUITRAGO</t>
  </si>
  <si>
    <t>MEJORAMIENTO Y CONSTRUCCIÓN DE OBRAS COMPLEMENTARIAS SOBRE EL CORREDOR VIAL SONSÓN-LA QUIEBRA-NARIÑO (56AN10), DE LA SUBREGION ORIENTE</t>
  </si>
  <si>
    <t>MARCO ALFONSO GOMEZ PUCHE/Interventoría Externa</t>
  </si>
  <si>
    <t>IVAN DARIO DE VARGAS CABARCAS</t>
  </si>
  <si>
    <t xml:space="preserve">MEJORAMIENTO Y CONSTRUCCIÓN DE OBRAS COMPLEMENTARIAS SOBRE EL CORREDOR VIAL LA QUIEBRA-ARGELIA (56AN10-1), DE LA SUBREGION ORIENTE
</t>
  </si>
  <si>
    <t>DAVID CALLEJAS SAULE/Interventoría Externa</t>
  </si>
  <si>
    <t>INTERVENTORIA TECNICA, ADMINISTRATIVA, AMBIENTAL, FINANCIERA Y LEGAL PARA EL MEJORAMIENTO Y CONSTRUCCIÓN DE OBRAS COMPLEMENTARIAS SOBRE EL CORREDOR VIAL LA QUIEBRA-ARGELIA (56AN10-1), DE LA SUBREGION ORIENTE</t>
  </si>
  <si>
    <t>MEJORAMIENTO Y CONSTRUCCIÓN DE OBRAS COMPLEMENTARIAS SOBRE EL CORREDOR VIAL COCORNÁ - EL RAMAL (GRANADA)(60AN17-1), DE LA SUBREGION ORIENTE</t>
  </si>
  <si>
    <t>IVAN DARIO DE VARGAS CABARCAS/Interventoría Externa</t>
  </si>
  <si>
    <t>INTERVENTORIA TECNICA, ADMINISTRATIVA, AMBIENTAL, FINANCIERA Y LEGAL PARA EL MEJORAMIENTO Y CONSTRUCCIÓN DE OBRAS COMPLEMENTARIAS SOBRE EL CORREDOR VIAL COCORNÁ - EL RAMAL (GRANADA)(60AN17-1), DE LA SUBREGION ORIENTE</t>
  </si>
  <si>
    <t>MEJORAMIENTO Y CONSTRUCCIÓN DE OBRAS COMPLEMENTARIAS SOBRE EL CORREDOR VIAL SOFIA-YOLOMBÓ (62AN23), DE LA SUBREGION NORDESTE</t>
  </si>
  <si>
    <t>OSCAR IVAN OSORIO PELAEZ/Interventoría Externa</t>
  </si>
  <si>
    <t>INTERVENTORIA TECNICA, ADMINISTRATIVA, AMBIENTAL, FINANCIERA Y LEGAL PARA EL MEJORAMIENTO Y CONSTRUCCIÓN DE OBRAS COMPLEMENTARIAS SOBRE EL CORREDOR VIAL SOFIA-YOLOMBÓ (62AN23), DE LA SUBREGION NORDESTE</t>
  </si>
  <si>
    <t> 95111601</t>
  </si>
  <si>
    <t xml:space="preserve">km ciclo-vías, senderos peatonales y/o moto-rutas construidos (31050701)
</t>
  </si>
  <si>
    <t>Construcción de cicloinfraestructura en subregiones del Departamento de Antioquia</t>
  </si>
  <si>
    <t>180127
BPIN 2017003050010</t>
  </si>
  <si>
    <t>Construcción de ciclovías</t>
  </si>
  <si>
    <t xml:space="preserve">Gestíon y adquisición de predios; señalización y semaforos, plan manejo de transito, obras hidrosanitarias, estructuras de concreto, estructuras de pavimento y paisajismo.  
</t>
  </si>
  <si>
    <t>RE-20-26-2017</t>
  </si>
  <si>
    <t>S2017060109419 de 10/11/2017</t>
  </si>
  <si>
    <t>2017-AS-20-0025</t>
  </si>
  <si>
    <t>INSTITUTO DEPARTAMENTAL DE DEPORTES DE ANTIOQUIA
Indeportes Antioquia</t>
  </si>
  <si>
    <t>Leticia Omaira Hoyos Zuluaga</t>
  </si>
  <si>
    <t>otros espacios públicos (muelles, malecones, entre otros) construidos y/o mantenidos (31050603)</t>
  </si>
  <si>
    <t>Construcción de paseos urbanos de malecón, Etapa 1 en los Barrios Santafe y La Playa de Turbo Antioquia</t>
  </si>
  <si>
    <t>180128
BPIN 2017003050012</t>
  </si>
  <si>
    <t>RE-20-27-2017</t>
  </si>
  <si>
    <t>2017-AS-20-0026</t>
  </si>
  <si>
    <t>Pavimentación de vías - Mejoramiento</t>
  </si>
  <si>
    <t>Mejoramiento y mantenimiento de vías terciarias para la paz PUERTO RAUDAL - RAUDAL en el Departamento de Antioquia</t>
  </si>
  <si>
    <t>Jaime Alejandro Gomez Restrepo/Interventoría Externa</t>
  </si>
  <si>
    <t>Interventoria técnica, administrativa, ambiental, financiera y legal para el Mejoramiento y mantenimiento de vías terciarias para la paz PUERTO RAUDAL - RAUDAL en el Departamento de Antioquia</t>
  </si>
  <si>
    <t>Mejoramiento y mantenimiento de vías terciarias para la paz EL 12 - BARRO BLANCO en el Departamento de Antioquia</t>
  </si>
  <si>
    <t>Interventoria técnica, administrativa, ambiental, financiera y legal para el Mejoramiento y mantenimiento de vías terciarias para la paz EL 12 - BARRO BLANCO en el Departamento de Antioquia</t>
  </si>
  <si>
    <t>Mejoramiento y mantenimiento de vías terciarias para la paz PASCUITA- PARTIDAS DE SANTA RITA en el Departamento de Antioquia</t>
  </si>
  <si>
    <t>Interventoria técnica, administrativa, ambiental, financiera y legal para el Mejoramiento y mantenimiento de vías terciarias para la paz PASCUITA- PARTIDAS DE SANTA RITA en el Departamento de Antioquia</t>
  </si>
  <si>
    <t>Mejoramiento y mantenimiento de vías terciarias para la paz VIA LOS CHIVOS - EL PATO en el Departamento de Antioquia</t>
  </si>
  <si>
    <t>Interventoria técnica, administrativa, ambiental, financiera y legal para el Mejoramiento y mantenimiento de vías terciarias para la paz VIA LOS CHIVOS - EL PATO en el Departamento de Antioquia</t>
  </si>
  <si>
    <t>Mejoramiento y mantenimiento de vías terciarias para la paz LA VEREDA - EL CINCO en el Departamento de Antioquia</t>
  </si>
  <si>
    <t>Interventoria técnica, administrativa, ambiental, financiera y legal para el Mejoramiento y mantenimiento de vías terciarias para la paz LA VEREDA - EL CINCO en el Departamento de Antioquia</t>
  </si>
  <si>
    <t>Mejoramiento y mantenimiento de vías terciarias para la paz LAS CONCHAS - GRANADA en el Departamento de Antioquia</t>
  </si>
  <si>
    <t>Interventoria técnica, administrativa, ambiental, financiera y legal para el Mejoramiento y mantenimiento de vías terciarias para la paz LAS CONCHAS - GRANADA en el Departamento de Antioquia</t>
  </si>
  <si>
    <t>Mejoramiento y mantenimiento de vías terciarias para la paz SANTA LUCIA - PORVENIR en el Departamento de Antioquia</t>
  </si>
  <si>
    <t>Interventoria técnica, administrativa, ambiental, financiera y legal para el Mejoramiento y mantenimiento de vías terciarias para la paz SANTA LUCIA - PORVENIR en el Departamento de Antioquia</t>
  </si>
  <si>
    <t>Mejoramiento y mantenimiento de vías terciarias para la paz ARGELIA - VILLETA - FLORIDA en el Departamento de Antioquia</t>
  </si>
  <si>
    <t>Interventoria técnica, administrativa, ambiental, financiera y legal para el Mejoramiento y mantenimiento de vías terciarias para la paz ARGELIA - VILLETA - FLORIDA en el Departamento de Antioquia</t>
  </si>
  <si>
    <t>Mejoramiento y mantenimiento de vías terciarias para la paz NORIZAL - LA POLCA en el Departamento de Antioquia</t>
  </si>
  <si>
    <t>Interventoria técnica, administrativa, ambiental, financiera y legal para el Mejoramiento y mantenimiento de vías terciarias para la paz NORIZAL - LA POLCA en el Departamento de Antioquia</t>
  </si>
  <si>
    <t>Mejoramiento y mantenimiento de vías terciarias para la paz LA SIERRA - SOPETRAN en el Departamento de Antioquia</t>
  </si>
  <si>
    <t>Interventoria técnica, administrativa, ambiental, financiera y legal para el Mejoramiento y mantenimiento de vías terciarias para la paz LA SIERRA - SOPETRAN en el Departamento de Antioquia</t>
  </si>
  <si>
    <t>Mejoramiento y mantenimiento de vías terciarias para la paz COCORNA - LA PIÑUELA en el Departamento de Antioquia</t>
  </si>
  <si>
    <t>Interventoria técnica, administrativa, ambiental, financiera y legal para el Mejoramiento y mantenimiento de vías terciarias para la paz COCORNA - LA PIÑUELA en el Departamento de Antioquia</t>
  </si>
  <si>
    <t>Mejoramiento y mantenimiento de vías terciarias para la paz AUTOPISTA - AQUITANIA en el Departamento de Antioquia</t>
  </si>
  <si>
    <t>Interventoria técnica, administrativa, ambiental, financiera y legal para el Mejoramiento y mantenimiento de vías terciarias para la paz AUTOPISTA - AQUITANIA en el Departamento de Antioquia</t>
  </si>
  <si>
    <t>Mejoramiento y mantenimiento de vías secundarias para la paz SAN FERMÍN-BRICEÑO en el Departamento de Antioquia</t>
  </si>
  <si>
    <t>Edir Amparo Graciano Gómez/Interventoría Externa</t>
  </si>
  <si>
    <t>Interventoria técnica, administrativa, ambiental, financiera y legal para el Mejoramiento y mantenimiento de vías secundarias para la paz SAN FERMÍN-BRICEÑO en el Departamento de Antioquia</t>
  </si>
  <si>
    <t>Mejoramiento y mantenimiento de vías secundarias para la paz MUTATÁ-PAVARANDO GRANDE en el Departamento de Antioquia</t>
  </si>
  <si>
    <t>Interventoria técnica, administrativa, ambiental, financiera y legal para el Mejoramiento y mantenimiento de vías secundarias para la paz MUTATÁ-PAVARANDO GRANDE en el Departamento de Antioquia</t>
  </si>
  <si>
    <t>Mejoramiento y mantenimiento de vías secundarias para la paz ABRIAQUÍ-FRONTINO en el Departamento de Antioquia</t>
  </si>
  <si>
    <t>Interventoria técnica, administrativa, ambiental, financiera y legal para el Mejoramiento y mantenimiento de vías secundarias para la paz ABRIAQUÍ-FRONTINO en el Departamento de Antioquia</t>
  </si>
  <si>
    <t>Mejoramiento y mantenimiento de vías secundarias para la paz CAICEDO- LA USA (RÍO CAUCA) en el Departamento de Antioquia</t>
  </si>
  <si>
    <t>Interventoria técnica, administrativa, ambiental, financiera y legal para el Mejoramiento y mantenimiento de vías secundarias para la paz CAICEDO- LA USA (RÍO CAUCA) en el Departamento de Antioquia</t>
  </si>
  <si>
    <t>Mejoramiento y mantenimiento de vías secundarias para la paz PEQUE - URAMITA en el Departamento de Antioquia</t>
  </si>
  <si>
    <t>Interventoria técnica, administrativa, ambiental, financiera y legal para el Mejoramiento y mantenimiento de vías secundarias para la paz PEQUE - URAMITA en el Departamento de Antioquia</t>
  </si>
  <si>
    <t>Mejoramiento y mantenimiento de vías secundarias para la paz ALEJANDRÍA - EL BIZCOCHO en el Departamento de Antioquia</t>
  </si>
  <si>
    <t>Interventoria técnica, administrativa, ambiental, financiera y legal para el Mejoramiento y mantenimiento de vías secundarias para la paz ALEJANDRÍA - EL BIZCOCHO en el Departamento de Antioquia</t>
  </si>
  <si>
    <t>Mejoramiento y mantenimiento de vías secundarias para la paz ANGOSTURA - LA HERRADURA en el Departamento de Antioquia</t>
  </si>
  <si>
    <t>Interventoria técnica, administrativa, ambiental, financiera y legal para el Mejoramiento y mantenimiento de vías secundarias para la paz ANGOSTURA - LA HERRADURA en el Departamento de Antioquia</t>
  </si>
  <si>
    <t>Mejoramiento y mantenimiento de vías secundarias para la paz URRAO - CAICEDO ( JAIPERA - LA ANÁ) en el Departamento de Antioquia</t>
  </si>
  <si>
    <t>Interventoria técnica, administrativa, ambiental, financiera y legal para el Mejoramiento y mantenimiento de vías secundarias para la paz URRAO - CAICEDO ( JAIPERA - LA ANÁ) en el Departamento de Antioquia</t>
  </si>
  <si>
    <t>Mejoramiento y mantenimiento de vías secundarias para la paz CONCEPCIÓN - BARBOSA en el Departamento de Antioquia</t>
  </si>
  <si>
    <t>Interventoria técnica, administrativa, ambiental, financiera y legal para el Mejoramiento y mantenimiento de vías secundarias para la paz CONCEPCIÓN - BARBOSA en el Departamento de Antioquia</t>
  </si>
  <si>
    <t>Mejoramiento y mantenimiento de vías secundarias para la paz GRANADA - SAN CARLOS en el Departamento de Antioquia</t>
  </si>
  <si>
    <t>Interventoria técnica, administrativa, ambiental, financiera y legal para el Mejoramiento y mantenimiento de vías secundarias para la paz GRANADA - SAN CARLOS en el Departamento de Antioquia</t>
  </si>
  <si>
    <t>km de vías en la conexión Aburra-Rio Cauca construidas, operadas, mantenidas y rehabilitadas (31050404)</t>
  </si>
  <si>
    <t>Construcción, operación y mantenimiento conexión vial Aburrá  Río Cauca</t>
  </si>
  <si>
    <t>Obras de mitigación Aburra Cauca
Mantenimiento Aburra Cauca</t>
  </si>
  <si>
    <t>APP DE INICIATIVA PÚBLICA PRIVADA SIN RECURSOS PÚBLICOS CONEXIÓN CENTRO CARIBE
Nota: En proceso de estructuración de los estudios de factibilidad</t>
  </si>
  <si>
    <t xml:space="preserve">CONEXIÓN CENTRO CARIBE
</t>
  </si>
  <si>
    <t xml:space="preserve">APP DE INICIATIVA PÚBLICA PRIVADA SIN RECURSOS PÚBLICOS RIONEGRO - TABLAZO
Nota: En etapa de factibilidad. 
Revisión por parte de la entidad estatal de los estudios allegados.  6 meses contados a partir del 29 de agosto del 2017.
</t>
  </si>
  <si>
    <t>RIONEGRO - TABLAZO</t>
  </si>
  <si>
    <t>APP DE INICIATIVA PÚBLICA PRIVADA SIN RECURSOS PÚBLICOS MARINILLA - PEÑOL - GUATAPÉ
Nota: En proceso de estructuración de los estudios de factibilidad</t>
  </si>
  <si>
    <t xml:space="preserve">MARINILLA - PEÑOL - GUATAPÉ
</t>
  </si>
  <si>
    <t>APP DE INICIATIVA PÚBLICA PRIVADA SIN RECURSOS PÚBLICOS CONEXIÓN VIAL AL SUR
Nota: En etapa de prefactibilidad</t>
  </si>
  <si>
    <t>CONEXIÓN VIAL AL SUR</t>
  </si>
  <si>
    <t>MEJORAMIENTO Y PAVIMENTACIÓN DE LAS VÍAS CARABANCHEL - LA MARIA Y PUERO CUERO - PUENTE CHAPINEROS (MUNICIPIO DE EL RETIRO), SUBREGIÓN ORIENTE DEL DEPARTAMENTO DE ANTIOQUIA, MEDIANTE EL COBRO DE LA CONTRIBUCIÓN DE VALORIZACIÓN GENERADA CON EL PROYECTO</t>
  </si>
  <si>
    <t>Estudios de prefactibilidad/factibilidad y estructuración de proyectos con el componente de valorización en la RVS realizados (31050203)</t>
  </si>
  <si>
    <t>Construcción y pavimentación de vías en la Red Vial Secundaria RVS en el Departamento de Antioquia mediante el cobro de valorización</t>
  </si>
  <si>
    <t>MEJORAMIENTO Y PAVIMENTACIÓN DE LAS VÍAS CARABANCHEL - LA MARIA (MUNICIPIO DE EL RETIRO)  Y PUERO CUERO - PUENTE CHAPINEROS (MUNICIPIO DE EL RETIRO)</t>
  </si>
  <si>
    <t>MEJORAMIENTO Y PAVIMENTACIÓN DE LA VÍA PUENTE IGLESIAS - LIBANO; CAMINO DE LA VÍRGEN (MUNICIPIO DE  TÁMESIS) EN LA SUBREGION SUROESTE DEL DEPARTAMENTO DE ANTIOQUIA, MEDIANTE EL COBRO DE LA CONTRIBUCIÓN DE VALORIZACIÓN GENERADA CON EL PROYECTO</t>
  </si>
  <si>
    <t>MEJORAMIENTO Y PAVIMENTACIÓN DE LA VÍA PUENTE IGLESIAS - LIBANO; CAMINO DE LA VÍRGEN (MUNICIPIO DE TÁMESIS)</t>
  </si>
  <si>
    <t>MEJORAMIENTO Y PAVIMENTACIÓN DE LA VÍA LOMA HERMOSA (MUNICIPIO DE SAN JERÓNIMO) EN LA SUBREGIÓN DE OCCIDENTE DEL DEPARTAMENTO DE ANTIOQUIA, MEDIANTE EL COBRO DE LA CONTRIBUCIÓN DE VALORIZACIÓN GENERADA CON EL PROYECTO</t>
  </si>
  <si>
    <t>MEJORAMIENTO Y PAVIMENTACIÓN DE LA VÍA LOMA HERMOSA (MUNICIPIO DE SAN JERÓNIMO)</t>
  </si>
  <si>
    <t>MEJORAMIENTO Y PAVIMENTACIÓN DE LA VÍA EL RODEO - CORDOBA (MUNICIPIO DE SOPETRAN) EN LA SUBREGIÓN DE OCCIDENTE DEL DEPARTAMENTO DE ANTIOQUIA, MEDIANTE EL COBRO DE LA CONTRIBUCIÓN DE VALORIZACIÓN GENERADA CON EL PROYECTO</t>
  </si>
  <si>
    <t xml:space="preserve">MEJORAMIENTO Y PAVIMENTACIÓN DE LA VÍA EL RODEO - CORDOBA (MUNICIPIO DE SOPETRAN) </t>
  </si>
  <si>
    <t>MEJORAMIENTO Y PAVIMENTACIÓN DE LA VIA  SAN JERÓNIMO - POLEAL, VEREDA PANTANILLO (SAN PEDRO DE LOS MILAGROS) EN LA SUBREGIÓN NORTE DEL DEPARTAMENTO DE ANTIOQUIA, MEDIANTE EL COBRO DE LA CONTRIBUCIÓN DE VALORIZACIÓN GENERADA CON EL PROYECTO</t>
  </si>
  <si>
    <t>MEJORAMIENTO Y PAVIMENTACIÓN DE LA VIA  SAN JERÓNIMO - POLEAL, VEREDA PANTANILLO (SAN PEDRO DE LOS MILAGROS)</t>
  </si>
  <si>
    <t>ATENCIÓN DE PUNTOS CRITICOS Y CONSTRUCCIÓN DE OBRAS COMPLEMENTARIAS EN LA RED VIAL SECUNDARIA DE LAS SUBREGIONES DEL DEPARTAMENTO DE ANTIOQUIA</t>
  </si>
  <si>
    <t>Mantenimiento rutinario, construcción de obras,
Intervención de puntos críticos,
Fortalecimiento Institucional.</t>
  </si>
  <si>
    <t>Edir Amparo Graiano Gómez</t>
  </si>
  <si>
    <t>INTERVENTORIA TECNICA, AMBIENTAL, ADMINISTRATIVA, FINANCIERA Y LEGAL PARA LA ATENCION DE PUNTOS CRITICOS Y COSNTRUCCION DE OBRAS COMPLEMENTARIAS EN LA RED VIAL SECUNDARIA DE LAS SUBREGIONES DEL DEPARTAMENTO DE ANTIOQUIA</t>
  </si>
  <si>
    <t>PAVIMENTACION DE VIAS EN EL DEPARTAMENTO DE ANTIOQUIA, POR EL SISTEMA DE VALORIZACION</t>
  </si>
  <si>
    <t>Estudio Plan de infraestructura y movilidad 2030 departamento de Antioquia</t>
  </si>
  <si>
    <t>182124001</t>
  </si>
  <si>
    <t>Estudios de la red vial elaborados</t>
  </si>
  <si>
    <t xml:space="preserve">Elaboración proyectos Plan de Movilidad,
Fortalecimiento Institucional,
Estudios ciclorrutas, motorrutas y otros.
</t>
  </si>
  <si>
    <t>ESTUDIOS DE PREFACTIBILIDAD Y FACTIBILIDAD PARA EL COBRO DE VALORIZACIÓN EN PROYECTOS DE INFRAESTRUCTURA DE TRANSPORTE EN EL DEPARTAMENTO DE ANTIOQUIA</t>
  </si>
  <si>
    <t>Estudios de prefactibilidad y factibilidad para el cobro de valorización en proyectos de infraestructura de transporte,
Antioquia</t>
  </si>
  <si>
    <t>Estudios contratados</t>
  </si>
  <si>
    <t>Realización estudios pre y factibilidad</t>
  </si>
  <si>
    <t>INTERVENTORÍA TECNICA, ADMINISTRATIVA, AMBIENTAL, FINANCIERA Y LEGAL PARA LA PAVIMENTACION DE VIAS EN EL DEPARTAMENTO DE ANTIOQUIA, POR EL SISTEMA DE VALORIZACION</t>
  </si>
  <si>
    <t xml:space="preserve">Convenio para la inclusión de Antioquia en el Plan Maestro Ferroviario firmado
sin recursos </t>
  </si>
  <si>
    <t>Participación de Antioquia en los Planes Nacionales de transporte Multimodal</t>
  </si>
  <si>
    <t>Convenio para la inclusión de Antioquia en el Plan Maestro Ferroviario firmado</t>
  </si>
  <si>
    <t>Estudios para inclusion de Antioquia en el Plan Maestro Ferroviario</t>
  </si>
  <si>
    <t>Estudios y diseños técnicos
Fortalecimiento Institucional, propuestas de trazados</t>
  </si>
  <si>
    <t>COFINANCIACIÓN  PARA LA CONSTRUCCIÓN DE ciclo-vías, senderos peatonales y/o moto-rutas construidos</t>
  </si>
  <si>
    <r>
      <t xml:space="preserve">km ciclo-vías, senderos peatonales y/o moto-rutas construidos (31050701)
</t>
    </r>
    <r>
      <rPr>
        <sz val="10"/>
        <color rgb="FFFF0000"/>
        <rFont val="Arial"/>
        <family val="2"/>
      </rPr>
      <t>310507000</t>
    </r>
  </si>
  <si>
    <t>Construcción de bulevares para peatones, ciclorutas, ciclo vias y senderos en Antioquia</t>
  </si>
  <si>
    <t xml:space="preserve"> Ciclovías construidas</t>
  </si>
  <si>
    <t>Construcción ciclovías
Interventoría</t>
  </si>
  <si>
    <t>Gerencia de Seguridad Alimentaria y Nutricional de Antioquia - MANÁ</t>
  </si>
  <si>
    <t>COFINANCIAR LA ENTREGA DE RACIONES DENTRO DE LA EJECUCIÓN DEL PROGRAMA DE ALIMENTACIÓN ESCOLAR, ATRAVEZ DEL CUAL SE BRINDA COMPLEMENTO ALIMENTARIO A  LOS NIÑOS, NIÑAS, Y ADOLESCENTES DE LA MATRICULA OFICIAL,DEL MUNICIPIO DE   ABEJORRAL</t>
  </si>
  <si>
    <t xml:space="preserve">Ana María Medina Gallón </t>
  </si>
  <si>
    <t xml:space="preserve">Profesional Unviersitario </t>
  </si>
  <si>
    <t>anamaria.medinag@antioquia.gov.co</t>
  </si>
  <si>
    <t>Seguridad alimentaria y nutricional en la población vulnerable- MANÁ</t>
  </si>
  <si>
    <t>Cupos atendidos en los programas de complementación alimentaria (PAE)</t>
  </si>
  <si>
    <t>PROGRAMA DE ALIMENTACION ESCOLAR PARA NIÑOS, NIÑAS Y JOVENES MATRICULADOS EN EL REGISTRO OFICIAL- SIMAT</t>
  </si>
  <si>
    <t>020158001</t>
  </si>
  <si>
    <t xml:space="preserve">complemento alimentario entregado a niños y niñas </t>
  </si>
  <si>
    <t>2017AS390063</t>
  </si>
  <si>
    <t>ABEJORRAL</t>
  </si>
  <si>
    <t>ELIANA MONTOYA</t>
  </si>
  <si>
    <t>COFINANCIAR LA ENTREGA DE RACIONES DENTRO DE LA EJECUCIÓN DEL PROGRAMA DE ALIMENTACIÓN ESCOLAR, ATRAVEZ DEL CUAL SE BRINDA COMPLEMENTO ALIMENTARIO A  LOS NIÑOS, NIÑAS, Y ADOLESCENTES DE LA MATRICULA OFICIAL,DEL MUNICIPIO DE   ABRIAQUI</t>
  </si>
  <si>
    <t>2017AS390064</t>
  </si>
  <si>
    <t>ABRIAQUI</t>
  </si>
  <si>
    <t>COFINANCIAR LA ENTREGA DE RACIONES DENTRO DE LA EJECUCIÓN DEL PROGRAMA DE ALIMENTACIÓN ESCOLAR, ATRAVEZ DEL CUAL SE BRINDA COMPLEMENTO ALIMENTARIO A  LOS NIÑOS, NIÑAS, Y ADOLESCENTES DE LA MATRICULA OFICIAL,DEL MUNICIPIO DE   ALEJANDRIA</t>
  </si>
  <si>
    <t>2017AS390065</t>
  </si>
  <si>
    <t>ALEJANDRÍA</t>
  </si>
  <si>
    <t>COFINANCIAR LA ENTREGA DE RACIONES DENTRO DE LA EJECUCIÓN DEL PROGRAMA DE ALIMENTACIÓN ESCOLAR, ATRAVEZ DEL CUAL SE BRINDA COMPLEMENTO ALIMENTARIO A  LOS NIÑOS, NIÑAS, Y ADOLESCENTES DE LA MATRICULA OFICIAL,DEL MUNICIPIO DE   AMAGA</t>
  </si>
  <si>
    <t>2017AS390066</t>
  </si>
  <si>
    <t>AMAGÁ</t>
  </si>
  <si>
    <t>COFINANCIAR LA ENTREGA DE RACIONES DENTRO DE LA EJECUCIÓN DEL PROGRAMA DE ALIMENTACIÓN ESCOLAR, ATRAVEZ DEL CUAL SE BRINDA COMPLEMENTO ALIMENTARIO A  LOS NIÑOS, NIÑAS, Y ADOLESCENTES DE LA MATRICULA OFICIAL,DEL MUNICIPIO DE   AMALFI</t>
  </si>
  <si>
    <t>2017AS390067</t>
  </si>
  <si>
    <t>AMALFI</t>
  </si>
  <si>
    <t>COFINANCIAR LA ENTREGA DE RACIONES DENTRO DE LA EJECUCIÓN DEL PROGRAMA DE ALIMENTACIÓN ESCOLAR, ATRAVEZ DEL CUAL SE BRINDA COMPLEMENTO ALIMENTARIO A  LOS NIÑOS, NIÑAS, Y ADOLESCENTES DE LA MATRICULA OFICIAL,DEL MUNICIPIO DE   ANDES</t>
  </si>
  <si>
    <t>2017AS390068</t>
  </si>
  <si>
    <t>ANDES</t>
  </si>
  <si>
    <t>COFINANCIAR LA ENTREGA DE RACIONES DENTRO DE LA EJECUCIÓN DEL PROGRAMA DE ALIMENTACIÓN ESCOLAR, ATRAVEZ DEL CUAL SE BRINDA COMPLEMENTO ALIMENTARIO A  LOS NIÑOS, NIÑAS, Y ADOLESCENTES DE LA MATRICULA OFICIAL,DEL MUNICIPIO DE   ANGELOPOLIS</t>
  </si>
  <si>
    <t>2017AS390069</t>
  </si>
  <si>
    <t>ANGELOPOLIS</t>
  </si>
  <si>
    <t>COFINANCIAR LA ENTREGA DE RACIONES DENTRO DE LA EJECUCIÓN DEL PROGRAMA DE ALIMENTACIÓN ESCOLAR, ATRAVEZ DEL CUAL SE BRINDA COMPLEMENTO ALIMENTARIO A  LOS NIÑOS, NIÑAS, Y ADOLESCENTES DE LA MATRICULA OFICIAL,DEL MUNICIPIO DE   ANGOSTURA</t>
  </si>
  <si>
    <t>2017AS390070</t>
  </si>
  <si>
    <t>ANGOSTURA</t>
  </si>
  <si>
    <t>COFINANCIAR LA ENTREGA DE RACIONES DENTRO DE LA EJECUCIÓN DEL PROGRAMA DE ALIMENTACIÓN ESCOLAR, ATRAVEZ DEL CUAL SE BRINDA COMPLEMENTO ALIMENTARIO A  LOS NIÑOS, NIÑAS, Y ADOLESCENTES DE LA MATRICULA OFICIAL,DEL MUNICIPIO DE   ANORI</t>
  </si>
  <si>
    <t>2017AS390071</t>
  </si>
  <si>
    <t>ANORÍ</t>
  </si>
  <si>
    <t>COFINANCIAR LA ENTREGA DE RACIONES DENTRO DE LA EJECUCIÓN DEL PROGRAMA DE ALIMENTACIÓN ESCOLAR, ATRAVEZ DEL CUAL SE BRINDA COMPLEMENTO ALIMENTARIO A  LOS NIÑOS, NIÑAS, Y ADOLESCENTES DE LA MATRICULA OFICIAL,DEL MUNICIPIO DE   ANZA</t>
  </si>
  <si>
    <t>2017AS390072</t>
  </si>
  <si>
    <t>ANZÁ</t>
  </si>
  <si>
    <t>COFINANCIAR LA ENTREGA DE RACIONES DENTRO DE LA EJECUCIÓN DEL PROGRAMA DE ALIMENTACIÓN ESCOLAR, ATRAVEZ DEL CUAL SE BRINDA COMPLEMENTO ALIMENTARIO A  LOS NIÑOS, NIÑAS, Y ADOLESCENTES DE LA MATRICULA OFICIAL,DEL MUNICIPIO DE   ARBOLETES</t>
  </si>
  <si>
    <t>2017AS390073</t>
  </si>
  <si>
    <t>ARBOLETES</t>
  </si>
  <si>
    <t xml:space="preserve">COFINANCIAR LA ENTREGA DE RACIONES DENTRO DE LA EJECUCIÓN DEL PROGRAMA DE ALIMENTACIÓN ESCOLAR, ATRAVEZ DEL CUAL SE BRINDA COMPLEMENTO ALIMENTARIO A  LOS NIÑOS, NIÑAS, Y ADOLESCENTES DE LA MATRICULA OFICIAL,DEL MUNICIPIO DE   ARGELIA </t>
  </si>
  <si>
    <t>2017AS390074</t>
  </si>
  <si>
    <t>ARGELIA</t>
  </si>
  <si>
    <t>COFINANCIAR LA ENTREGA DE RACIONES DENTRO DE LA EJECUCIÓN DEL PROGRAMA DE ALIMENTACIÓN ESCOLAR, ATRAVEZ DEL CUAL SE BRINDA COMPLEMENTO ALIMENTARIO A  LOS NIÑOS, NIÑAS, Y ADOLESCENTES DE LA MATRICULA OFICIAL,DEL MUNICIPIO DE   ARMENIA</t>
  </si>
  <si>
    <t>2017AS390075</t>
  </si>
  <si>
    <t>ARMENIA</t>
  </si>
  <si>
    <t>COFINANCIAR LA ENTREGA DE RACIONES DENTRO DE LA EJECUCIÓN DEL PROGRAMA DE ALIMENTACIÓN ESCOLAR, ATRAVEZ DEL CUAL SE BRINDA COMPLEMENTO ALIMENTARIO A  LOS NIÑOS, NIÑAS, Y ADOLESCENTES DE LA MATRICULA OFICIAL,DEL MUNICIPIO DE   BARBOSA</t>
  </si>
  <si>
    <t>2017AS390076</t>
  </si>
  <si>
    <t>BARBOSA</t>
  </si>
  <si>
    <t>COFINANCIAR LA ENTREGA DE RACIONES DENTRO DE LA EJECUCIÓN DEL PROGRAMA DE ALIMENTACIÓN ESCOLAR, ATRAVEZ DEL CUAL SE BRINDA COMPLEMENTO ALIMENTARIO A  LOS NIÑOS, NIÑAS, Y ADOLESCENTES DE LA MATRICULA OFICIAL,DEL MUNICIPIO DE    BELMIRA</t>
  </si>
  <si>
    <t>2017AS390077</t>
  </si>
  <si>
    <t>BELMIRA</t>
  </si>
  <si>
    <t>COFINANCIAR LA ENTREGA DE RACIONES DENTRO DE LA EJECUCIÓN DEL PROGRAMA DE ALIMENTACIÓN ESCOLAR, ATRAVEZ DEL CUAL SE BRINDA COMPLEMENTO ALIMENTARIO A  LOS NIÑOS, NIÑAS, Y ADOLESCENTES DE LA MATRICULA OFICIAL,DEL MUNICIPIO DE   BETANIA</t>
  </si>
  <si>
    <t>2017AS390078</t>
  </si>
  <si>
    <t>BETANIA</t>
  </si>
  <si>
    <t>COFINANCIAR LA ENTREGA DE RACIONES DENTRO DE LA EJECUCIÓN DEL PROGRAMA DE ALIMENTACIÓN ESCOLAR, ATRAVEZ DEL CUAL SE BRINDA COMPLEMENTO ALIMENTARIO A  LOS NIÑOS, NIÑAS, Y ADOLESCENTES DE LA MATRICULA OFICIAL,DEL MUNICIPIO DE   BETULIA</t>
  </si>
  <si>
    <t>2017AS390079</t>
  </si>
  <si>
    <t>BETULIA</t>
  </si>
  <si>
    <t>COFINANCIAR LA ENTREGA DE RACIONES DENTRO DE LA EJECUCIÓN DEL PROGRAMA DE ALIMENTACIÓN ESCOLAR, ATRAVEZ DEL CUAL SE BRINDA COMPLEMENTO ALIMENTARIO A  LOS NIÑOS, NIÑAS, Y ADOLESCENTES DE LA MATRICULA OFICIAL,DEL MUNICIPIO DE   BRICEÑO</t>
  </si>
  <si>
    <t>2017AS390080</t>
  </si>
  <si>
    <t>BRICEÑO</t>
  </si>
  <si>
    <t>COFINANCIAR LA ENTREGA DE RACIONES DENTRO DE LA EJECUCIÓN DEL PROGRAMA DE ALIMENTACIÓN ESCOLAR, ATRAVEZ DEL CUAL SE BRINDA COMPLEMENTO ALIMENTARIO A  LOS NIÑOS, NIÑAS, Y ADOLESCENTES DE LA MATRICULA OFICIAL,DEL MUNICIPIO DE    BURITICA</t>
  </si>
  <si>
    <t>2017AS390081</t>
  </si>
  <si>
    <t>BURITICÁ</t>
  </si>
  <si>
    <t>COFINANCIAR LA ENTREGA DE RACIONES DENTRO DE LA EJECUCIÓN DEL PROGRAMA DE ALIMENTACIÓN ESCOLAR, ATRAVEZ DEL CUAL SE BRINDA COMPLEMENTO ALIMENTARIO A  LOS NIÑOS, NIÑAS, Y ADOLESCENTES DE LA MATRICULA OFICIAL,DEL MUNICIPIO DE    CACERES</t>
  </si>
  <si>
    <t>2017AS390082</t>
  </si>
  <si>
    <t>CACERES</t>
  </si>
  <si>
    <t>COFINANCIAR LA ENTREGA DE RACIONES DENTRO DE LA EJECUCIÓN DEL PROGRAMA DE ALIMENTACIÓN ESCOLAR, ATRAVEZ DEL CUAL SE BRINDA COMPLEMENTO ALIMENTARIO A  LOS NIÑOS, NIÑAS, Y ADOLESCENTES DE LA MATRICULA OFICIAL,DEL MUNICIPIO DE   CAICEDO</t>
  </si>
  <si>
    <t>2017AS390083</t>
  </si>
  <si>
    <t>CAICEDO</t>
  </si>
  <si>
    <t>COFINANCIAR LA ENTREGA DE RACIONES DENTRO DE LA EJECUCIÓN DEL PROGRAMA DE ALIMENTACIÓN ESCOLAR, ATRAVEZ DEL CUAL SE BRINDA COMPLEMENTO ALIMENTARIO A  LOS NIÑOS, NIÑAS, Y ADOLESCENTES DE LA MATRICULA OFICIAL,DEL MUNICIPIO DE    CALDAS</t>
  </si>
  <si>
    <t>2017AS390084</t>
  </si>
  <si>
    <t>CALDAS</t>
  </si>
  <si>
    <t>COFINANCIAR LA ENTREGA DE RACIONES DENTRO DE LA EJECUCIÓN DEL PROGRAMA DE ALIMENTACIÓN ESCOLAR, ATRAVEZ DEL CUAL SE BRINDA COMPLEMENTO ALIMENTARIO A  LOS NIÑOS, NIÑAS, Y ADOLESCENTES DE LA MATRICULA OFICIAL,DEL MUNICIPIO DE   CAMPAMENTO</t>
  </si>
  <si>
    <t>2017AS390085</t>
  </si>
  <si>
    <t>CAMPAMENTO</t>
  </si>
  <si>
    <t>COFINANCIAR LA ENTREGA DE RACIONES DENTRO DE LA EJECUCIÓN DEL PROGRAMA DE ALIMENTACIÓN ESCOLAR, ATRAVEZ DEL CUAL SE BRINDA COMPLEMENTO ALIMENTARIO A  LOS NIÑOS, NIÑAS, Y ADOLESCENTES DE LA MATRICULA OFICIAL,DEL MUNICIPIO DE    CAÑASGORDAS</t>
  </si>
  <si>
    <t>2017AS390086</t>
  </si>
  <si>
    <t>CAÑASGORDAS</t>
  </si>
  <si>
    <t>COFINANCIAR LA ENTREGA DE RACIONES DENTRO DE LA EJECUCIÓN DEL PROGRAMA DE ALIMENTACIÓN ESCOLAR, ATRAVEZ DEL CUAL SE BRINDA COMPLEMENTO ALIMENTARIO A  LOS NIÑOS, NIÑAS, Y ADOLESCENTES DE LA MATRICULA OFICIAL,DEL MUNICIPIO DE   CARACOLI</t>
  </si>
  <si>
    <t>2017AS390087</t>
  </si>
  <si>
    <t>CARACOLÍ</t>
  </si>
  <si>
    <t>COFINANCIAR LA ENTREGA DE RACIONES DENTRO DE LA EJECUCIÓN DEL PROGRAMA DE ALIMENTACIÓN ESCOLAR, ATRAVEZ DEL CUAL SE BRINDA COMPLEMENTO ALIMENTARIO A  LOS NIÑOS, NIÑAS, Y ADOLESCENTES DE LA MATRICULA OFICIAL,DEL MUNICIPIO DE   CARAMANTA</t>
  </si>
  <si>
    <t>2017AS390088</t>
  </si>
  <si>
    <t>CARAMANTA</t>
  </si>
  <si>
    <t>COFINANCIAR LA ENTREGA DE RACIONES DENTRO DE LA EJECUCIÓN DEL PROGRAMA DE ALIMENTACIÓN ESCOLAR, ATRAVEZ DEL CUAL SE BRINDA COMPLEMENTO ALIMENTARIO A  LOS NIÑOS, NIÑAS, Y ADOLESCENTES DE LA MATRICULA OFICIAL,DEL MUNICIPIO DE   CAREPA</t>
  </si>
  <si>
    <t>2017AS390089</t>
  </si>
  <si>
    <t>CAREPA</t>
  </si>
  <si>
    <t>COFINANCIAR LA ENTREGA DE RACIONES DENTRO DE LA EJECUCIÓN DEL PROGRAMA DE ALIMENTACIÓN ESCOLAR, ATRAVEZ DEL CUAL SE BRINDA COMPLEMENTO ALIMENTARIO A  LOS NIÑOS, NIÑAS, Y ADOLESCENTES DE LA MATRICULA OFICIAL,DEL MUNICIPIO DE   EL CARMEN DE VIBORAL</t>
  </si>
  <si>
    <t>2017AS390090</t>
  </si>
  <si>
    <t>EL CARMEN DE VIBORAL</t>
  </si>
  <si>
    <t>COFINANCIAR LA ENTREGA DE RACIONES DENTRO DE LA EJECUCIÓN DEL PROGRAMA DE ALIMENTACIÓN ESCOLAR, ATRAVEZ DEL CUAL SE BRINDA COMPLEMENTO ALIMENTARIO A  LOS NIÑOS, NIÑAS, Y ADOLESCENTES DE LA MATRICULA OFICIAL,DEL MUNICIPIO DE   CAROLINA DEL PRINCIPE</t>
  </si>
  <si>
    <t>2017AS390091</t>
  </si>
  <si>
    <t>CAROLINA DEL PRINCIPE</t>
  </si>
  <si>
    <t>COFINANCIAR LA ENTREGA DE RACIONES DENTRO DE LA EJECUCIÓN DEL PROGRAMA DE ALIMENTACIÓN ESCOLAR, ATRAVEZ DEL CUAL SE BRINDA COMPLEMENTO ALIMENTARIO A  LOS NIÑOS, NIÑAS, Y ADOLESCENTES DE LA MATRICULA OFICIAL,DEL MUNICIPIO DE   CAUCASIA</t>
  </si>
  <si>
    <t>2017AS390092</t>
  </si>
  <si>
    <t>CAUCASIA</t>
  </si>
  <si>
    <t>COFINANCIAR LA ENTREGA DE RACIONES DENTRO DE LA EJECUCIÓN DEL PROGRAMA DE ALIMENTACIÓN ESCOLAR, ATRAVEZ DEL CUAL SE BRINDA COMPLEMENTO ALIMENTARIO A  LOS NIÑOS, NIÑAS, Y ADOLESCENTES DE LA MATRICULA OFICIAL,DEL MUNICIPIO DE   CHIGORODO</t>
  </si>
  <si>
    <t>2017AS390093</t>
  </si>
  <si>
    <t>CHIGORODÓ</t>
  </si>
  <si>
    <t>COFINANCIAR LA ENTREGA DE RACIONES DENTRO DE LA EJECUCIÓN DEL PROGRAMA DE ALIMENTACIÓN ESCOLAR, ATRAVEZ DEL CUAL SE BRINDA COMPLEMENTO ALIMENTARIO A  LOS NIÑOS, NIÑAS, Y ADOLESCENTES DE LA MATRICULA OFICIAL,DEL MUNICIPIO DE   CISNEROS</t>
  </si>
  <si>
    <t>2017AS390094</t>
  </si>
  <si>
    <t>CISNEROS</t>
  </si>
  <si>
    <t>COFINANCIAR LA ENTREGA DE RACIONES DENTRO DE LA EJECUCIÓN DEL PROGRAMA DE ALIMENTACIÓN ESCOLAR, ATRAVEZ DEL CUAL SE BRINDA COMPLEMENTO ALIMENTARIO A  LOS NIÑOS, NIÑAS, Y ADOLESCENTES DE LA MATRICULA OFICIAL,DEL MUNICIPIO DE   CIUDAD BOLIVAR</t>
  </si>
  <si>
    <t>2017AS390095</t>
  </si>
  <si>
    <t>CIUDAD BOLIVAR</t>
  </si>
  <si>
    <t>COFINANCIAR LA ENTREGA DE RACIONES DENTRO DE LA EJECUCIÓN DEL PROGRAMA DE ALIMENTACIÓN ESCOLAR, ATRAVEZ DEL CUAL SE BRINDA COMPLEMENTO ALIMENTARIO A  LOS NIÑOS, NIÑAS, Y ADOLESCENTES DE LA MATRICULA OFICIAL,DEL MUNICIPIO DE    COCORNA</t>
  </si>
  <si>
    <t>2017AS390096</t>
  </si>
  <si>
    <t>COCORNÁ</t>
  </si>
  <si>
    <t>COFINANCIAR LA ENTREGA DE RACIONES DENTRO DE LA EJECUCIÓN DEL PROGRAMA DE ALIMENTACIÓN ESCOLAR, ATRAVEZ DEL CUAL SE BRINDA COMPLEMENTO ALIMENTARIO A  LOS NIÑOS, NIÑAS, Y ADOLESCENTES DE LA MATRICULA OFICIAL,DEL MUNICIPIO DE   CONCEPCION</t>
  </si>
  <si>
    <t>2017AS390097</t>
  </si>
  <si>
    <t>CONCEPCIÓN</t>
  </si>
  <si>
    <t>COFINANCIAR LA ENTREGA DE RACIONES DENTRO DE LA EJECUCIÓN DEL PROGRAMA DE ALIMENTACIÓN ESCOLAR, ATRAVEZ DEL CUAL SE BRINDA COMPLEMENTO ALIMENTARIO A  LOS NIÑOS, NIÑAS, Y ADOLESCENTES DE LA MATRICULA OFICIAL,DEL MUNICIPIO DE   CONCORDIA</t>
  </si>
  <si>
    <t>2017AS390098</t>
  </si>
  <si>
    <t>CONCORDIA</t>
  </si>
  <si>
    <t>COFINANCIAR LA ENTREGA DE RACIONES DENTRO DE LA EJECUCIÓN DEL PROGRAMA DE ALIMENTACIÓN ESCOLAR, ATRAVEZ DEL CUAL SE BRINDA COMPLEMENTO ALIMENTARIO A  LOS NIÑOS, NIÑAS, Y ADOLESCENTES DE LA MATRICULA OFICIAL,DEL MUNICIPIO DE    COPACABANA</t>
  </si>
  <si>
    <t>2017AS390099</t>
  </si>
  <si>
    <t>COPACABANA</t>
  </si>
  <si>
    <t>COFINANCIAR LA ENTREGA DE RACIONES DENTRO DE LA EJECUCIÓN DEL PROGRAMA DE ALIMENTACIÓN ESCOLAR, ATRAVEZ DEL CUAL SE BRINDA COMPLEMENTO ALIMENTARIO A  LOS NIÑOS, NIÑAS, Y ADOLESCENTES DE LA MATRICULA OFICIAL,DEL MUNICIPIO DE  DABEIBA</t>
  </si>
  <si>
    <t>2017AS390100</t>
  </si>
  <si>
    <t>DABEIBA</t>
  </si>
  <si>
    <t>COFINANCIAR LA ENTREGA DE RACIONES DENTRO DE LA EJECUCIÓN DEL PROGRAMA DE ALIMENTACIÓN ESCOLAR, ATRAVEZ DEL CUAL SE BRINDA COMPLEMENTO ALIMENTARIO A  LOS NIÑOS, NIÑAS, Y ADOLESCENTES DE LA MATRICULA OFICIAL,DEL MUNICIPIO DE   DON MATIAS</t>
  </si>
  <si>
    <t>2017AS390101</t>
  </si>
  <si>
    <t>DON MATIAS</t>
  </si>
  <si>
    <t>COFINANCIAR LA ENTREGA DE RACIONES DENTRO DE LA EJECUCIÓN DEL PROGRAMA DE ALIMENTACIÓN ESCOLAR, ATRAVEZ DEL CUAL SE BRINDA COMPLEMENTO ALIMENTARIO A  LOS NIÑOS, NIÑAS, Y ADOLESCENTES DE LA MATRICULA OFICIAL,DEL MUNICIPIO DE   EBEJICO</t>
  </si>
  <si>
    <t>2017AS390102</t>
  </si>
  <si>
    <t>EBEJICO</t>
  </si>
  <si>
    <t>COFINANCIAR LA ENTREGA DE RACIONES DENTRO DE LA EJECUCIÓN DEL PROGRAMA DE ALIMENTACIÓN ESCOLAR, ATRAVEZ DEL CUAL SE BRINDA COMPLEMENTO ALIMENTARIO A  LOS NIÑOS, NIÑAS, Y ADOLESCENTES DE LA MATRICULA OFICIAL,DEL MUNICIPIO DE    EL BAGRE</t>
  </si>
  <si>
    <t>2017AS390103</t>
  </si>
  <si>
    <t>EL BAGRE</t>
  </si>
  <si>
    <t>COFINANCIAR LA ENTREGA DE RACIONES DENTRO DE LA EJECUCIÓN DEL PROGRAMA DE ALIMENTACIÓN ESCOLAR, ATRAVEZ DEL CUAL SE BRINDA COMPLEMENTO ALIMENTARIO A  LOS NIÑOS, NIÑAS, Y ADOLESCENTES DE LA MATRICULA OFICIAL,DEL MUNICIPIO DE   EL PEÑOL</t>
  </si>
  <si>
    <t>2017AS390104</t>
  </si>
  <si>
    <t>EL PEÑOL</t>
  </si>
  <si>
    <t>COFINANCIAR LA ENTREGA DE RACIONES DENTRO DE LA EJECUCIÓN DEL PROGRAMA DE ALIMENTACIÓN ESCOLAR, ATRAVEZ DEL CUAL SE BRINDA COMPLEMENTO ALIMENTARIO A  LOS NIÑOS, NIÑAS, Y ADOLESCENTES DE LA MATRICULA OFICIAL,DEL MUNICIPIO DE   EL RETIRO</t>
  </si>
  <si>
    <t>2017AS390105</t>
  </si>
  <si>
    <t xml:space="preserve">EL RETIRO </t>
  </si>
  <si>
    <t>COFINANCIAR LA ENTREGA DE RACIONES DENTRO DE LA EJECUCIÓN DEL PROGRAMA DE ALIMENTACIÓN ESCOLAR, ATRAVEZ DEL CUAL SE BRINDA COMPLEMENTO ALIMENTARIO A  LOS NIÑOS, NIÑAS, Y ADOLESCENTES DE LA MATRICULA OFICIAL,DEL MUNICIPIO DE   EL SANRUARIO</t>
  </si>
  <si>
    <t>2017AS390106</t>
  </si>
  <si>
    <t>EL SANTUARIO</t>
  </si>
  <si>
    <t>COFINANCIAR LA ENTREGA DE RACIONES DENTRO DE LA EJECUCIÓN DEL PROGRAMA DE ALIMENTACIÓN ESCOLAR, ATRAVEZ DEL CUAL SE BRINDA COMPLEMENTO ALIMENTARIO A  LOS NIÑOS, NIÑAS, Y ADOLESCENTES DE LA MATRICULA OFICIAL,DEL MUNICIPIO DE   ENTRERRIOS</t>
  </si>
  <si>
    <t>2017AS390107</t>
  </si>
  <si>
    <t>ENTRERRIOS</t>
  </si>
  <si>
    <t>COFINANCIAR LA ENTREGA DE RACIONES DENTRO DE LA EJECUCIÓN DEL PROGRAMA DE ALIMENTACIÓN ESCOLAR, ATRAVEZ DEL CUAL SE BRINDA COMPLEMENTO ALIMENTARIO A  LOS NIÑOS, NIÑAS, Y ADOLESCENTES DE LA MATRICULA OFICIAL,DEL MUNICIPIO DE   FREDONIA</t>
  </si>
  <si>
    <t>2017AS390108</t>
  </si>
  <si>
    <t>FREDONIA</t>
  </si>
  <si>
    <t>COFINANCIAR LA ENTREGA DE RACIONES DENTRO DE LA EJECUCIÓN DEL PROGRAMA DE ALIMENTACIÓN ESCOLAR, ATRAVEZ DEL CUAL SE BRINDA COMPLEMENTO ALIMENTARIO A  LOS NIÑOS, NIÑAS, Y ADOLESCENTES DE LA MATRICULA OFICIAL,DEL MUNICIPIO DE   FRONTINO</t>
  </si>
  <si>
    <t>2017AS390109</t>
  </si>
  <si>
    <t>FRONTINO</t>
  </si>
  <si>
    <t xml:space="preserve">COFINANCIAR LA ENTREGA DE RACIONES DENTRO DE LA EJECUCIÓN DEL PROGRAMA DE ALIMENTACIÓN ESCOLAR, ATRAVEZ DEL CUAL SE BRINDA COMPLEMENTO ALIMENTARIO A  LOS NIÑOS, NIÑAS, Y ADOLESCENTES DE LA MATRICULA OFICIAL,DEL MUNICIPIO DE   GIRALDO </t>
  </si>
  <si>
    <t>2017AS390110</t>
  </si>
  <si>
    <t>GIRALDO</t>
  </si>
  <si>
    <t>COFINANCIAR LA ENTREGA DE RACIONES DENTRO DE LA EJECUCIÓN DEL PROGRAMA DE ALIMENTACIÓN ESCOLAR, ATRAVEZ DEL CUAL SE BRINDA COMPLEMENTO ALIMENTARIO A  LOS NIÑOS, NIÑAS, Y ADOLESCENTES DE LA MATRICULA OFICIAL,DEL MUNICIPIO DE    GIRARDOTA</t>
  </si>
  <si>
    <t>2017AS390111</t>
  </si>
  <si>
    <t>GIRARDOTA</t>
  </si>
  <si>
    <t>COFINANCIAR LA ENTREGA DE RACIONES DENTRO DE LA EJECUCIÓN DEL PROGRAMA DE ALIMENTACIÓN ESCOLAR, ATRAVEZ DEL CUAL SE BRINDA COMPLEMENTO ALIMENTARIO A  LOS NIÑOS, NIÑAS, Y ADOLESCENTES DE LA MATRICULA OFICIAL,DEL MUNICIPIO DE    GOMEZ PLATA</t>
  </si>
  <si>
    <t>2017AS390112</t>
  </si>
  <si>
    <t>GOMEZ PLATA</t>
  </si>
  <si>
    <t>COFINANCIAR LA ENTREGA DE RACIONES DENTRO DE LA EJECUCIÓN DEL PROGRAMA DE ALIMENTACIÓN ESCOLAR, ATRAVEZ DEL CUAL SE BRINDA COMPLEMENTO ALIMENTARIO A  LOS NIÑOS, NIÑAS, Y ADOLESCENTES DE LA MATRICULA OFICIAL,DEL MUNICIPIO DE    GRANADA</t>
  </si>
  <si>
    <t>2017AS390113</t>
  </si>
  <si>
    <t>GRANADA</t>
  </si>
  <si>
    <t>COFINANCIAR LA ENTREGA DE RACIONES DENTRO DE LA EJECUCIÓN DEL PROGRAMA DE ALIMENTACIÓN ESCOLAR, ATRAVEZ DEL CUAL SE BRINDA COMPLEMENTO ALIMENTARIO A  LOS NIÑOS, NIÑAS, Y ADOLESCENTES DE LA MATRICULA OFICIAL,DEL MUNICIPIO DE   GUADALUPE</t>
  </si>
  <si>
    <t>2017AS390114</t>
  </si>
  <si>
    <t>GUADALUPE</t>
  </si>
  <si>
    <t>COFINANCIAR LA ENTREGA DE RACIONES DENTRO DE LA EJECUCIÓN DEL PROGRAMA DE ALIMENTACIÓN ESCOLAR, ATRAVEZ DEL CUAL SE BRINDA COMPLEMENTO ALIMENTARIO A  LOS NIÑOS, NIÑAS, Y ADOLESCENTES DE LA MATRICULA OFICIAL,DEL MUNICIPIO DE    GUARNE</t>
  </si>
  <si>
    <t>2017AS390115</t>
  </si>
  <si>
    <t>GUARNE</t>
  </si>
  <si>
    <t>COFINANCIAR LA ENTREGA DE RACIONES DENTRO DE LA EJECUCIÓN DEL PROGRAMA DE ALIMENTACIÓN ESCOLAR, ATRAVEZ DEL CUAL SE BRINDA COMPLEMENTO ALIMENTARIO A  LOS NIÑOS, NIÑAS, Y ADOLESCENTES DE LA MATRICULA OFICIAL,DEL MUNICIPIO DE    GUATAPE</t>
  </si>
  <si>
    <t>2017AS390116</t>
  </si>
  <si>
    <t>GUATAPÉ</t>
  </si>
  <si>
    <t>COFINANCIAR LA ENTREGA DE RACIONES DENTRO DE LA EJECUCIÓN DEL PROGRAMA DE ALIMENTACIÓN ESCOLAR, ATRAVEZ DEL CUAL SE BRINDA COMPLEMENTO ALIMENTARIO A  LOS NIÑOS, NIÑAS, Y ADOLESCENTES DE LA MATRICULA OFICIAL,DEL MUNICIPIO DE    HELICONIA</t>
  </si>
  <si>
    <t>2017AS390117</t>
  </si>
  <si>
    <t>HELICONIA</t>
  </si>
  <si>
    <t>COFINANCIAR LA ENTREGA DE RACIONES DENTRO DE LA EJECUCIÓN DEL PROGRAMA DE ALIMENTACIÓN ESCOLAR, ATRAVEZ DEL CUAL SE BRINDA COMPLEMENTO ALIMENTARIO A  LOS NIÑOS, NIÑAS, Y ADOLESCENTES DE LA MATRICULA OFICIAL,DEL MUNICIPIO DE    HISPANIA</t>
  </si>
  <si>
    <t>2017AS390118</t>
  </si>
  <si>
    <t>HISPANIA</t>
  </si>
  <si>
    <t>COFINANCIAR LA ENTREGA DE RACIONES DENTRO DE LA EJECUCIÓN DEL PROGRAMA DE ALIMENTACIÓN ESCOLAR, ATRAVEZ DEL CUAL SE BRINDA COMPLEMENTO ALIMENTARIO A  LOS NIÑOS, NIÑAS, Y ADOLESCENTES DE LA MATRICULA OFICIAL,DEL MUNICIPIO DE    ITUANGO</t>
  </si>
  <si>
    <t>2017AS390119</t>
  </si>
  <si>
    <t>ITUANGO</t>
  </si>
  <si>
    <t>COFINANCIAR LA ENTREGA DE RACIONES DENTRO DE LA EJECUCIÓN DEL PROGRAMA DE ALIMENTACIÓN ESCOLAR, ATRAVEZ DEL CUAL SE BRINDA COMPLEMENTO ALIMENTARIO A  LOS NIÑOS, NIÑAS, Y ADOLESCENTES DE LA MATRICULA OFICIAL,DEL MUNICIPIO DE    JARDIN</t>
  </si>
  <si>
    <t>2017AS390120</t>
  </si>
  <si>
    <t>JARDÍN</t>
  </si>
  <si>
    <t>COFINANCIAR LA ENTREGA DE RACIONES DENTRO DE LA EJECUCIÓN DEL PROGRAMA DE ALIMENTACIÓN ESCOLAR, ATRAVEZ DEL CUAL SE BRINDA COMPLEMENTO ALIMENTARIO A  LOS NIÑOS, NIÑAS, Y ADOLESCENTES DE LA MATRICULA OFICIAL,DEL MUNICIPIO DE    JERICO</t>
  </si>
  <si>
    <t>2017AS390121</t>
  </si>
  <si>
    <t>JERICÓ</t>
  </si>
  <si>
    <t>COFINANCIAR LA ENTREGA DE RACIONES DENTRO DE LA EJECUCIÓN DEL PROGRAMA DE ALIMENTACIÓN ESCOLAR, ATRAVEZ DEL CUAL SE BRINDA COMPLEMENTO ALIMENTARIO A  LOS NIÑOS, NIÑAS, Y ADOLESCENTES DE LA MATRICULA OFICIAL,DEL MUNICIPIO DE    LA CEJA</t>
  </si>
  <si>
    <t>2017AS390122</t>
  </si>
  <si>
    <t>LA CEJA</t>
  </si>
  <si>
    <t>COFINANCIAR LA ENTREGA DE RACIONES DENTRO DE LA EJECUCIÓN DEL PROGRAMA DE ALIMENTACIÓN ESCOLAR, ATRAVEZ DEL CUAL SE BRINDA COMPLEMENTO ALIMENTARIO A  LOS NIÑOS, NIÑAS, Y ADOLESCENTES DE LA MATRICULA OFICIAL,DEL MUNICIPIO DE     LA ESTRELLA</t>
  </si>
  <si>
    <t>2017AS390123</t>
  </si>
  <si>
    <t>LA ESTRELLA</t>
  </si>
  <si>
    <t>COFINANCIAR LA ENTREGA DE RACIONES DENTRO DE LA EJECUCIÓN DEL PROGRAMA DE ALIMENTACIÓN ESCOLAR, ATRAVEZ DEL CUAL SE BRINDA COMPLEMENTO ALIMENTARIO A  LOS NIÑOS, NIÑAS, Y ADOLESCENTES DE LA MATRICULA OFICIAL,DEL MUNICIPIO DE     LA PINTADA</t>
  </si>
  <si>
    <t>2017AS390124</t>
  </si>
  <si>
    <t>LA PINTADA</t>
  </si>
  <si>
    <t>COFINANCIAR LA ENTREGA DE RACIONES DENTRO DE LA EJECUCIÓN DEL PROGRAMA DE ALIMENTACIÓN ESCOLAR, ATRAVEZ DEL CUAL SE BRINDA COMPLEMENTO ALIMENTARIO A  LOS NIÑOS, NIÑAS, Y ADOLESCENTES DE LA MATRICULA OFICIAL,DEL MUNICIPIO DE   LA UNION</t>
  </si>
  <si>
    <t>2017AS390125</t>
  </si>
  <si>
    <t>LA UNIÓN</t>
  </si>
  <si>
    <t>COFINANCIAR LA ENTREGA DE RACIONES DENTRO DE LA EJECUCIÓN DEL PROGRAMA DE ALIMENTACIÓN ESCOLAR, ATRAVEZ DEL CUAL SE BRINDA COMPLEMENTO ALIMENTARIO A  LOS NIÑOS, NIÑAS, Y ADOLESCENTES DE LA MATRICULA OFICIAL,DEL MUNICIPIO DE   LIBORINA</t>
  </si>
  <si>
    <t>2017AS390126</t>
  </si>
  <si>
    <t>LIBORINA</t>
  </si>
  <si>
    <t>COFINANCIAR LA ENTREGA DE RACIONES DENTRO DE LA EJECUCIÓN DEL PROGRAMA DE ALIMENTACIÓN ESCOLAR, ATRAVEZ DEL CUAL SE BRINDA COMPLEMENTO ALIMENTARIO A  LOS NIÑOS, NIÑAS, Y ADOLESCENTES DE LA MATRICULA OFICIAL,DEL MUNICIPIO DE    MACEO</t>
  </si>
  <si>
    <t>2017AS390127</t>
  </si>
  <si>
    <t>MACEO</t>
  </si>
  <si>
    <t>COFINANCIAR LA ENTREGA DE RACIONES DENTRO DE LA EJECUCIÓN DEL PROGRAMA DE ALIMENTACIÓN ESCOLAR, ATRAVEZ DEL CUAL SE BRINDA COMPLEMENTO ALIMENTARIO A  LOS NIÑOS, NIÑAS, Y ADOLESCENTES DE LA MATRICULA OFICIAL,DEL MUNICIPIO DE    MARINILLA</t>
  </si>
  <si>
    <t>2017AS390128</t>
  </si>
  <si>
    <t>MARINILLA</t>
  </si>
  <si>
    <t>COFINANCIAR LA ENTREGA DE RACIONES DENTRO DE LA EJECUCIÓN DEL PROGRAMA DE ALIMENTACIÓN ESCOLAR, ATRAVEZ DEL CUAL SE BRINDA COMPLEMENTO ALIMENTARIO A  LOS NIÑOS, NIÑAS, Y ADOLESCENTES DE LA MATRICULA OFICIAL,DEL MUNICIPIO DE   MONTEBELLO</t>
  </si>
  <si>
    <t>2017AS390129</t>
  </si>
  <si>
    <t>MONTEBELLO</t>
  </si>
  <si>
    <t>COFINANCIAR LA ENTREGA DE RACIONES DENTRO DE LA EJECUCIÓN DEL PROGRAMA DE ALIMENTACIÓN ESCOLAR, ATRAVEZ DEL CUAL SE BRINDA COMPLEMENTO ALIMENTARIO A  LOS NIÑOS, NIÑAS, Y ADOLESCENTES DE LA MATRICULA OFICIAL,DEL MUNICIPIO DE    MURINDO</t>
  </si>
  <si>
    <t>2017AS390130</t>
  </si>
  <si>
    <t>MURINDÓ</t>
  </si>
  <si>
    <t>COFINANCIAR LA ENTREGA DE RACIONES DENTRO DE LA EJECUCIÓN DEL PROGRAMA DE ALIMENTACIÓN ESCOLAR, ATRAVEZ DEL CUAL SE BRINDA COMPLEMENTO ALIMENTARIO A  LOS NIÑOS, NIÑAS, Y ADOLESCENTES DE LA MATRICULA OFICIAL,DEL MUNICIPIO DE    MUTATA</t>
  </si>
  <si>
    <t>2017AS390131</t>
  </si>
  <si>
    <t>MUTATÁ</t>
  </si>
  <si>
    <t>COFINANCIAR LA ENTREGA DE RACIONES DENTRO DE LA EJECUCIÓN DEL PROGRAMA DE ALIMENTACIÓN ESCOLAR, ATRAVEZ DEL CUAL SE BRINDA COMPLEMENTO ALIMENTARIO A  LOS NIÑOS, NIÑAS, Y ADOLESCENTES DE LA MATRICULA OFICIAL,DEL MUNICIPIO DE   NARIÑO</t>
  </si>
  <si>
    <t>2017AS390132</t>
  </si>
  <si>
    <t>NARIÑO</t>
  </si>
  <si>
    <t>COFINANCIAR LA ENTREGA DE RACIONES DENTRO DE LA EJECUCIÓN DEL PROGRAMA DE ALIMENTACIÓN ESCOLAR, ATRAVEZ DEL CUAL SE BRINDA COMPLEMENTO ALIMENTARIO A  LOS NIÑOS, NIÑAS, Y ADOLESCENTES DE LA MATRICULA OFICIAL,DEL MUNICIPIO DE   NECHI</t>
  </si>
  <si>
    <t>2017AS390133</t>
  </si>
  <si>
    <t>NECHÍ</t>
  </si>
  <si>
    <t>COFINANCIAR LA ENTREGA DE RACIONES DENTRO DE LA EJECUCIÓN DEL PROGRAMA DE ALIMENTACIÓN ESCOLAR, ATRAVEZ DEL CUAL SE BRINDA COMPLEMENTO ALIMENTARIO A  LOS NIÑOS, NIÑAS, Y ADOLESCENTES DE LA MATRICULA OFICIAL,DEL MUNICIPIO DE    NECOCLI</t>
  </si>
  <si>
    <t>2017AS390134</t>
  </si>
  <si>
    <t>NECOCLÍ</t>
  </si>
  <si>
    <t>COFINANCIAR LA ENTREGA DE RACIONES DENTRO DE LA EJECUCIÓN DEL PROGRAMA DE ALIMENTACIÓN ESCOLAR, ATRAVEZ DEL CUAL SE BRINDA COMPLEMENTO ALIMENTARIO A  LOS NIÑOS, NIÑAS, Y ADOLESCENTES DE LA MATRICULA OFICIAL,DEL MUNICIPIO DE   OLAYA</t>
  </si>
  <si>
    <t>2017AS390135</t>
  </si>
  <si>
    <t>OLAYA</t>
  </si>
  <si>
    <t xml:space="preserve">COFINANCIAR LA ENTREGA DE RACIONES DENTRO DE LA EJECUCIÓN DEL PROGRAMA DE ALIMENTACIÓN ESCOLAR, ATRAVEZ DEL CUAL SE BRINDA COMPLEMENTO ALIMENTARIO A  LOS NIÑOS, NIÑAS, Y ADOLESCENTES DE LA MATRICULA OFICIAL,DEL MUNICIPIO DE   PEQUE  </t>
  </si>
  <si>
    <t>2017AS390136</t>
  </si>
  <si>
    <t>PEQUE</t>
  </si>
  <si>
    <t>COFINANCIAR LA ENTREGA DE RACIONES DENTRO DE LA EJECUCIÓN DEL PROGRAMA DE ALIMENTACIÓN ESCOLAR, ATRAVEZ DEL CUAL SE BRINDA COMPLEMENTO ALIMENTARIO A  LOS NIÑOS, NIÑAS, Y ADOLESCENTES DE LA MATRICULA OFICIAL,DEL MUNICIPIO DE    PUEBLORRICO</t>
  </si>
  <si>
    <t>2017AS390137</t>
  </si>
  <si>
    <t>PUEBLORRICO</t>
  </si>
  <si>
    <t>COFINANCIAR LA ENTREGA DE RACIONES DENTRO DE LA EJECUCIÓN DEL PROGRAMA DE ALIMENTACIÓN ESCOLAR, ATRAVEZ DEL CUAL SE BRINDA COMPLEMENTO ALIMENTARIO A  LOS NIÑOS, NIÑAS, Y ADOLESCENTES DE LA MATRICULA OFICIAL,DEL MUNICIPIO DE    PUERTO BERRIO</t>
  </si>
  <si>
    <t>2017AS390138</t>
  </si>
  <si>
    <t>PEUERTO BERRIO</t>
  </si>
  <si>
    <t>COFINANCIAR LA ENTREGA DE RACIONES DENTRO DE LA EJECUCIÓN DEL PROGRAMA DE ALIMENTACIÓN ESCOLAR, ATRAVEZ DEL CUAL SE BRINDA COMPLEMENTO ALIMENTARIO A  LOS NIÑOS, NIÑAS, Y ADOLESCENTES DE LA MATRICULA OFICIAL,DEL MUNICIPIO DE    PUERTO NARE</t>
  </si>
  <si>
    <t>2017AS390139</t>
  </si>
  <si>
    <t>PUERTO NARE</t>
  </si>
  <si>
    <t>COFINANCIAR LA ENTREGA DE RACIONES DENTRO DE LA EJECUCIÓN DEL PROGRAMA DE ALIMENTACIÓN ESCOLAR, ATRAVEZ DEL CUAL SE BRINDA COMPLEMENTO ALIMENTARIO A  LOS NIÑOS, NIÑAS, Y ADOLESCENTES DE LA MATRICULA OFICIAL,DEL MUNICIPIO DE    PUERTO TRIUNFO</t>
  </si>
  <si>
    <t>2017AS390140</t>
  </si>
  <si>
    <t>PUERTO TRIUNFO</t>
  </si>
  <si>
    <t>COFINANCIAR LA ENTREGA DE RACIONES DENTRO DE LA EJECUCIÓN DEL PROGRAMA DE ALIMENTACIÓN ESCOLAR, ATRAVEZ DEL CUAL SE BRINDA COMPLEMENTO ALIMENTARIO A  LOS NIÑOS, NIÑAS, Y ADOLESCENTES DE LA MATRICULA OFICIAL,DEL MUNICIPIO DE   REMEDIOS</t>
  </si>
  <si>
    <t>2017AS390141</t>
  </si>
  <si>
    <t>REMEDIOS</t>
  </si>
  <si>
    <t>COFINANCIAR LA ENTREGA DE RACIONES DENTRO DE LA EJECUCIÓN DEL PROGRAMA DE ALIMENTACIÓN ESCOLAR, ATRAVEZ DEL CUAL SE BRINDA COMPLEMENTO ALIMENTARIO A  LOS NIÑOS, NIÑAS, Y ADOLESCENTES DE LA MATRICULA OFICIAL,DEL MUNICIPIO DE   SABANALARGA</t>
  </si>
  <si>
    <t>2017AS390142</t>
  </si>
  <si>
    <t>SABANALARGA</t>
  </si>
  <si>
    <t>COFINANCIAR LA ENTREGA DE RACIONES DENTRO DE LA EJECUCIÓN DEL PROGRAMA DE ALIMENTACIÓN ESCOLAR, ATRAVEZ DEL CUAL SE BRINDA COMPLEMENTO ALIMENTARIO A  LOS NIÑOS, NIÑAS, Y ADOLESCENTES DE LA MATRICULA OFICIAL,DEL MUNICIPIO DE   SALGAR</t>
  </si>
  <si>
    <t>2017AS390143</t>
  </si>
  <si>
    <t>SALGAR</t>
  </si>
  <si>
    <t>COFINANCIAR LA ENTREGA DE RACIONES DENTRO DE LA EJECUCIÓN DEL PROGRAMA DE ALIMENTACIÓN ESCOLAR, ATRAVEZ DEL CUAL SE BRINDA COMPLEMENTO ALIMENTARIO A  LOS NIÑOS, NIÑAS, Y ADOLESCENTES DE LA MATRICULA OFICIAL,DEL MUNICIPIO DE   SAN ANDRES DE CUERQUIA</t>
  </si>
  <si>
    <t>2017AS390144</t>
  </si>
  <si>
    <t>SAN ANDRES DE CUERQUIA</t>
  </si>
  <si>
    <t>COFINANCIAR LA ENTREGA DE RACIONES DENTRO DE LA EJECUCIÓN DEL PROGRAMA DE ALIMENTACIÓN ESCOLAR, ATRAVEZ DEL CUAL SE BRINDA COMPLEMENTO ALIMENTARIO A  LOS NIÑOS, NIÑAS, Y ADOLESCENTES DE LA MATRICULA OFICIAL,DEL MUNICIPIO DE   SAN CARLOS</t>
  </si>
  <si>
    <t>2017AS390145</t>
  </si>
  <si>
    <t xml:space="preserve">SAN CARLOS </t>
  </si>
  <si>
    <t>COFINANCIAR LA ENTREGA DE RACIONES DENTRO DE LA EJECUCIÓN DEL PROGRAMA DE ALIMENTACIÓN ESCOLAR, ATRAVEZ DEL CUAL SE BRINDA COMPLEMENTO ALIMENTARIO A  LOS NIÑOS, NIÑAS, Y ADOLESCENTES DE LA MATRICULA OFICIAL,DEL MUNICIPIO DE   SAN FRANCISCO</t>
  </si>
  <si>
    <t>2017AS390146</t>
  </si>
  <si>
    <t>SAN FRANCISCO</t>
  </si>
  <si>
    <t>COFINANCIAR LA ENTREGA DE RACIONES DENTRO DE LA EJECUCIÓN DEL PROGRAMA DE ALIMENTACIÓN ESCOLAR, ATRAVEZ DEL CUAL SE BRINDA COMPLEMENTO ALIMENTARIO A  LOS NIÑOS, NIÑAS, Y ADOLESCENTES DE LA MATRICULA OFICIAL,DEL MUNICIPIO DE   SAN JERONIMO</t>
  </si>
  <si>
    <t>2017AS390147</t>
  </si>
  <si>
    <t>SAN JERONIMO</t>
  </si>
  <si>
    <t>COFINANCIAR LA ENTREGA DE RACIONES DENTRO DE LA EJECUCIÓN DEL PROGRAMA DE ALIMENTACIÓN ESCOLAR, ATRAVEZ DEL CUAL SE BRINDA COMPLEMENTO ALIMENTARIO A  LOS NIÑOS, NIÑAS, Y ADOLESCENTES DE LA MATRICULA OFICIAL,DEL MUNICIPIO DE   SAN JOSE DE LA MONTAÑA</t>
  </si>
  <si>
    <t>2017AS390148</t>
  </si>
  <si>
    <t xml:space="preserve">SAN JOSE DE LA MONTAÑA </t>
  </si>
  <si>
    <t>COFINANCIAR LA ENTREGA DE RACIONES DENTRO DE LA EJECUCIÓN DEL PROGRAMA DE ALIMENTACIÓN ESCOLAR, ATRAVEZ DEL CUAL SE BRINDA COMPLEMENTO ALIMENTARIO A  LOS NIÑOS, NIÑAS, Y ADOLESCENTES DE LA MATRICULA OFICIAL,DEL MUNICIPIO DE   SAN JUAN DE URABA</t>
  </si>
  <si>
    <t>2017AS390149</t>
  </si>
  <si>
    <t xml:space="preserve">SAN JUAN DE URABA </t>
  </si>
  <si>
    <t>COFINANCIAR LA ENTREGA DE RACIONES DENTRO DE LA EJECUCIÓN DEL PROGRAMA DE ALIMENTACIÓN ESCOLAR, ATRAVEZ DEL CUAL SE BRINDA COMPLEMENTO ALIMENTARIO A  LOS NIÑOS, NIÑAS, Y ADOLESCENTES DE LA MATRICULA OFICIAL,DEL MUNICIPIO DE    SAN LUIS</t>
  </si>
  <si>
    <t>2017AS390150</t>
  </si>
  <si>
    <t xml:space="preserve">SAN LUIS </t>
  </si>
  <si>
    <t>COFINANCIAR LA ENTREGA DE RACIONES DENTRO DE LA EJECUCIÓN DEL PROGRAMA DE ALIMENTACIÓN ESCOLAR, ATRAVEZ DEL CUAL SE BRINDA COMPLEMENTO ALIMENTARIO A  LOS NIÑOS, NIÑAS, Y ADOLESCENTES DE LA MATRICULA OFICIAL,DEL MUNICIPIO DE   SAN PEDRO DE LOS MILAGROS</t>
  </si>
  <si>
    <t>2017AS390151</t>
  </si>
  <si>
    <t xml:space="preserve">SAN PEDRO DE LOS MILAGROS </t>
  </si>
  <si>
    <t>COFINANCIAR LA ENTREGA DE RACIONES DENTRO DE LA EJECUCIÓN DEL PROGRAMA DE ALIMENTACIÓN ESCOLAR, ATRAVEZ DEL CUAL SE BRINDA COMPLEMENTO ALIMENTARIO A  LOS NIÑOS, NIÑAS, Y ADOLESCENTES DE LA MATRICULA OFICIAL,DEL MUNICIPIO DE   SAN PEDRO DE URABA</t>
  </si>
  <si>
    <t>2017AS390152</t>
  </si>
  <si>
    <t xml:space="preserve">SAN PEDRO DE URABA </t>
  </si>
  <si>
    <t>COFINANCIAR LA ENTREGA DE RACIONES DENTRO DE LA EJECUCIÓN DEL PROGRAMA DE ALIMENTACIÓN ESCOLAR, ATRAVEZ DEL CUAL SE BRINDA COMPLEMENTO ALIMENTARIO A  LOS NIÑOS, NIÑAS, Y ADOLESCENTES DE LA MATRICULA OFICIAL,DEL MUNICIPIO DE   SAN RAFAEL</t>
  </si>
  <si>
    <t>2017AS390153</t>
  </si>
  <si>
    <t xml:space="preserve">SAN RAFAEL </t>
  </si>
  <si>
    <t>COFINANCIAR LA ENTREGA DE RACIONES DENTRO DE LA EJECUCIÓN DEL PROGRAMA DE ALIMENTACIÓN ESCOLAR, ATRAVEZ DEL CUAL SE BRINDA COMPLEMENTO ALIMENTARIO A  LOS NIÑOS, NIÑAS, Y ADOLESCENTES DE LA MATRICULA OFICIAL,DEL MUNICIPIO DE   SAN ROQUE</t>
  </si>
  <si>
    <t>2017AS390154</t>
  </si>
  <si>
    <t>SAN ROQUE</t>
  </si>
  <si>
    <t>COFINANCIAR LA ENTREGA DE RACIONES DENTRO DE LA EJECUCIÓN DEL PROGRAMA DE ALIMENTACIÓN ESCOLAR, ATRAVEZ DEL CUAL SE BRINDA COMPLEMENTO ALIMENTARIO A  LOS NIÑOS, NIÑAS, Y ADOLESCENTES DE LA MATRICULA OFICIAL,DEL MUNICIPIO DE   SAN VICENTE</t>
  </si>
  <si>
    <t>2017AS390155</t>
  </si>
  <si>
    <t xml:space="preserve">SAN VICENTE </t>
  </si>
  <si>
    <t>COFINANCIAR LA ENTREGA DE RACIONES DENTRO DE LA EJECUCIÓN DEL PROGRAMA DE ALIMENTACIÓN ESCOLAR, ATRAVEZ DEL CUAL SE BRINDA COMPLEMENTO ALIMENTARIO A  LOS NIÑOS, NIÑAS, Y ADOLESCENTES DE LA MATRICULA OFICIAL,DEL MUNICIPIO DE   SANTA BARBARA</t>
  </si>
  <si>
    <t>2017AS390156</t>
  </si>
  <si>
    <t xml:space="preserve">SANTA BARBARA </t>
  </si>
  <si>
    <t>COFINANCIAR LA ENTREGA DE RACIONES DENTRO DE LA EJECUCIÓN DEL PROGRAMA DE ALIMENTACIÓN ESCOLAR, ATRAVEZ DEL CUAL SE BRINDA COMPLEMENTO ALIMENTARIO A  LOS NIÑOS, NIÑAS, Y ADOLESCENTES DE LA MATRICULA OFICIAL,DEL MUNICIPIO DE   SANTA FE DE ANTIOQUIA</t>
  </si>
  <si>
    <t>2017AS390157</t>
  </si>
  <si>
    <t>SANTA FE DE ANTIOQUIA</t>
  </si>
  <si>
    <t>COFINANCIAR LA ENTREGA DE RACIONES DENTRO DE LA EJECUCIÓN DEL PROGRAMA DE ALIMENTACIÓN ESCOLAR, ATRAVEZ DEL CUAL SE BRINDA COMPLEMENTO ALIMENTARIO A  LOS NIÑOS, NIÑAS, Y ADOLESCENTES DE LA MATRICULA OFICIAL,DEL MUNICIPIO DE   SANTA ROSA DE OSOS</t>
  </si>
  <si>
    <t>2017AS390158</t>
  </si>
  <si>
    <t>STA ROSA DE OSOS</t>
  </si>
  <si>
    <t>COFINANCIAR LA ENTREGA DE RACIONES DENTRO DE LA EJECUCIÓN DEL PROGRAMA DE ALIMENTACIÓN ESCOLAR, ATRAVEZ DEL CUAL SE BRINDA COMPLEMENTO ALIMENTARIO A  LOS NIÑOS, NIÑAS, Y ADOLESCENTES DE LA MATRICULA OFICIAL,DEL MUNICIPIO DE   SANTO DOMINGO</t>
  </si>
  <si>
    <t>2017AS390159</t>
  </si>
  <si>
    <t xml:space="preserve">SANTO DOMINGO </t>
  </si>
  <si>
    <t>COFINANCIAR LA ENTREGA DE RACIONES DENTRO DE LA EJECUCIÓN DEL PROGRAMA DE ALIMENTACIÓN ESCOLAR, ATRAVEZ DEL CUAL SE BRINDA COMPLEMENTO ALIMENTARIO A  LOS NIÑOS, NIÑAS, Y ADOLESCENTES DE LA MATRICULA OFICIAL,DEL MUNICIPIO DE   SEGOVIA</t>
  </si>
  <si>
    <t>2017AS390160</t>
  </si>
  <si>
    <t>SEGOVIA</t>
  </si>
  <si>
    <t>COFINANCIAR LA ENTREGA DE RACIONES DENTRO DE LA EJECUCIÓN DEL PROGRAMA DE ALIMENTACIÓN ESCOLAR, ATRAVEZ DEL CUAL SE BRINDA COMPLEMENTO ALIMENTARIO A  LOS NIÑOS, NIÑAS, Y ADOLESCENTES DE LA MATRICULA OFICIAL,DEL MUNICIPIO DE   SONSON</t>
  </si>
  <si>
    <t>2017AS390161</t>
  </si>
  <si>
    <t>SONSON</t>
  </si>
  <si>
    <t>COFINANCIAR LA ENTREGA DE RACIONES DENTRO DE LA EJECUCIÓN DEL PROGRAMA DE ALIMENTACIÓN ESCOLAR, ATRAVEZ DEL CUAL SE BRINDA COMPLEMENTO ALIMENTARIO A  LOS NIÑOS, NIÑAS, Y ADOLESCENTES DE LA MATRICULA OFICIAL,DEL MUNICIPIO DE   SOPETRAN</t>
  </si>
  <si>
    <t>2017AS390162</t>
  </si>
  <si>
    <t xml:space="preserve">SOPETRAN </t>
  </si>
  <si>
    <t>COFINANCIAR LA ENTREGA DE RACIONES DENTRO DE LA EJECUCIÓN DEL PROGRAMA DE ALIMENTACIÓN ESCOLAR, ATRAVEZ DEL CUAL SE BRINDA COMPLEMENTO ALIMENTARIO A  LOS NIÑOS, NIÑAS, Y ADOLESCENTES DE LA MATRICULA OFICIAL,DEL MUNICIPIO DE   TAMESIS</t>
  </si>
  <si>
    <t>2017AS390163</t>
  </si>
  <si>
    <t xml:space="preserve">TAMESIS </t>
  </si>
  <si>
    <t>COFINANCIAR LA ENTREGA DE RACIONES DENTRO DE LA EJECUCIÓN DEL PROGRAMA DE ALIMENTACIÓN ESCOLAR, ATRAVEZ DEL CUAL SE BRINDA COMPLEMENTO ALIMENTARIO A  LOS NIÑOS, NIÑAS, Y ADOLESCENTES DE LA MATRICULA OFICIAL,DEL MUNICIPIO DE   TARAZA</t>
  </si>
  <si>
    <t>2017AS390164</t>
  </si>
  <si>
    <t>TARAZA</t>
  </si>
  <si>
    <t>COFINANCIAR LA ENTREGA DE RACIONES DENTRO DE LA EJECUCIÓN DEL PROGRAMA DE ALIMENTACIÓN ESCOLAR, ATRAVEZ DEL CUAL SE BRINDA COMPLEMENTO ALIMENTARIO A  LOS NIÑOS, NIÑAS, Y ADOLESCENTES DE LA MATRICULA OFICIAL,DEL MUNICIPIO DE    TARSO</t>
  </si>
  <si>
    <t>2017AS390165</t>
  </si>
  <si>
    <t>TARSO</t>
  </si>
  <si>
    <t xml:space="preserve">COFINANCIAR LA ENTREGA DE RACIONES DENTRO DE LA EJECUCIÓN DEL PROGRAMA DE ALIMENTACIÓN ESCOLAR, ATRAVEZ DEL CUAL SE BRINDA COMPLEMENTO ALIMENTARIO A  LOS NIÑOS, NIÑAS, Y ADOLESCENTES DE LA MATRICULA OFICIAL,DEL MUNICIPIO DE   TITIRIBI </t>
  </si>
  <si>
    <t>2017AS390166</t>
  </si>
  <si>
    <t>TITIRIBI</t>
  </si>
  <si>
    <t>COFINANCIAR LA ENTREGA DE RACIONES DENTRO DE LA EJECUCIÓN DEL PROGRAMA DE ALIMENTACIÓN ESCOLAR, ATRAVEZ DEL CUAL SE BRINDA COMPLEMENTO ALIMENTARIO A  LOS NIÑOS, NIÑAS, Y ADOLESCENTES DE LA MATRICULA OFICIAL,DEL MUNICIPIO DE   TOLEDO</t>
  </si>
  <si>
    <t>2017AS390167</t>
  </si>
  <si>
    <t>TOLEDO</t>
  </si>
  <si>
    <t>COFINANCIAR LA ENTREGA DE RACIONES DENTRO DE LA EJECUCIÓN DEL PROGRAMA DE ALIMENTACIÓN ESCOLAR, ATRAVEZ DEL CUAL SE BRINDA COMPLEMENTO ALIMENTARIO A  LOS NIÑOS, NIÑAS, Y ADOLESCENTES DE LA MATRICULA OFICIAL,DEL MUNICIPIO DE   URAMITA</t>
  </si>
  <si>
    <t>2017AS390168</t>
  </si>
  <si>
    <t xml:space="preserve">URAMITA </t>
  </si>
  <si>
    <t>COFINANCIAR LA ENTREGA DE RACIONES DENTRO DE LA EJECUCIÓN DEL PROGRAMA DE ALIMENTACIÓN ESCOLAR, ATRAVEZ DEL CUAL SE BRINDA COMPLEMENTO ALIMENTARIO A  LOS NIÑOS, NIÑAS, Y ADOLESCENTES DE LA MATRICULA OFICIAL,DEL MUNICIPIO DE   URRAO</t>
  </si>
  <si>
    <t>2017AS390169</t>
  </si>
  <si>
    <t xml:space="preserve">URRAO </t>
  </si>
  <si>
    <t>COFINANCIAR LA ENTREGA DE RACIONES DENTRO DE LA EJECUCIÓN DEL PROGRAMA DE ALIMENTACIÓN ESCOLAR, ATRAVEZ DEL CUAL SE BRINDA COMPLEMENTO ALIMENTARIO A  LOS NIÑOS, NIÑAS, Y ADOLESCENTES DE LA MATRICULA OFICIAL,DEL MUNICIPIO DE   VALDIVIA</t>
  </si>
  <si>
    <t>2017AS390170</t>
  </si>
  <si>
    <t xml:space="preserve">VALDIVIA </t>
  </si>
  <si>
    <t>COFINANCIAR LA ENTREGA DE RACIONES DENTRO DE LA EJECUCIÓN DEL PROGRAMA DE ALIMENTACIÓN ESCOLAR, ATRAVEZ DEL CUAL SE BRINDA COMPLEMENTO ALIMENTARIO A  LOS NIÑOS, NIÑAS, Y ADOLESCENTES DE LA MATRICULA OFICIAL,DEL MUNICIPIO DE    VALPARAISO</t>
  </si>
  <si>
    <t>2017AS390171</t>
  </si>
  <si>
    <t>VALAPARAISO</t>
  </si>
  <si>
    <t>COFINANCIAR LA ENTREGA DE RACIONES DENTRO DE LA EJECUCIÓN DEL PROGRAMA DE ALIMENTACIÓN ESCOLAR, ATRAVEZ DEL CUAL SE BRINDA COMPLEMENTO ALIMENTARIO A  LOS NIÑOS, NIÑAS, Y ADOLESCENTES DE LA MATRICULA OFICIAL,DEL MUNICIPIO DE   VEGACHI</t>
  </si>
  <si>
    <t>2017AS390172</t>
  </si>
  <si>
    <t>VEGACHI</t>
  </si>
  <si>
    <t>COFINANCIAR LA ENTREGA DE RACIONES DENTRO DE LA EJECUCIÓN DEL PROGRAMA DE ALIMENTACIÓN ESCOLAR, ATRAVEZ DEL CUAL SE BRINDA COMPLEMENTO ALIMENTARIO A  LOS NIÑOS, NIÑAS, Y ADOLESCENTES DE LA MATRICULA OFICIAL,DEL MUNICIPIO DE   VENECIA</t>
  </si>
  <si>
    <t>2017AS390173</t>
  </si>
  <si>
    <t xml:space="preserve">VENECIA </t>
  </si>
  <si>
    <t>COFINANCIAR LA ENTREGA DE RACIONES DENTRO DE LA EJECUCIÓN DEL PROGRAMA DE ALIMENTACIÓN ESCOLAR, ATRAVEZ DEL CUAL SE BRINDA COMPLEMENTO ALIMENTARIO A  LOS NIÑOS, NIÑAS, Y ADOLESCENTES DE LA MATRICULA OFICIAL,DEL MUNICIPIO DE   VIGIA DEL FUERTE</t>
  </si>
  <si>
    <t>2017AS390174</t>
  </si>
  <si>
    <t>VIGIA DEL FUERTE</t>
  </si>
  <si>
    <t>COFINANCIAR LA ENTREGA DE RACIONES DENTRO DE LA EJECUCIÓN DEL PROGRAMA DE ALIMENTACIÓN ESCOLAR, ATRAVEZ DEL CUAL SE BRINDA COMPLEMENTO ALIMENTARIO A  LOS NIÑOS, NIÑAS, Y ADOLESCENTES DE LA MATRICULA OFICIAL,DEL MUNICIPIO DE    YALI</t>
  </si>
  <si>
    <t>2017AS390175</t>
  </si>
  <si>
    <t>YALI</t>
  </si>
  <si>
    <t>COFINANCIAR LA ENTREGA DE RACIONES DENTRO DE LA EJECUCIÓN DEL PROGRAMA DE ALIMENTACIÓN ESCOLAR, ATRAVEZ DEL CUAL SE BRINDA COMPLEMENTO ALIMENTARIO A  LOS NIÑOS, NIÑAS, Y ADOLESCENTES DE LA MATRICULA OFICIAL,DEL MUNICIPIO DE    YARUMAL</t>
  </si>
  <si>
    <t>2017AS390176</t>
  </si>
  <si>
    <t>YARUMAL</t>
  </si>
  <si>
    <t>COFINANCIAR LA ENTREGA DE RACIONES DENTRO DE LA EJECUCIÓN DEL PROGRAMA DE ALIMENTACIÓN ESCOLAR, ATRAVEZ DEL CUAL SE BRINDA COMPLEMENTO ALIMENTARIO A  LOS NIÑOS, NIÑAS, Y ADOLESCENTES DE LA MATRICULA OFICIAL,DEL MUNICIPIO DE   YOLOMBO</t>
  </si>
  <si>
    <t>2017AS390177</t>
  </si>
  <si>
    <t xml:space="preserve">YOLOMBO </t>
  </si>
  <si>
    <t>COFINANCIAR LA ENTREGA DE RACIONES DENTRO DE LA EJECUCIÓN DEL PROGRAMA DE ALIMENTACIÓN ESCOLAR, ATRAVEZ DEL CUAL SE BRINDA COMPLEMENTO ALIMENTARIO A  LOS NIÑOS, NIÑAS, Y ADOLESCENTES DE LA MATRICULA OFICIAL,DEL MUNICIPIO DE   YONDO</t>
  </si>
  <si>
    <t>2017AS390178</t>
  </si>
  <si>
    <t>YONDÓ</t>
  </si>
  <si>
    <t>COFINANCIAR LA ENTREGA DE RACIONES DENTRO DE LA EJECUCIÓN DEL PROGRAMA DE ALIMENTACIÓN ESCOLAR, ATRAVEZ DEL CUAL SE BRINDA COMPLEMENTO ALIMENTARIO A  LOS NIÑOS, NIÑAS, Y ADOLESCENTES DE LA MATRICULA OFICIAL,DEL MUNICIPIO DE    ZARAGOZA</t>
  </si>
  <si>
    <t>2017AS390179</t>
  </si>
  <si>
    <t>ZARAGOZA</t>
  </si>
  <si>
    <t>COFINANCIAR LA ENTREGA DE RACIONES DENTRO DE LA  EJECUCION DEL PROGRAMA DE ALIMENTACION ESCOLAR PAE ATRAVEZ DEL CUAL SE BRINDA ALMUERZO A LOS NIÑOS, NIÑAS Y ADOLESCENTES DE LA MATRICULA OFICIAL DEL MUNICIPIO DE AMALFI, COMO COMPONENTE DE LA ESTRATEGIA DE JORNADA UNICA.</t>
  </si>
  <si>
    <t>Cupos atendidos en los programas de complementación alimentaria ( JU )</t>
  </si>
  <si>
    <t>2017AS390180</t>
  </si>
  <si>
    <t>AMPARO ALMANZA OCHOA</t>
  </si>
  <si>
    <t>COFINANCIAR LA ENTREGA DE RACIONES DENTRO DE LA  EJECUCION DEL PROGRAMA DE ALIMENTACION ESCOLAR PAE ATRAVEZ DEL CUAL SE BRINDA ALMUERZO A LOS NIÑOS, NIÑAS Y ADOLESCENTES DE LA MATRICULA OFICIAL DEL MUNICIPIO DE  CIUDAD BOLIVAR, COMO COMPONENTE DE LA ESTRATEGIA DE JORNADA UNICA.</t>
  </si>
  <si>
    <t>2017AS390181</t>
  </si>
  <si>
    <t>COFINANCIAR LA ENTREGA DE RACIONES DENTRO DE LA  EJECUCION DEL PROGRAMA DE ALIMENTACION ESCOLAR PAE ATRAVEZ DEL CUAL SE BRINDA ALMUERZO A LOS NIÑOS, NIÑAS Y ADOLESCENTES DE LA MATRICULA OFICIAL DEL MUNICIPIO DE  GIRARDOTA, COMO COMPONENTE DE LA ESTRATEGIA DE JORNADA UNICA.</t>
  </si>
  <si>
    <t>2017AS390182</t>
  </si>
  <si>
    <t>COFINANCIAR LA ENTREGA DE RACIONES DENTRO DE LA  EJECUCION DEL PROGRAMA DE ALIMENTACION ESCOLAR PAE ATRAVEZ DEL CUAL SE BRINDA ALMUERZO A LOS NIÑOS, NIÑAS Y ADOLESCENTES DE LA MATRICULA OFICIAL DEL MUNICIPIO DE  GUATAPE, COMO COMPONENTE DE LA ESTRATEGIA DE JORNADA UNICA.</t>
  </si>
  <si>
    <t>2017AS390183</t>
  </si>
  <si>
    <t>GUATAPE</t>
  </si>
  <si>
    <r>
      <rPr>
        <sz val="8"/>
        <color rgb="FFFF0000"/>
        <rFont val="Arial"/>
        <family val="2"/>
      </rPr>
      <t>COFINANCIAR</t>
    </r>
    <r>
      <rPr>
        <sz val="8"/>
        <color rgb="FF3D3D3D"/>
        <rFont val="Arial"/>
        <family val="2"/>
      </rPr>
      <t xml:space="preserve"> LA ENTREGA DE RACIONES DENTRO DE LA  EJECUCION DEL PROGRAMA DE ALIMENTACION ESCOLAR PAE ATRAVEZ DEL CUAL SE BRINDA ALMUERZO A LOS NIÑOS, NIÑAS Y ADOLESCENTES DE LA MATRICULA OFICIAL DEL MUNICIPIO DE  PEQUE, COMO COMPONENTE DE LA ESTRATEGIA DE JORNADA UNICA.</t>
    </r>
  </si>
  <si>
    <t>2017AS390184</t>
  </si>
  <si>
    <t>COFINANCIAR LA ENTREGA DE RACIONES DENTRO DE LA  EJECUCION DEL PROGRAMA DE ALIMENTACION ESCOLAR PAE ATRAVEZ DEL CUAL SE BRINDA ALMUERZO A LOS NIÑOS, NIÑAS Y ADOLESCENTES DE LA MATRICULA OFICIAL DEL MUNICIPIO DE  SAN LUIS, COMO COMPONENTE DE LA ESTRATEGIA DE JORNADA UNICA.</t>
  </si>
  <si>
    <t>2017AS390185</t>
  </si>
  <si>
    <t>SAN LUIS</t>
  </si>
  <si>
    <t>COFINANCIAR LA ENTREGA DE RACIONES DENTRO DE LA  EJECUCION DEL PROGRAMA DE ALIMENTACION ESCOLAR PAE ATRAVEZ DEL CUAL SE BRINDA ALMUERZO A LOS NIÑOS, NIÑAS Y ADOLESCENTES DE LA MATRICULA OFICIAL DEL MUNICIPIO DE  TAMESIS, COMO COMPONENTE DE LA ESTRATEGIA DE JORNADA UNICA.</t>
  </si>
  <si>
    <t>2017AS390186</t>
  </si>
  <si>
    <t>TAMESIS</t>
  </si>
  <si>
    <t>COFINANCIAR LA ENTREGA DE RACIONES DENTRO DE LA  EJECUCION DEL PROGRAMA DE ALIMENTACION ESCOLAR PAE ATRAVEZ DEL CUAL SE BRINDA ALMUERZO A LOS NIÑOS, NIÑAS Y ADOLESCENTES DE LA MATRICULA OFICIAL DEL MUNICIPIO DE  TARSO, COMO COMPONENTE DE LA ESTRATEGIA DE JORNADA UNICA.</t>
  </si>
  <si>
    <t>2017AS390187</t>
  </si>
  <si>
    <t>COFINANCIAR LA ENTREGA DE RACIONES DENTRO DE LA  EJECUCION DEL PROGRAMA DE ALIMENTACION ESCOLAR PAE ATRAVEZ DEL CUAL SE BRINDA ALMUERZO A LOS NIÑOS, NIÑAS Y ADOLESCENTES DE LA MATRICULA OFICIAL DEL MUNICIPIO DE  TITIRIBI, COMO COMPONENTE DE LA ESTRATEGIA DE JORNADA UNICA.</t>
  </si>
  <si>
    <t>2017AS390188</t>
  </si>
  <si>
    <t>COFINANCIAR LA ENTREGA DE RACIONES DENTRO DE LA  EJECUCION DEL PROGRAMA DE ALIMENTACION ESCOLAR PAE ATRAVEZ DEL CUAL SE BRINDA ALMUERZO A LOS NIÑOS, NIÑAS Y ADOLESCENTES DE LA MATRICULA OFICIAL DEL MUNICIPIO DE  URAMITA, COMO COMPONENTE DE LA ESTRATEGIA DE JORNADA UNICA.</t>
  </si>
  <si>
    <t>2017AS390189</t>
  </si>
  <si>
    <t>URAMITA</t>
  </si>
  <si>
    <t>COFINANCIAR LA ENTREGA DE RACIONES DENTRO DE LA  EJECUCION DEL PROGRAMA DE ALIMENTACION ESCOLAR PAE ATRAVEZ DEL CUAL SE BRINDA ALMUERZO A LOS NIÑOS, NIÑAS Y ADOLESCENTES DE LA MATRICULA OFICIAL DEL MUNICIPIO DE  VIGIA DEL FUERTE, COMO COMPONENTE DE LA ESTRATEGIA DE JORNADA UNICA.</t>
  </si>
  <si>
    <t>2017AS390190</t>
  </si>
  <si>
    <t>COFINANCIAR LA ENTREGA DE RACIONES DENTRO DE LA  EJECUCION DEL PROGRAMA DE ALIMENTACION ESCOLAR PAE ATRAVEZ DEL CUAL SE BRINDA ALMUERZO A LOS NIÑOS, NIÑAS Y ADOLESCENTES DE LA MATRICULA OFICIAL DEL MUNICIPIO DE  YARUMAL, COMO COMPONENTE DE LA ESTRATEGIA DE JORNADA UNICA.</t>
  </si>
  <si>
    <t>2017AS390191</t>
  </si>
  <si>
    <t>PRESTAR EL SERVICIO DE ATENCIÓN PARA RECUPERACIÓN NUTRICIONAL, A LOS NIÑOS Y NIÑAS EN CONDICIÓN DE DESNUTRICIÓN Y A MADRES GESTANTES Y LACTANTES CON BAJO PESO EN EL MUNICIPIO DE VIGÍA DEL FUERTE</t>
  </si>
  <si>
    <t>Número de niños, niñas y familias gestantes atendidos en los centros de atención integral nutricional</t>
  </si>
  <si>
    <t>ATENCION Y RECUPERCION NUTRICIONAL A FAMILIAS VULNERABLES DEL DEPARTAMENTO</t>
  </si>
  <si>
    <t>010018001</t>
  </si>
  <si>
    <t xml:space="preserve">Servicio recuperación nutricional </t>
  </si>
  <si>
    <t>TATIANA HERNANDEZ BENJUMEA</t>
  </si>
  <si>
    <t>PRESTAR EL SERVICIO DE ATENCIÓN PARA RECUPERACIÓN NUTRICIONAL, A LOS NIÑOS Y NIÑAS EN CONDICIÓN DE DESNUTRICIÓN Y A MADRES GESTANTES Y LACTANTES CON BAJO PESO EN EL MUNICIPIO DE  MURINDO</t>
  </si>
  <si>
    <t>MURINDO</t>
  </si>
  <si>
    <t>PRESTAR EL SERVICIO DE ATENCIÓN PARA RECUPERACIÓN NUTRICIONAL, A LOS NIÑOS Y NIÑAS EN CONDICIÓN DE DESNUTRICIÓN Y A MADRES GESTANTES Y LACTANTES CON BAJO PESO EN EL MUNICIPIO DE  TARAZA</t>
  </si>
  <si>
    <t xml:space="preserve">PRESTAR EL SERVICIO DE ATENCIÓN PARA RECUPERACIÓN NUTRICIONAL, A LOS NIÑOS Y NIÑAS EN CONDICIÓN DE DESNUTRICIÓN Y A MADRES GESTANTES Y LACTANTES CON BAJO PESO EN EL MUNICIPIO DE  TURBO </t>
  </si>
  <si>
    <t>TURBO</t>
  </si>
  <si>
    <t>PRESTAR EL SERVICIO DE ATENCIÓN PARA RECUPERACIÓN NUTRICIONAL, A LOS NIÑOS Y NIÑAS EN CONDICIÓN DE DESNUTRICIÓN Y A MADRES GESTANTES Y LACTANTES CON BAJO PESO EN EL MUNICIPIO DE  SEGOVIA</t>
  </si>
  <si>
    <t>Prestar el servicio de apoyo a Ia gestiôn a través del
acompanamiento a Ia supervision técnica, administrativa y
financiera de los convenios y contratos celebrados por Ia
Gerencia de Seguridad Alimentaria y Nutricional - MANA para
garantizar la prestación del Programa de Alimentación escolar.</t>
  </si>
  <si>
    <t>PRESTAR EL SERVICIO DE APOYO ALA GESTION ATRAVEZ DEL ACOMPAÑAMIENTO A LA SUPERVISION, TECNICA ADMINISTRATIVA, Y FINANCIERA DE LOS CONVENIOS Y CONTRATOS CELEBRADOS POR MANA</t>
  </si>
  <si>
    <t>SUMINISTRO DE RACIONES PARA EL PROGRAMA DE ALIMENTACION ESCOLAR PARA GARANTIZAR LA PERMANENCIA DE LA POBLACION ECOLAR EN TODO EL DEPARTAMENTO DE ANTIOQUIA</t>
  </si>
  <si>
    <t>LOS MUNICIPIOS QUE CONFORMAN EL PAE</t>
  </si>
  <si>
    <t>APOYAR LA SUPERVISION DE  TECNICA DE LOS CONVENIOS Y CONTRATOS DE LA GERENCIA DE SEGURIDAD ALIMENTARIA MANA</t>
  </si>
  <si>
    <t>2017SS390192</t>
  </si>
  <si>
    <t>TECNOLOGICO 2018</t>
  </si>
  <si>
    <t>GLORIA AMPARO HOYOS</t>
  </si>
  <si>
    <t>Prestar los servicios de asistencia técnica, profesiorial y de gestión del
 conocimiento para el fortalecimiento de los proyectos establecidos por Ia
Gerencia de Seguridad Alimentaria y Nutricional de Antioquia MANA</t>
  </si>
  <si>
    <t>ASISTENCIA TECNICA,PROFECIONAL Y DE GESTION DEL CONOCIMIENTO PARA EL FORTALECIMIENTO DE LA GERENCIA DE MANA</t>
  </si>
  <si>
    <t>PROYECTOS PRODUCTIVOS, PEDAGOGICOS ETE</t>
  </si>
  <si>
    <t>SEGURIDAD ALIMENTARIA Y NUTRICIONAL EN LA POBLACION BULNERABLE</t>
  </si>
  <si>
    <t>PRESTAR SERVICIOS DE ASISTENCIA TECNICA, PROFECIONAL Y DE GESTION DE CONOCIMIENTO</t>
  </si>
  <si>
    <t>2017SS390193</t>
  </si>
  <si>
    <t>U DE A  2018</t>
  </si>
  <si>
    <t>TERESITA MESA VALENCIA</t>
  </si>
  <si>
    <t>Secretaría de Medio Ambiente</t>
  </si>
  <si>
    <t>Realización del III foro regional de cambio climático</t>
  </si>
  <si>
    <t>CARLOS ANDRES ESCOBAR DIEZ</t>
  </si>
  <si>
    <t>3838685</t>
  </si>
  <si>
    <t>carlos.escobar@antioquia.gov.co</t>
  </si>
  <si>
    <t>Adaptación y Mitigación al Cambio Climático</t>
  </si>
  <si>
    <t>Proyectos del Plan Departamental de Adaptación y Mitigación al cambio climático implementados</t>
  </si>
  <si>
    <t>Formulación e implementación del plan departamental de adaptación y mitigación al
cambio climático Antioquia</t>
  </si>
  <si>
    <t>210000-001</t>
  </si>
  <si>
    <t>Impl proy innov inv mitig cambio climát</t>
  </si>
  <si>
    <t>Juan David Ramirez Bedoya</t>
  </si>
  <si>
    <t>Tipo C Supervisión</t>
  </si>
  <si>
    <t xml:space="preserve">Gestionar proyectos para la implementación del Plan Departamental de Adaptación y Mitigación al cambio climático </t>
  </si>
  <si>
    <t>Cofinanciar la adquisición de predios de importancia estratégica para la protección de las fuentes hídricas que abastece acueductos.</t>
  </si>
  <si>
    <t>Protección y Conservación del Recurso Hídrico</t>
  </si>
  <si>
    <t>Áreas para la protección de fuentes abastecedoras de acueductos adquiridas</t>
  </si>
  <si>
    <t>Protección y conservación del recurso hidrico en el departamento de Antioquia</t>
  </si>
  <si>
    <t>210021-001</t>
  </si>
  <si>
    <t>Áreas protección fuentes adquiridas</t>
  </si>
  <si>
    <t>Andres Giovanny Correa Maya</t>
  </si>
  <si>
    <t>Implementar el esquema de pago por servicios ambientales BANCO2, para la conservación de ecosistemas estratégicos asociados al recurso Hídrico, en los municipios, bajo los parámetros establecidos en la Ordenanza Departamental N° 049 de 2016.</t>
  </si>
  <si>
    <t>Conservación de Ecosistemas Estratégicos</t>
  </si>
  <si>
    <t>Áreas en ecosistemas estratégicos con vigilada y controlada</t>
  </si>
  <si>
    <t>Protección y conservación de áreas de ecosistemas estratégicos, Antioquia</t>
  </si>
  <si>
    <t>210022-001</t>
  </si>
  <si>
    <t>Áreas ecosis estrat vigilada controlada</t>
  </si>
  <si>
    <t>Santiago Arbelaez Arbelaez</t>
  </si>
  <si>
    <t>Implementar el esquema de pago por servicios ambientales BANCO2, para la conservación de ecosistemas estratégicos asociados al recurso Hídrico, en el municipio de Abejorral, bajo los parámetros establecidos en la Ordenanza Departamental N° 049 de 2016.</t>
  </si>
  <si>
    <t>CORNARE, MUNICIPIO DE ABEJORRAL Y CORPORACIÓN MASBOSQUES</t>
  </si>
  <si>
    <t>Convenio No. 4600006858,  VF6000002256 Ordenanza 40 del 04 de octubre de 2017</t>
  </si>
  <si>
    <t>Implementar el esquema de pago por servicios ambientales BANCO2, para la conservación de ecosistemas estratégicos asociados al recurso Hídrico, en el municipio de Argelia, bajo los parámetros establecidos en la Ordenanza Departamental N° 049 de 2016.</t>
  </si>
  <si>
    <t>CORNARE, MUNICIPIO DE ARGELIA Y CORPORACIÓN MASBOSQUES</t>
  </si>
  <si>
    <t>Convenio No. 4600006859, VF6000002256 Ordenanza 40 del 04 de octubre de 2017</t>
  </si>
  <si>
    <t>Implementar el esquema de pago por servicios ambientales BANCO2, para la conservación de ecosistemas estratégicos asociados al recurso Hídrico, en el municipio de Nariño, bajo los parámetros establecidos en la Ordenanza Departamental N° 049 de 2016.</t>
  </si>
  <si>
    <t>CORNARE, MUNICIPIO DE NARIÑO Y CORPORACIÓN MASBOSQUES</t>
  </si>
  <si>
    <t>Convenio No. 4600006860, VF6000002256 Ordenanza 40 del 04 de octubre de 2017</t>
  </si>
  <si>
    <t>Implementar el esquema de pago por servicios ambientales BANCO2, para la conservación de ecosistemas estratégicos asociados al recurso Hídrico, en el municipio de Sonsón, bajo los parámetros establecidos en la Ordenanza Departamental N° 049 de 2016.</t>
  </si>
  <si>
    <t>CORNARE, MUNICIPIO DE SONSÓN Y CORPORACIÓN MASBOSQUES</t>
  </si>
  <si>
    <t>Convenio No. 4600006862, VF6000002256 Ordenanza 40 del 04 de octubre de 2017</t>
  </si>
  <si>
    <t>Implementar el esquema de pago por servicios ambientales BANCO2, para la conservación de ecosistemas estratégicos asociados al recurso Hídrico, en el municipio de Alejandria , bajo los parámetros establecidos en la Ordenanza Departamental N° 049 de 2016.</t>
  </si>
  <si>
    <t>CORNARE, MUNICIPIO DE ALEJANDRÍA Y CORPORACIÓN MASBOSQUES</t>
  </si>
  <si>
    <t>Convenio No. 4600006863, VF6000002256 Ordenanza 40 del 04 de octubre de 2017</t>
  </si>
  <si>
    <t>Implementar el esquema de pago por servicios ambientales BANCO2, para la conservación de ecosistemas estratégicos asociados al recurso Hídrico, en el municipio de Concepción, bajo los parámetros establecidos en la Ordenanza Departamental N° 049 de 2016.</t>
  </si>
  <si>
    <t>CORNARE, MUNICIPIO DE CONCEPCIÓN Y CORPORACIÓN MASBOSQUES</t>
  </si>
  <si>
    <t>Convenio No. 4600006864, VF6000002256 Ordenanza 40 del 04 de octubre de 2017</t>
  </si>
  <si>
    <t>Diana Carolina Uribe Gutierrez</t>
  </si>
  <si>
    <t>Implementar el esquema de pago por servicios ambientales BANCO2, para la conservación de ecosistemas estratégicos asociados al recurso Hídrico, en el municipio de San Roque, bajo los parámetros establecidos en la Ordenanza Departamental N° 049 de 2016.</t>
  </si>
  <si>
    <t>CORNARE, MUNICIPIO DE SAN ROQUE Y CORPORACIÓN MASBOSQUES</t>
  </si>
  <si>
    <t>Convenio No. 4600006865, VF6000002256 Ordenanza 40 del 04 de octubre de 2017</t>
  </si>
  <si>
    <t>Implementar el esquema de pago por servicios ambientales BANCO2, para la conservación de ecosistemas estratégicos asociados al recurso Hídrico, en el municipio de Santo Domingo, bajo los parámetros establecidos en la Ordenanza Departamental N° 049 de 2016.</t>
  </si>
  <si>
    <t>CORNARE, MUNICIPIO DE SANTO DOMINGO Y CORPORACIÓN MASBOSQUES</t>
  </si>
  <si>
    <t>Convenio No. 4600006869, VF6000002256 Ordenanza 40 del 04 de octubre de 2017</t>
  </si>
  <si>
    <t>Implementar el esquema de pago por servicios ambientales BANCO2, para la conservación de ecosistemas estratégicos asociados al recurso Hídrico, en el municipio de Cocorná, bajo los parámetros establecidos en la Ordenanza Departamental N° 049 de 2016.</t>
  </si>
  <si>
    <t>CORNARE, MUNICIPIO DE COCORNÁ Y CORPORACIÓN MASBOSQUES</t>
  </si>
  <si>
    <t>Convenio No. 4600006867, VF6000002256 Ordenanza 40 del 04 de octubre de 2017</t>
  </si>
  <si>
    <t>Implementar el esquema de pago por servicios ambientales BANCO2, para la conservación de ecosistemas estratégicos asociados al recurso Hídrico, en el municipio de San Francisco, bajo los parámetros establecidos en la Ordenanza Departamental N° 049 de 2016.</t>
  </si>
  <si>
    <t>CORNARE, MUNICIPIO DE SAN FRANCISCO Y CORPORACIÓN MASBOSQUES</t>
  </si>
  <si>
    <t>Convenio No. 4600006871,VF6000002256 Ordenanza 40 del 04 de octubre de 2017</t>
  </si>
  <si>
    <t>Implementar el esquema de pago por servicios ambientales BANCO2, para la conservación de ecosistemas estratégicos asociados al recurso Hídrico, en el municipio de San Luis, bajo los parámetros establecidos en la Ordenanza Departamental N° 049 de 2016.</t>
  </si>
  <si>
    <t>CORNARE, MUNICIPIO DE SAN LUIS Y CORPORACIÓN MASBOSQUES</t>
  </si>
  <si>
    <t>Convenio No. 4600006874, VF6000002256 Ordenanza 40 del 04 de octubre de 2017</t>
  </si>
  <si>
    <t>Implementar el esquema de pago por servicios ambientales BANCO2, para la conservación de ecosistemas estratégicos asociados al recurso Hídrico, en el municipio de El Carmen de Viboral, bajo los parámetros establecidos en la Ordenanza Departamental N° 049 de 2016.</t>
  </si>
  <si>
    <t>CORNARE, MUNICIPIO DE EL CARMEN DE VIBORAL Y CORPORACIÓN MASBOSQUES</t>
  </si>
  <si>
    <t>Convenio No. 4600006875,VF6000002256 Ordenanza 40 del 04 de octubre de 2017</t>
  </si>
  <si>
    <t>Implementar el esquema de pago por servicios ambientales BANCO2, para la conservación de ecosistemas estratégicos asociados al recurso Hídrico, en el municipio de El Santuario , bajo los parámetros establecidos en la Ordenanza Departamental N° 049 de 2016.</t>
  </si>
  <si>
    <t>CORNARE, MUNICIPIO DE EL SANTUARIO, EMPRESA DE SERVICIOS PÚBLICOS Y CORPORACIÓN MASBOSQUES</t>
  </si>
  <si>
    <t>Convenio No. 4600006876, VF6000002256 Ordenanza 40 del 04 de octubre de 2017</t>
  </si>
  <si>
    <t>Implementar el esquema de pago por servicios ambientales BANCO2, para la conservación de ecosistemas estratégicos asociados al recurso Hídrico, en el municipio de Guarne, bajo los parámetros establecidos en la Ordenanza Departamental N° 049 de 2016.</t>
  </si>
  <si>
    <t>CORNARE, MUNICIPIO DE GUARNE Y CORPORACIÓN MASBOSQUES</t>
  </si>
  <si>
    <t>Convenio No. 4600007005, VF6000002256 Ordenanza 40 del 04 de octubre de 2017</t>
  </si>
  <si>
    <t>Implementar el esquema de pago por servicios ambientales BANCO2, para la conservación de ecosistemas estratégicos asociados al recurso Hídrico, en el municipio de La Unión , bajo los parámetros establecidos en la Ordenanza Departamental N° 049 de 2016.</t>
  </si>
  <si>
    <t>CORNARE, MUNICIPIO DE LA UNION Y CORPORACIÓN MASBOSQUES</t>
  </si>
  <si>
    <t>Convenio No. 4600006877, VF6000002256 Ordenanza 40 del 04 de octubre de 2017</t>
  </si>
  <si>
    <t>Implementar el esquema de pago por servicios ambientales BANCO2, para la conservación de ecosistemas estratégicos asociados al recurso Hídrico, en el municipio de San Vicente, bajo los parámetros establecidos en la Ordenanza Departamental N° 049 de 2016.</t>
  </si>
  <si>
    <t>CORNARE, MUNICIPIO DE SAN VICENTE Y CORPORACIÓN MASBOSQUES</t>
  </si>
  <si>
    <t>Convenio No. 4600006879, VF6000002256 Ordenanza 40 del 04 de octubre de 2017</t>
  </si>
  <si>
    <t>Implementar el esquema de pago por servicios ambientales BANCO2, para la conservación de ecosistemas estratégicos asociados al recurso Hídrico, en el municipio de El Peñol, bajo los parámetros establecidos en la Ordenanza Departamental N° 049 de 2016.</t>
  </si>
  <si>
    <t>CORNARE, MUNICIPIO DE EL PEÑOL Y CORPORACIÓN MASBOSQUES</t>
  </si>
  <si>
    <t>Convenio No. 4600006880, VF6000002256 Ordenanza 40 del 04 de octubre de 2017</t>
  </si>
  <si>
    <t>Implementar el esquema de pago por servicios ambientales BANCO2, para la conservación de ecosistemas estratégicos asociados al recurso Hídrico, en el municipio de Granada, bajo los parámetros establecidos en la Ordenanza Departamental N° 049 de 2016.</t>
  </si>
  <si>
    <t>CORNARE, MUNICIPIO DE GRANADA Y CORPORACIÓN MASBOSQUES</t>
  </si>
  <si>
    <t>Convenio No. 4600006881, VF6000002256 Ordenanza 40 del 04 de octubre de 2017</t>
  </si>
  <si>
    <t>Implementar el esquema de pago por servicios ambientales BANCO2, para la conservación de ecosistemas estratégicos asociados al recurso Hídrico, en el municipio de Guatape, bajo los parámetros establecidos en la Ordenanza Departamental N° 049 de 2016.</t>
  </si>
  <si>
    <t>CORNARE, MUNICIPIO DE GUATAPÉ Y CORPORACIÓN MASBOSQUES</t>
  </si>
  <si>
    <t>Convenio No. 4600006890, VF6000002256 Ordenanza 40 del 04 de octubre de 2017</t>
  </si>
  <si>
    <t>Implementar el esquema de pago por servicios ambientales BANCO2, para la conservación de ecosistemas estratégicos asociados al recurso Hídrico, en el municipio de San Rafael, bajo los parámetros establecidos en la Ordenanza Departamental N° 049 de 2016.</t>
  </si>
  <si>
    <t>CORNARE, MUNICIPIO DE SAN RAFAEL Y CORPORACIÓN MASBOSQUES</t>
  </si>
  <si>
    <t>Convenio No. 4600006891, VF6000002256 Ordenanza 40 del 04 de octubre de 2017</t>
  </si>
  <si>
    <t>Implementar el esquema de pago por servicios ambientales BANCO2, para la conservación de ecosistemas estratégicos asociados al recurso Hídrico, en el municipio de San Carlos, bajo los parámetros establecidos en la Ordenanza Departamental N° 049 de 2016.</t>
  </si>
  <si>
    <t>CORNARE, MUNICIPIO DE SAN CARLOS Y CORPORACIÓN MASBOSQUES</t>
  </si>
  <si>
    <t>Convenio No. 4600006882, VF6000002256 Ordenanza 40 del 04 de octubre de 2017</t>
  </si>
  <si>
    <t>Implementar el esquema de pago por servicios ambientales BANCO2, para la conservación de los ecosistemas estratégicos asociados al recurso Hídrico, en las reservas de los cañones Melcocho y Santo Domingo en los municipios de El Carmen de Viboral y Cocorná,  bajo los parámetros establecidos en la Ordenanza Departamental N° 049 de 2016.</t>
  </si>
  <si>
    <t>CORNARE, MUNICIPIO DE EL CARMEN DE VIBORAL, COCORNÁ Y CORPORACIÓN MASBOSQUES</t>
  </si>
  <si>
    <t>Convenio No. 4600007537, VF6000002256 Ordenanza 40 del 04 de octubre de 2017</t>
  </si>
  <si>
    <t>Implementar el esquema de pago por servicios ambientales BANCO2, para la conservación de ecosistemas estratégicos asociados al recurso Hídrico, en el municipio de Anori, bajo los parámetros establecidos en la Ordenanza Departamental N° 049 de 2016.</t>
  </si>
  <si>
    <t>CORANTIOQUIA, MUNICIPIO DE ANORÍ Y CORPORACIÓN MASBOSQUES</t>
  </si>
  <si>
    <t>Convenio No. 4600007094, VF6000002256 Ordenanza 40 del 04 de octubre de 2017</t>
  </si>
  <si>
    <t>Implementar el esquema de pago por servicios ambientales BANCO2, para la conservación de ecosistemas estratégicos asociados al recurso Hídrico, en el municipio de Angostura, bajo los parámetros establecidos en la Ordenanza Departamental N° 049 de 2016.</t>
  </si>
  <si>
    <t>CORANTIOQUIA, MUNICIPIO DE ANGOSTURA Y CORPORACIÓN MASBOSQUES</t>
  </si>
  <si>
    <t>Convenio No. 4600007092, VF6000002256 Ordenanza 40 del 04 de octubre de 2017</t>
  </si>
  <si>
    <t>Implementar el esquema de pago por servicios ambientales BANCO2, para la conservación de ecosistemas estratégicos asociados al recurso Hídrico, en el municipio de Andes, bajo los parámetros establecidos en la Ordenanza Departamental N° 049 de 2016.</t>
  </si>
  <si>
    <t>CORANTIOQUIA, MUNICIPIO DE ANDES Y CORPORACIÓN MASBOSQUES</t>
  </si>
  <si>
    <t>Convenio No. 4600007093, VF6000002256 Ordenanza 40 del 04 de octubre de 2017</t>
  </si>
  <si>
    <t>Implementar el esquema de pago por servicios ambientales BANCO2, para la conservación de ecosistemas estratégicos asociados al recurso Hídrico, en el municipio de Belmira, bajo los parámetros establecidos en la Ordenanza Departamental N° 049 de 2016.</t>
  </si>
  <si>
    <t>CORANTIOQUIA, MUNICIPIO DE BELMIRA Y CORPORACIÓN MASBOSQUES</t>
  </si>
  <si>
    <t>Convenio No. 4600007095, VF6000002256 Ordenanza 40 del 04 de octubre de 2017</t>
  </si>
  <si>
    <t>Implementar el esquema de pago por servicios ambientales BANCO2, para la conservación de ecosistemas estratégicos asociados al recurso Hídrico, en el municipio de Betulia, bajo los parámetros establecidos en la Ordenanza Departamental N° 049 de 2016.</t>
  </si>
  <si>
    <t>CORANTIOQUIA, MUNICIPIO DE BETULIA Y CORPORACIÓN MASBOSQUES</t>
  </si>
  <si>
    <t>Convenio No. 4600007096, VF6000002256 Ordenanza 40 del 04 de octubre de 2017</t>
  </si>
  <si>
    <t>Implementar el esquema de pago por servicios ambientales BANCO2, para la conservación de ecosistemas estratégicos asociados al recurso Hídrico, en el municipio de Briceño, bajo los parámetros establecidos en la Ordenanza Departamental N° 049 de 2016.</t>
  </si>
  <si>
    <t>CORANTIOQUIA, MUNICIPIO DE BRICEÑO Y CORPORACIÓN MASBOSQUES</t>
  </si>
  <si>
    <t>Convenio No. 4600007097, VF6000002256 Ordenanza 40 del 04 de octubre de 2017</t>
  </si>
  <si>
    <t>Implementar el esquema de pago por servicios ambientales BANCO2, para la conservación de ecosistemas estratégicos asociados al recurso Hídrico, en el municipio de Caracoli, bajo los parámetros establecidos en la Ordenanza Departamental N° 049 de 2016.</t>
  </si>
  <si>
    <t>CORANTIOQUIA, MUNICIPIO DE CARACOLÍ Y CORPORACIÓN MASBOSQUES</t>
  </si>
  <si>
    <t>Convenio No. 4600007098, VF6000002256 Ordenanza 40 del 04 de octubre de 2017</t>
  </si>
  <si>
    <t>Implementar el esquema de pago por servicios ambientales BANCO2, para la conservación de ecosistemas estratégicos asociados al recurso Hídrico, en el municipio de Ciudad Bolivar, bajo los parámetros establecidos en la Ordenanza Departamental N° 049 de 2016.</t>
  </si>
  <si>
    <t>CORANTIOQUIA, MUNICIPIO DE CIUDAD BOLIVAR Y CORPORACIÓN MASBOSQUES</t>
  </si>
  <si>
    <t>Convenio No. 4600007099, VF6000002256 Ordenanza 40 del 04 de octubre de 2017</t>
  </si>
  <si>
    <t>Implementar el esquema de pago por servicios ambientales BANCO2, para la conservación de ecosistemas estratégicos asociados al recurso Hídrico, en el municipio de Donmatias, bajo los parámetros establecidos en la Ordenanza Departamental N° 049 de 2016.</t>
  </si>
  <si>
    <t>CORANTIOQUIA, MUNICIPIO DE DONMATÍAS Y CORPORACIÓN MASBOSQUES</t>
  </si>
  <si>
    <t>Convenio No. 4600007100, VF6000002256 Ordenanza 40 del 04 de octubre de 2017</t>
  </si>
  <si>
    <t>Implementar el esquema de pago por servicios ambientales BANCO2, para la conservación de ecosistemas estratégicos asociados al recurso Hídrico, en el municipio de Ebejico, bajo los parámetros establecidos en la Ordenanza Departamental N° 049 de 2016.</t>
  </si>
  <si>
    <t>CORANTIOQUIA, MUNICIPIO DE EBÉJICO Y CORPORACIÓN MASBOSQUES</t>
  </si>
  <si>
    <t>Convenio No. 4600007101, VF6000002256 Ordenanza 40 del 04 de octubre de 2017</t>
  </si>
  <si>
    <t>Implementar el esquema de pago por servicios ambientales BANCO2, para la conservación de ecosistemas estratégicos asociados al recurso Hídrico, en el municipio de Gomez Plata, bajo los parámetros establecidos en la Ordenanza Departamental N° 049 de 2016.</t>
  </si>
  <si>
    <t>CORANTIOQUIA, MUNICIPIO DE GÓMEZ PLATA Y CORPORACIÓN MASBOSQUES</t>
  </si>
  <si>
    <t>Convenio No. 4600007102, VF6000002256 Ordenanza 40 del 04 de octubre de 2017</t>
  </si>
  <si>
    <t>Implementar el esquema de pago por servicios ambientales BANCO2, para la conservación de ecosistemas estratégicos asociados al recurso Hídrico, en el municipio de Guadalupe, bajo los parámetros establecidos en la Ordenanza Departamental N° 049 de 2016.</t>
  </si>
  <si>
    <t>CORANTIOQUIA, MUNICIPIO DE GUADALUPE Y CORPORACIÓN MASBOSQUES</t>
  </si>
  <si>
    <t>Convenio No. 4600007103, VF6000002256 Ordenanza 40 del 04 de octubre de 2017</t>
  </si>
  <si>
    <t>Implementar el esquema de pago por servicios ambientales BANCO2, para la conservación de ecosistemas estratégicos asociados al recurso Hídrico, en el municipio de ituango, bajo los parámetros establecidos en la Ordenanza Departamental N° 049 de 2016.</t>
  </si>
  <si>
    <t>CORANTIOQUIA, MUNICIPIO DE ITUANGO Y CORPORACIÓN MASBOSQUES</t>
  </si>
  <si>
    <t>Convenio No. 4600007104, VF6000002256 Ordenanza 40 del 04 de octubre de 2017</t>
  </si>
  <si>
    <t>Implementar el esquema de pago por servicios ambientales BANCO2, para la conservación de ecosistemas estratégicos asociados al recurso Hídrico, en el municipio de Jerico, bajo los parámetros establecidos en la Ordenanza Departamental N° 049 de 2016.</t>
  </si>
  <si>
    <t>CORANTIOQUIA, MUNICIPIO DE JERICÓ Y CORPORACIÓN MASBOSQUES</t>
  </si>
  <si>
    <t>Convenio No. 4600007105, VF6000002256 Ordenanza 40 del 04 de octubre de 2017</t>
  </si>
  <si>
    <t>Implementar el esquema de pago por servicios ambientales BANCO2, para la conservación de ecosistemas estratégicos asociados al recurso Hídrico, en el municipio de Liborina, bajo los parámetros establecidos en la Ordenanza Departamental N° 049 de 2016.</t>
  </si>
  <si>
    <t>CORANTIOQUIA, MUNICIPIO DE LIBORINA Y CORPORACIÓN MASBOSQUES</t>
  </si>
  <si>
    <t>Convenio No. 4600007106, VF6000002256 Ordenanza 40 del 04 de octubre de 2017</t>
  </si>
  <si>
    <t>Implementar el esquema de pago por servicios ambientales BANCO2, para la conservación de ecosistemas estratégicos asociados al recurso Hídrico, en el municipio de Remedios, bajo los parámetros establecidos en la Ordenanza Departamental N° 049 de 2016.</t>
  </si>
  <si>
    <t>CORANTIOQUIA, MUNICIPIO DE REMEDIOS Y CORPORACIÓN MASBOSQUES</t>
  </si>
  <si>
    <t>Convenio No. 4600007107, VF6000002256 Ordenanza 40 del 04 de octubre de 2017</t>
  </si>
  <si>
    <t>Implementar el esquema de pago por servicios ambientales BANCO2, para la conservación de ecosistemas estratégicos asociados al recurso Hídrico, en el municipio de Sabanalarga, bajo los parámetros establecidos en la Ordenanza Departamental N° 049 de 2016.</t>
  </si>
  <si>
    <t>CORANTIOQUIA, MUNICIPIO DE SABANALARGA Y CORPORACIÓN MASBOSQUES</t>
  </si>
  <si>
    <t>Convenio No. 4600007108, VF6000002256 Ordenanza 40 del 04 de octubre de 2017</t>
  </si>
  <si>
    <t>Implementar el esquema de pago por servicios ambientales BANCO2, para la conservación de ecosistemas estratégicos asociados al recurso Hídrico, en el municipio de San Jeronimo, bajo los parámetros establecidos en la Ordenanza Departamental N° 049 de 2016.</t>
  </si>
  <si>
    <t>CORANTIOQUIA, MUNICIPIO DE SAN JERÓNIMO Y CORPORACIÓN MASBOSQUES</t>
  </si>
  <si>
    <t>Convenio No. 4600007109, VF6000002256 Ordenanza 40 del 04 de octubre de 2017</t>
  </si>
  <si>
    <t>Implementar el esquema de pago por servicios ambientales BANCO2, para la conservación de ecosistemas estratégicos asociados al recurso Hídrico, en el municipio de Santa Fe de Antioquia, bajo los parámetros establecidos en la Ordenanza Departamental N° 049 de 2016.</t>
  </si>
  <si>
    <t>CORANTIOQUIA, MUNICIPIO DE SANTA FE DE ANTIOQUIA Y CORPORACIÓN MASBOSQUES</t>
  </si>
  <si>
    <t>Convenio No. 4600007110, VF6000002256 Ordenanza 40 del 04 de octubre de 2017</t>
  </si>
  <si>
    <t>Implementar el esquema de pago por servicios ambientales BANCO2, para la conservación de ecosistemas estratégicos asociados al recurso Hídrico, en el municipio de Taraza, bajo los parámetros establecidos en la Ordenanza Departamental N° 049 de 2016.</t>
  </si>
  <si>
    <t>CORANTIOQUIA, MUNICIPIO DE TARAZÁ Y CORPORACIÓN MASBOSQUES</t>
  </si>
  <si>
    <t>Convenio No. 4600007111, VF6000002256 Ordenanza 40 del 04 de octubre de 2017</t>
  </si>
  <si>
    <t>Implementar el esquema de pago por servicios ambientales BANCO2, para la conservación de ecosistemas estratégicos asociados al recurso Hídrico, en el municipio de Vegachi, bajo los parámetros establecidos en la Ordenanza Departamental N° 049 de 2016.</t>
  </si>
  <si>
    <t>CORANTIOQUIA, MUNICIPIO DE VEGACHÍ Y CORPORACIÓN MASBOSQUES</t>
  </si>
  <si>
    <t>Convenio No. 4600007112, VF6000002256 Ordenanza 40 del 04 de octubre de 2017</t>
  </si>
  <si>
    <t>Implementar el esquema de pago por servicios ambientales BANCO2, para la conservación de ecosistemas estratégicos asociados al recurso Hídrico, en el municipio de Yolombo, bajo los parámetros establecidos en la Ordenanza Departamental N° 049 de 2016.</t>
  </si>
  <si>
    <t>CORANTIOQUIA, MUNICIPIO DE YOLOMBÓ Y CORPORACIÓN MASBOSQUES</t>
  </si>
  <si>
    <t>Convenio No. 4600007125, VF6000002256 Ordenanza 40 del 04 de octubre de 2017</t>
  </si>
  <si>
    <t>Implementar el esquema de pago por servicios ambientales BANCO2, para la conservación de ecosistemas estratégicos asociados al recurso Hídrico, en el municipio de Yondo, bajo los parámetros establecidos en la Ordenanza Departamental N° 049 de 2016.</t>
  </si>
  <si>
    <t>CORANTIOQUIA, MUNICIPIO DE YONDÓ Y CORPORACIÓN MASBOSQUES</t>
  </si>
  <si>
    <t>Convenio No. 4600007113, VF6000002256 Ordenanza 40 del 04 de octubre de 2017</t>
  </si>
  <si>
    <t>Implementar el esquema de pago por servicios ambientales BANCO2, para la conservación de ecosistemas estratégicos asociados al recurso Hídrico, en el municipio de Cisneros, bajo los parámetros establecidos en la Ordenanza Departamental N° 049 de 2016.</t>
  </si>
  <si>
    <t>18035-18036</t>
  </si>
  <si>
    <t>CORANTIOQUIA, MUNICIPIO DE CISNEROS Y CORPORACIÓN MASBOSQUES</t>
  </si>
  <si>
    <t>Convenio No. 4600007114, VF6000002256 Ordenanza 40 del 04 de octubre de 2017</t>
  </si>
  <si>
    <t>Implementar el esquema de pago por servicios ambientales BANCO2, para la conservación de ecosistemas estratégicos asociados al recurso Hídrico, en el municipio de SALGAR bajo los parámetros establecidos en la Ordenanza Departamental N° 049 de 2016.</t>
  </si>
  <si>
    <t>CORANTIOQUIA, MUNICIPIO DE SALGAR Y CORPORACIÓN MASBOSQUES</t>
  </si>
  <si>
    <t>Convenio No. 4600007116, VF6000002256 Ordenanza 40 del 04 de octubre de 2017</t>
  </si>
  <si>
    <t>Implementar el esquema de pago por servicios ambientales BANCO2, para la conservación de ecosistemas estratégicos asociados al recurso Hídrico, en el municipio de JARDIN bajo los parámetros establecidos en la Ordenanza Departamental N° 049 de 2016.</t>
  </si>
  <si>
    <t>CORANTIOQUIA, MUNICIPIO DE JARDÍN Y CORPORACIÓN MASBOSQUES</t>
  </si>
  <si>
    <t>Convenio No. 4600007443, VF6000002256 Ordenanza 40 del 04 de octubre de 2017</t>
  </si>
  <si>
    <t>Implementar el esquema de pago por servicios ambientales BANCO2, para la conservación de ecosistemas estratégicos asociados al recurso Hídrico, en el municipio de Concordia, bajo los parámetros establecidos en la Ordenanza Departamental N° 049 de 2016.</t>
  </si>
  <si>
    <t>CORANTIOQUIA, MUNICIPIO DE CONCORDIA Y CORPORACIÓN MASBOSQUES</t>
  </si>
  <si>
    <t>Convenio No. 4600007444, VF6000002256 Ordenanza 40 del 04 de octubre de 2017</t>
  </si>
  <si>
    <t>Implementar el esquema de pago por servicios ambientales BANCO2, para la conservación de ecosistemas estratégicos asociados al recurso Hídrico, en el municipio de Abriaqui, bajo los parámetros establecidos en la Ordenanza Departamental N° 049 de 2016.</t>
  </si>
  <si>
    <t>CORPOURABA, MUNICIPIO DE ABRIAQUÍ Y CORPORACIÓN MASBOSQUES</t>
  </si>
  <si>
    <t>Convenio No. 4600007399, VF6000002256 Ordenanza 40 del 04 de octubre de 2017</t>
  </si>
  <si>
    <t>Javier Alezander Robledo Blandón</t>
  </si>
  <si>
    <t>Implementar el esquema de pago por servicios ambientales BANCO2, para la conservación de ecosistemas estratégicos asociados al recurso Hídrico, en el municipio de Carepa, bajo los parámetros establecidos en la Ordenanza Departamental N° 049 de 2016.</t>
  </si>
  <si>
    <t>CORPOURABA, MUNICIPIO DE CAREPA Y CORPORACIÓN MASBOSQUES</t>
  </si>
  <si>
    <t>Convenio No. 4600007400, VF6000002256 Ordenanza 40 del 04 de octubre de 2017</t>
  </si>
  <si>
    <t>Implementar el esquema de pago por servicios ambientales BANCO2, para la conservación de ecosistemas estratégicos asociados al recurso Hídrico, en el municipio de Chigorodo, bajo los parámetros establecidos en la Ordenanza Departamental N° 049 de 2016.</t>
  </si>
  <si>
    <t>CORPOURABA, MUNICIPIO DE CHIGORODÓ Y CORPORACIÓN MASBOSQUES</t>
  </si>
  <si>
    <t>Convenio No. 4600007401, VF6000002256 Ordenanza 40 del 04 de octubre de 2017</t>
  </si>
  <si>
    <t>Implementar el esquema de pago por servicios ambientales BANCO2, para la conservación de ecosistemas estratégicos asociados al recurso Hídrico, en el municipio de Dabeiba, bajo los parámetros establecidos en la Ordenanza Departamental N° 049 de 2016.</t>
  </si>
  <si>
    <t>CORPOURABA, MUNICIPIO DE DABEIBA Y CORPORACIÓN MASBOSQUES</t>
  </si>
  <si>
    <t>Convenio No. 4600007402, VF6000002256 Ordenanza 40 del 04 de octubre de 2017</t>
  </si>
  <si>
    <t>Implementar el esquema de pago por servicios ambientales BANCO2, para la conservación de ecosistemas estratégicos asociados al recurso Hídrico, en el municipio de Frontino, bajo los parámetros establecidos en la Ordenanza Departamental N° 049 de 2016.</t>
  </si>
  <si>
    <t>CORPOURABA, MUNICIPIO DE FRONTINO Y CORPORACIÓN MASBOSQUES</t>
  </si>
  <si>
    <t>Convenio No. 4600007403, VF6000002256 Ordenanza 40 del 04 de octubre de 2017</t>
  </si>
  <si>
    <t>Implementar el esquema de pago por servicios ambientales BANCO2, para la conservación de ecosistemas estratégicos asociados al recurso Hídrico, en el municipio de Giraldo, bajo los parámetros establecidos en la Ordenanza Departamental N° 049 de 2016.</t>
  </si>
  <si>
    <t>CORPOURABA, MUNICIPIO DE GIRALDO Y CORPORACIÓN MASBOSQUES</t>
  </si>
  <si>
    <t>Convenio No. 4600007404, VF6000002256 Ordenanza 40 del 04 de octubre de 2017</t>
  </si>
  <si>
    <t>Implementar el esquema de pago por servicios ambientales BANCO2, para la conservación de ecosistemas estratégicos asociados al recurso Hídrico, en el municipio de San Pedro de Uraba, bajo los parámetros establecidos en la Ordenanza Departamental N° 049 de 2016.</t>
  </si>
  <si>
    <t>CORPOURABA, MUNICIPIO DE SAN PEDRO DE URABÁ Y CORPORACIÓN MASBOSQUES</t>
  </si>
  <si>
    <t>Convenio No. 4600007405, VF6000002256 Ordenanza 40 del 04 de octubre de 2017</t>
  </si>
  <si>
    <t>Implementar el esquema de pago por servicios ambientales BANCO2, para la conservación de ecosistemas estratégicos asociados al recurso Hídrico, en el municipio de Cañasgordas bajo los parámetros establecidos en la Ordenanza Departamental N° 049 de 2016.</t>
  </si>
  <si>
    <t>CORPOURABA, MUNICIPIO DE CAÑASGORDAS Y CORPORACIÓN MASBOSQUES</t>
  </si>
  <si>
    <t>Convenio No. 4600007406, VF6000002256 Ordenanza 40 del 04 de octubre de 2017</t>
  </si>
  <si>
    <t>Implementar el esquema de pago por servicios ambientales BANCO2, para la conservación de ecosistemas estratégicos asociados al recurso Hídrico, en el municipio de Uramita bajo los parámetros establecidos en la Ordenanza Departamental N° 049 de 2016.</t>
  </si>
  <si>
    <t>CORPOURABA, MUNICIPIO DE URAMITA Y CORPORACIÓN MASBOSQUES</t>
  </si>
  <si>
    <t>Convenio No. 4600007407, VF6000002256 Ordenanza 40 del 04 de octubre de 2017</t>
  </si>
  <si>
    <t>Implementar el esquema de pago por servicios ambientales BANCO2, para la conservación de ecosistemas estratégicos asociados al recurso Hídrico, en el municipio de Peque bajo los parámetros establecidos en la Ordenanza Departamental N° 049 de 2016.</t>
  </si>
  <si>
    <t>CORPOURABA, MUNICIPIO DE PEQUE Y CORPORACIÓN MASBOSQUES</t>
  </si>
  <si>
    <t>Convenio No. 4600007408, VF6000002256 Ordenanza 40 del 04 de octubre de 2017</t>
  </si>
  <si>
    <t>Implementar el esquema de pago por servicios ambientales BANCO2, para la conservación de ecosistemas estratégicos asociados al recurso Hídrico, en el municipio de Mutata bajo los parámetros establecidos en la Ordenanza Departamental N° 049 de 2016.</t>
  </si>
  <si>
    <t>CORPOURABA, MUNICIPIO DE MUTATÁ Y CORPORACIÓN MASBOSQUES</t>
  </si>
  <si>
    <t>Convenio No. 4600007409, VF6000002256 Ordenanza 40 del 04 de octubre de 2017</t>
  </si>
  <si>
    <t>Implementar el esquema de pago por servicios ambientales BANCO2, para la conservación de ecosistemas estratégicos asociados al recurso Hídrico, en el municipio de Urrao bajo los parámetros establecidos en la Ordenanza Departamental N° 049 de 2016.</t>
  </si>
  <si>
    <t>CORPOURABA, MUNICIPIO DE URRAO Y CORPORACIÓN MASBOSQUES</t>
  </si>
  <si>
    <t>Convenio No. 4600007410, VF6000002256 Ordenanza 40 del 04 de octubre de 2017</t>
  </si>
  <si>
    <t>Implementar el esquema de pago por servicios ambientales BANCO2, para la conservación de ecosistemas estratégicos asociados al recurso Hídrico, en el municipio de Barbosa, bajo los parámetros establecidos en la Ordenanza Departamental N° 049 de 2016.</t>
  </si>
  <si>
    <t>2017-AS-34-0004</t>
  </si>
  <si>
    <t>ÁREA METROPOLITANA DEL VALLE DE ABURRÁ, CORANTIOQUIA, MUNICIPIO DE BARBOSA Y LA CORPORACIÓN MASBOSQUES</t>
  </si>
  <si>
    <t>Convenio No. 2017-AS-34-0004, VF6000002256 Ordenanza 40 del 04 de octubre de 2017</t>
  </si>
  <si>
    <t>Implementar el esquema de pago por servicios ambientales BANCO2, para la conservación de ecosistemas estratégicos asociados al recurso Hídrico, en el municipio de Envigado, bajo los parámetros establecidos en la Ordenanza Departamental N° 049 de 2016.</t>
  </si>
  <si>
    <t>2017-AS-34-0005</t>
  </si>
  <si>
    <t>ÁREA METROPOLITANA DEL VALLE DE ABURRÁ, CORANTIOQUIA, MUNICIPIO DE ENVIGADO Y LA CORPORACIÓN MASBOSQUES</t>
  </si>
  <si>
    <t>Convenio No. 2017-AS-34-0005, VF6000002256 Ordenanza 40 del 04 de octubre de 2017</t>
  </si>
  <si>
    <t>Implementar el esquema de pago por servicios ambientales BANCO2, para la conservación de ecosistemas estratégicos asociados al recurso Hídrico, en el municipio de Girardota, bajo los parámetros establecidos en la Ordenanza Departamental N° 049 de 2016.</t>
  </si>
  <si>
    <t>2017-AS-34-0007</t>
  </si>
  <si>
    <t>ÁREA METROPOLITANA DEL VALLE DE ABURRÁ, CORANTIOQUIA, MUNICIPIO DE GIRARDOTA Y LA CORPORACIÓN MASBOSQUES</t>
  </si>
  <si>
    <t>Convenio No. 2017-AS-34-0007, VF6000002256 Ordenanza 40 del 04 de octubre de 2017</t>
  </si>
  <si>
    <t>Implementar el esquema de pago por servicios ambientales BANCO2, para la conservación de ecosistemas estratégicos asociados al recurso Hídrico, en el municipio de Itagui, bajo los parámetros establecidos en la Ordenanza Departamental N° 049 de 2016</t>
  </si>
  <si>
    <t>2017-AS-34-0006</t>
  </si>
  <si>
    <t>ÁREA METROPOLITANA DEL VALLE DE ABURRÁ, CORANTIOQUIA, MUNICIPIO DE ITAGUI Y LA CORPORACIÓN MASBOSQUES</t>
  </si>
  <si>
    <t>Convenio No. 2017-AS-34-0006, VF6000002256 Ordenanza 40 del 04 de octubre de 2017</t>
  </si>
  <si>
    <t>Implementar el esquema de pago por servicios ambientales BANCO2, para la conservación de ecosistemas estratégicos asociados al recurso hídrico, en el municipio de Sabaneta, bajo los parámetros establecidos en la Ordenanza Departamental N° 049 de 2016.</t>
  </si>
  <si>
    <t>2017-AS-34-0009</t>
  </si>
  <si>
    <t>ÁREA METROPOLITANA DEL VALLE DE ABURRÁ, CORANTIOQUIA, MUNICIPIO DE SABANETA Y LA CORPORACIÓN MASBOSQUES</t>
  </si>
  <si>
    <t>Convenio No. 2017-AS-34-0009, VF6000002256 Ordenanza 40 del 04 de octubre de 2017</t>
  </si>
  <si>
    <t>Implementar acciones de control, vigilancia y administración de los predios públicos adquiridos en los municipios del Departamento de Antioquia para la protección de las fuentes de agua que abastecen acueductos.</t>
  </si>
  <si>
    <t>Alvaro Londoño Maya</t>
  </si>
  <si>
    <t>Implementación Proyectos educativos y de participación para la construcción de una
cultura ambiental sustentable en el departamento de Antioquia</t>
  </si>
  <si>
    <t>Educación y cultura para la sostenibilidad ambiental del Departamento de Antioquia</t>
  </si>
  <si>
    <t>Estrategias educativas y de participación implementadas</t>
  </si>
  <si>
    <t>210001-001</t>
  </si>
  <si>
    <t>Estrat educat participación implemen</t>
  </si>
  <si>
    <t>Hernan Dario Valencia Gutierrez</t>
  </si>
  <si>
    <t>Acciones contempladas en el Proyecto de Ordenanza “Basuras Cero” Implementadas</t>
  </si>
  <si>
    <t>Proyecto de Ordenanza Basuras Cero</t>
  </si>
  <si>
    <t>Aracely Santillana</t>
  </si>
  <si>
    <t>Implementación de los Planes de Ordenación y Manejo de las Cuencas Hidrográficas (POMCA) de la jurisdicción de CORPOURABA.</t>
  </si>
  <si>
    <t>Proyectos contemplados en los Planes de Ordenamiento y Manejo de Cuencas Hidrográficas (POMCAS) implementados en las 9 subregiones del Departamento</t>
  </si>
  <si>
    <t>Proyectos contemplados POMCAS</t>
  </si>
  <si>
    <t>Andres Felipe Posada Zapata</t>
  </si>
  <si>
    <t>Estudio de actualización del estado de los recurso hídrico en el departamento de Antioquia editado y socializado.</t>
  </si>
  <si>
    <t xml:space="preserve">Est actlización estado recurso hídrico </t>
  </si>
  <si>
    <t>Carlos Mario Sierra Zapata</t>
  </si>
  <si>
    <t>Elaboración de la Política Pública de Bienestar animal.</t>
  </si>
  <si>
    <t>Proyectos contemplados en los Planes de Acción de los Comités que integran el CODEAM implementados</t>
  </si>
  <si>
    <t>Proyectos contemplados CODEAM implem</t>
  </si>
  <si>
    <t>Myriam Ceballos Marín</t>
  </si>
  <si>
    <t>Fortalecimiento de las mesas ambientales del Departamento de Antioquia.</t>
  </si>
  <si>
    <t>Implementación Plan de Acción del Comité Minero Ambiental.</t>
  </si>
  <si>
    <t>Fortalecer las instancias de participación y los procesos de Gestión Ambiental en el marco del Consejo Departamental Ambiental de Antioquia – CODEAM.</t>
  </si>
  <si>
    <t>Apoyo a proyectos de la comisión para la prevención, mitigación y control de incendios forestales en el departamento de Antioquia implementados</t>
  </si>
  <si>
    <t>Proyectos contemplados en el Plan de Acción de la comisión para la prevención, mitigación y control de incendios forestales en el departamento de Antioquia implementados</t>
  </si>
  <si>
    <t xml:space="preserve">Proy Plan Acción comisión incen fostls </t>
  </si>
  <si>
    <r>
      <t>Apoyar la creación del Sistema Local de Áreas Protegidas en los municipios del Departamento</t>
    </r>
    <r>
      <rPr>
        <sz val="10"/>
        <color rgb="FF252525"/>
        <rFont val="Arial"/>
        <family val="2"/>
      </rPr>
      <t>.</t>
    </r>
  </si>
  <si>
    <t>Diseño e implementación de Sistemas Locales de Áreas Protegidas – SILAP</t>
  </si>
  <si>
    <t>Diseño e implementación de SILAP</t>
  </si>
  <si>
    <t>Andres Correa Maya</t>
  </si>
  <si>
    <t>Áreas de espacio público de protección ambiental recuperadas.</t>
  </si>
  <si>
    <t>Áreas en ecosistemas estratégicos restaurada</t>
  </si>
  <si>
    <t>Áreas en ecosis estratégicos restaur</t>
  </si>
  <si>
    <t>Cofinanciar la restauración ecológica de áreas de ecosistemas estratégicos.</t>
  </si>
  <si>
    <t>Adquisición de Tiquetes Aéreos para la Gobernación de Antioquia</t>
  </si>
  <si>
    <t>3838686</t>
  </si>
  <si>
    <r>
      <t xml:space="preserve">VF 6000002258 del 3 ago-17 Ordenanza 11 del 18 de julio de 2017
</t>
    </r>
    <r>
      <rPr>
        <b/>
        <sz val="10"/>
        <color theme="1"/>
        <rFont val="Calibri"/>
        <family val="2"/>
        <scheme val="minor"/>
      </rPr>
      <t>Entrega de CDP a La Secretaría General</t>
    </r>
  </si>
  <si>
    <t>Elvia Gómez Betancur</t>
  </si>
  <si>
    <t>Contratación de un servidor público en temporalidad  e incluye los  viáticos</t>
  </si>
  <si>
    <t>Áreas apoyadas para declaratoria dentro del Sistema Departamental de Áreas Protegidas (SIDAP)</t>
  </si>
  <si>
    <t>Áreas apoyadas para declaratoria SIDAP</t>
  </si>
  <si>
    <t>Entrega de CDP a La Secretaria  de Gestion Humana y Desarrollo Organizacional</t>
  </si>
  <si>
    <t>Contratación de un servidor público en temporalidad  y incluye los  viáticos</t>
  </si>
  <si>
    <t>Contratación de un servidor público en temporalidad y incluye los viáticos</t>
  </si>
  <si>
    <t>Contratación de dos practicantes de excelencia, para el segundo semestre</t>
  </si>
  <si>
    <t>Laura Salinas Gaviria</t>
  </si>
  <si>
    <t>Central de medios y Operador logístico</t>
  </si>
  <si>
    <r>
      <rPr>
        <b/>
        <sz val="10"/>
        <color theme="1"/>
        <rFont val="Calibri"/>
        <family val="2"/>
        <scheme val="minor"/>
      </rPr>
      <t>VF6000002347</t>
    </r>
    <r>
      <rPr>
        <sz val="10"/>
        <color theme="1"/>
        <rFont val="Calibri"/>
        <family val="2"/>
        <scheme val="minor"/>
      </rPr>
      <t xml:space="preserve"> ($25.000.000) y </t>
    </r>
    <r>
      <rPr>
        <b/>
        <sz val="10"/>
        <color theme="1"/>
        <rFont val="Calibri"/>
        <family val="2"/>
        <scheme val="minor"/>
      </rPr>
      <t xml:space="preserve">VF6000002362 </t>
    </r>
    <r>
      <rPr>
        <sz val="10"/>
        <color theme="1"/>
        <rFont val="Calibri"/>
        <family val="2"/>
        <scheme val="minor"/>
      </rPr>
      <t xml:space="preserve">($60.000.000)  Ordenanza 17 del 8 de agosto de 2017
</t>
    </r>
    <r>
      <rPr>
        <b/>
        <sz val="10"/>
        <color theme="1"/>
        <rFont val="Calibri"/>
        <family val="2"/>
        <scheme val="minor"/>
      </rPr>
      <t>Entrega de CDP a La Oficina de Comunicaciones</t>
    </r>
  </si>
  <si>
    <r>
      <rPr>
        <b/>
        <sz val="10"/>
        <color theme="1"/>
        <rFont val="Calibri"/>
        <family val="2"/>
        <scheme val="minor"/>
      </rPr>
      <t>VF6000002348</t>
    </r>
    <r>
      <rPr>
        <sz val="10"/>
        <color theme="1"/>
        <rFont val="Calibri"/>
        <family val="2"/>
        <scheme val="minor"/>
      </rPr>
      <t xml:space="preserve"> ($25.000.000) y </t>
    </r>
    <r>
      <rPr>
        <b/>
        <sz val="10"/>
        <color theme="1"/>
        <rFont val="Calibri"/>
        <family val="2"/>
        <scheme val="minor"/>
      </rPr>
      <t xml:space="preserve">VF6000002363 </t>
    </r>
    <r>
      <rPr>
        <sz val="10"/>
        <color theme="1"/>
        <rFont val="Calibri"/>
        <family val="2"/>
        <scheme val="minor"/>
      </rPr>
      <t xml:space="preserve">($60.000.000)  Ordenanza 17 del 8 de agosto de 2017
</t>
    </r>
    <r>
      <rPr>
        <b/>
        <sz val="10"/>
        <color theme="1"/>
        <rFont val="Calibri"/>
        <family val="2"/>
        <scheme val="minor"/>
      </rPr>
      <t>Entrega de CDP a La Oficina de Comunicaciones</t>
    </r>
  </si>
  <si>
    <t>Prestación de servicio de transporte terrestre automotor para apoyar la gestión de la Gobernación de Antioquia.</t>
  </si>
  <si>
    <t>Entrega de CDP a La Secretaría General</t>
  </si>
  <si>
    <t>Julia Ines Puerta Castro</t>
  </si>
  <si>
    <t>Secretaría de las Mujeres</t>
  </si>
  <si>
    <t>Realizar la tercera fase de la estrategia de transversalización del enfoque de género en el departamento de Antioquia que garantice la intervención integral con énfasis psicosocial de las Mujeres en 124 municipios de Antioquia a través de la implementación de los programas
del plan de desarrollo: "Mujeres Pensando en Grande".</t>
  </si>
  <si>
    <t>Carolina Perez</t>
  </si>
  <si>
    <t>Directora fortalecimiento Institucional</t>
  </si>
  <si>
    <t>3838602</t>
  </si>
  <si>
    <t>ana.perez@antioquia.gov.co</t>
  </si>
  <si>
    <t>Transversalidad con hechos</t>
  </si>
  <si>
    <t>Red de transversalidad de la Secretaría de las Mujeres de Antioquia conformada y operando, Gestión de proyectos en las dependencias de la Gobernación de Antioquia dirigidos a las mujeres, Observatorio de Asuntos de Mujer y Género fortalecido,Jornadas de salud pública y derechos sexuales y reproductivos para las mujeres, Campaña de salud mental y autocuidado para las mujeres, Cursos de formación en equidad de género a personal de la Gobernación de Antioquia.</t>
  </si>
  <si>
    <t>IMPLEMENTACION  TRANSVERSALIDAD CON HECHOS</t>
  </si>
  <si>
    <t>07-0065</t>
  </si>
  <si>
    <t xml:space="preserve">Red de transversalidad de la Secretaría de las Mujeres de Antioquia conformada y operando, </t>
  </si>
  <si>
    <t>Diseño de la Red de transversalidad, creacion de la red y consolidacion de la red</t>
  </si>
  <si>
    <t>Ana Carolina Perez-</t>
  </si>
  <si>
    <t>Realizar seguimiento tecnico, Administrativa, contable,financiera,  y jurídico</t>
  </si>
  <si>
    <t>Campaña comunicacional "Mujeres Antioquia Piensa en Grande"</t>
  </si>
  <si>
    <t>IMPLEMENTACION TRANSVERSALIDAD CON HECHOS</t>
  </si>
  <si>
    <t>Formulacion, implemtacion y difucion de lacampaña</t>
  </si>
  <si>
    <t>PLAZA MAYOR MEDELLÍN CONVECIONES Y EXPOSICIONES S.A</t>
  </si>
  <si>
    <t>Lo realiza la oficina de Comunicaiones</t>
  </si>
  <si>
    <t>Juan fernando Arenas</t>
  </si>
  <si>
    <t>Educando en igualdad de género</t>
  </si>
  <si>
    <t>Instituciones de educación superior que implementan cátedra e investigaciones en equidad de género</t>
  </si>
  <si>
    <t>07-0071</t>
  </si>
  <si>
    <t>formulacion del plan, acercamietno a instituciones educativas e implementacion del plan</t>
  </si>
  <si>
    <t>Prestación de servicio de transporte terrestre automotor para apoyar la gestión de la Gobernación de Antioquia</t>
  </si>
  <si>
    <t>Maria Mercedes Ortega Mateos</t>
  </si>
  <si>
    <t>3838620</t>
  </si>
  <si>
    <t>maria.ortega@antioquia.gov.co</t>
  </si>
  <si>
    <t>Seguridad pública para las mujeres</t>
  </si>
  <si>
    <t>Campaña comunicacional con hechos movilizadores para la prevencion de las violencias contra las mujeres, Cursos de formación a mujeres en sus derechos y en equidad de género realizados. Rutas de atencion integral a mujeres victimas, diseñadas e implementadas por decreto o acuerdo municipal, Mesas o consejos municipales de seguridad publica para las mujeres implementadas a nivel local y departamental.</t>
  </si>
  <si>
    <t>07-0069</t>
  </si>
  <si>
    <t>Cursos de formación a mujeres en sus derechos y en equidad de género realizados</t>
  </si>
  <si>
    <t>Formulacion,. Convocatoria e implemetacion de los cursos</t>
  </si>
  <si>
    <t>SA-22-001-2018</t>
  </si>
  <si>
    <t>Lo realiza lógistica</t>
  </si>
  <si>
    <t>MARIA MERCEDES ORTEGA</t>
  </si>
  <si>
    <t>Asociacion de  Transportadores Especiales</t>
  </si>
  <si>
    <t>Efraim Buitrago</t>
  </si>
  <si>
    <t>Profesiona Universitario</t>
  </si>
  <si>
    <t>efraim.buitrago@antioquia.gov.co</t>
  </si>
  <si>
    <t>implemetacion de politicas públicas y plan de igualdad de oportunidades para las mujeres a nivel local</t>
  </si>
  <si>
    <t>Formulacion de la politica y construccion del plan de igualdiad de oportunidades</t>
  </si>
  <si>
    <t>Colegio Mayor de Antioquia</t>
  </si>
  <si>
    <t>lo realiza Gestion Humana</t>
  </si>
  <si>
    <t>EFRAIM BUITRAGO</t>
  </si>
  <si>
    <t xml:space="preserve">Adriana María Osorio Cardona </t>
  </si>
  <si>
    <t>3838612</t>
  </si>
  <si>
    <t>adriana.osorio@antioquia.gov.co</t>
  </si>
  <si>
    <t>Diplomados en género y educación para docentes y directivos docentes dictados</t>
  </si>
  <si>
    <t>Diseño e implementacion</t>
  </si>
  <si>
    <t>MARIA CONSUELO MESA</t>
  </si>
  <si>
    <t>Clara Lía Ortiz Bustamante</t>
  </si>
  <si>
    <t>Directora desarrollo humano y socioeconomico</t>
  </si>
  <si>
    <t>3838603</t>
  </si>
  <si>
    <t>clara.ortiz@antioquia.gov.co</t>
  </si>
  <si>
    <t>Seguridad económica de las mujeres</t>
  </si>
  <si>
    <t>concurso departamental mujeres emprendedoras realizado.</t>
  </si>
  <si>
    <t>07-0070</t>
  </si>
  <si>
    <t>ADRIANA MARÍA OSORIO CARDONA</t>
  </si>
  <si>
    <t>IMPLEMENTAR EL DECRETO DEPARTAMENTAL NO. D2017070003657 DE 2017 EL SELLO DE COMPROMISO SOCIAL CON LA MUJER EN EL DEPARTAMENTO DE ANTIOQUIA-EQUIPAZ.</t>
  </si>
  <si>
    <t xml:space="preserve">Jacinto Cordoba Maquilon </t>
  </si>
  <si>
    <t>3835016</t>
  </si>
  <si>
    <t>jacinto.cordoba@antioquia.gov.co</t>
  </si>
  <si>
    <t>Plan para el desarrollo de políticas de equidad de género en empresas públicas, privadas y Universidades de Antioquia diseñado</t>
  </si>
  <si>
    <t>Diseño, consolidacin de alianzas e implementacion del plan</t>
  </si>
  <si>
    <t>LAURA CRISTINA GIL HERNANDEZ</t>
  </si>
  <si>
    <t>Mujeres políticas “Antioquia Piensa en Grande”</t>
  </si>
  <si>
    <t>Cursos de formación subregionales para mujeres con aspiraciones y en cargos de elección popular dictados</t>
  </si>
  <si>
    <t>07-0072</t>
  </si>
  <si>
    <t xml:space="preserve">Formulacion e implementacion de los modulos </t>
  </si>
  <si>
    <t>ADRIANA MARÍA CARDONA BEDOYA</t>
  </si>
  <si>
    <t>Implementar del plan departamental para la incorporación del enfoque de genero de los PEI</t>
  </si>
  <si>
    <t>Maria Consuelo Mesa Londoño</t>
  </si>
  <si>
    <t>maría.mesa@antioquia.gov.co</t>
  </si>
  <si>
    <t>Gestión de proyectos en las dependencias de la Gobernación de Antioquia dirigidos a las mujeres</t>
  </si>
  <si>
    <t>Identificacion de cooperantes, formulacion y ejecucion de proyectos</t>
  </si>
  <si>
    <t>MARÍA MERCEDES ORTEGA MATEOS</t>
  </si>
  <si>
    <t>Fortalecer las organizaciones de mujeres en el marco del plan departamental para la promoción, formalizacion y fortalecimiento de las organizaciones de mujeres</t>
  </si>
  <si>
    <t>Mujeres asociadas, adelante!</t>
  </si>
  <si>
    <t>Red Departamental de Organizaciones de mujeres operando. Plan Departamental para la promocion, formalización y fortalecimiento a las organizaciones de mujeres, diseñado e implemtado.</t>
  </si>
  <si>
    <t>Diseño, implementacion y seguimiento al plan</t>
  </si>
  <si>
    <t>NORA EUGENIA ECHEVERRI MOLINA</t>
  </si>
  <si>
    <t>ACTULIZACION VIGENCIA FUTURA NO.600002323  ASIGNADA AL CONTRATO NO.4600007506 CUYO OBJETO ES: ADQUISICION DE TIQUETES AEREOS PARA LA
GOBERNACION DE ANTIOQUIA</t>
  </si>
  <si>
    <t>ADQUISICION DE TIQUETES AEREOS PARA LA
GOBERNACION DE ANTIOQUIA</t>
  </si>
  <si>
    <t>Lo Desarrolla la subdireccion lógistica</t>
  </si>
  <si>
    <t>Maria Mercedes Oortega Mateus</t>
  </si>
  <si>
    <t>FORTALECIMIENTO DEL SISTEMA MODA MEDIANTE EL DESARROLLO DE ESTRATEGIAS
DE ACCESO A MERCADOS, EN EL MARCO DE COLOMBIAMODA 2018.</t>
  </si>
  <si>
    <t>INEXMODA</t>
  </si>
  <si>
    <t>Se desarrolla con la Secretaría de Productividad</t>
  </si>
  <si>
    <t>Secretaría de Participación Ciudadana y Desarrollo Social</t>
  </si>
  <si>
    <t>Articular estrategias para la planeación participativa ciudadana a través del desarrollo de 1 convite ciudadano en la subregión del Bajo Cauca.*</t>
  </si>
  <si>
    <t>Jorge Mario Duran Franco</t>
  </si>
  <si>
    <t>Secretario de Despacho</t>
  </si>
  <si>
    <t>3839071</t>
  </si>
  <si>
    <t>jorge.duran@antioquia.gov.co</t>
  </si>
  <si>
    <t>Número de Experiencias de planeación y presupuesto participativo</t>
  </si>
  <si>
    <t>Promover e impulsar los convites ciudadanos participativos</t>
  </si>
  <si>
    <t>Territorios Intervenidos en Planeación y Presupuesto Participativo</t>
  </si>
  <si>
    <t>Articular estrategias para la implementación de Convites Ciudadanos Participativos en los municipios, buscando el fortalecimiento y dinamización de la Participación Ciudadana</t>
  </si>
  <si>
    <t>John Wilson Zapata Martinez</t>
  </si>
  <si>
    <t>Articular estrategias para la planeación participativa ciudadana a través del desarrollo de tres (3) convites ciudadanos en la subregión del Norte.*</t>
  </si>
  <si>
    <t>3839070</t>
  </si>
  <si>
    <t xml:space="preserve">Articular estrategias para la planeación participativa ciudadana a través del desarrollo de dos (2) convites ciudadanos en la subregión del Valle del Aburra.* </t>
  </si>
  <si>
    <t xml:space="preserve">Articular estrategias para la planeación participativa ciudadana a través del desarrollo de cuatro (4) convites ciudadanos en la subregión del Nordeste* </t>
  </si>
  <si>
    <t xml:space="preserve">Articular estrategias para la planeación participativa ciudadana a través del desarrollo de Tres (3) convites ciudadanos en la subregión del Magdalena Medio.* </t>
  </si>
  <si>
    <t xml:space="preserve">Articular estrategias para la planeación participativa ciudadana a través del desarrollo de dos (2) convites ciudadanos en la subregión del Occidente.* </t>
  </si>
  <si>
    <t>Articular estrategias para la planeación participativa ciudadana a través del desarrollo de dos (2) convites ciudadanos en la subregión  del Oriente *</t>
  </si>
  <si>
    <t>Articular estrategias para la planeación participativa ciudadana a través del desarrollo de tres (3)  convites ciudadanos en  la subregión  de Suroeste*</t>
  </si>
  <si>
    <t>Articular estrategias para la planeación participativa ciudadana a través del desarrollo de cuatro (4) convites ciudadanos en  la subregión del Uraba*</t>
  </si>
  <si>
    <t xml:space="preserve">Desarrollar procesos de gestión documental encaminados a la sostenibilidad de actividades realizadas en gestión de tramites e inspección, vigilancia y control </t>
  </si>
  <si>
    <t>Fortalecimiento del Movimiento Comunal y las Organizaciones Sociales</t>
  </si>
  <si>
    <t>Organizaciones comunales asesoradas para en el cumplimiento de requisitos legales - Programa formador de formadores participando en proceso de réplica de conocimientos con organismos comunales y sociales. formulado e implementado</t>
  </si>
  <si>
    <t>Fortalecimiento de la organización Comunal en el departamento de Antioquia</t>
  </si>
  <si>
    <t>Numero de organizaciones comunales existente en los 118 municipios de la competencia que cumplen los 4 mínimos organizativos (personería Jurídica vigente, estatutos actualizados y aprobados, Dignatario o directivos electos- Sin vacantes, Libros reglamentarios registrados) - Número formadores cualificados - Número de replicas municipales realizadas por los formadores"</t>
  </si>
  <si>
    <t>Revisión, organización y actualización de los respaldos de los soportes del cumplimiento de requisitos legales de los Organismos Comunales con Auto de reconocimiento emitido.
Sistematización de la caracterización de los Organismos Comunales del Orienre Antioqueño.</t>
  </si>
  <si>
    <t>Iván Jesús Rodriguez Vargas</t>
  </si>
  <si>
    <t>Desarrollar cada una de las etapas y actividades que se requieren para la implementación, puesta en marcha  y ejecución  de la convocatoria   "IDEAS EN GRANDE" año 2018.</t>
  </si>
  <si>
    <t>JorgeMario Duran Franco</t>
  </si>
  <si>
    <t>Organizaciones comunales y sociales en convocatorias públicas departamentales, participando. - Organizaciones comunales y sociales con proyectos financiados, beneficiadas.</t>
  </si>
  <si>
    <t>Gestión para el desarrollo y la cohesión territorial</t>
  </si>
  <si>
    <t>Número de organizaciones comunales y sociales  que se presentan a las convocatorias departamentales por subregión. - Número de organizaciones comunales y sociales con proyectos financiados por el gobierno departamental</t>
  </si>
  <si>
    <t>Construir una ruta de gestión y canalización de oferta pública departamental para la sostenibilidad financiera, técnica y administrativa de las organizaciones sociales y comunales. - *Apoyo técnico al antes, durante y después de la convocatoria. - *Desarrollar un proceso de asistencia técnica para las organizaciones sociales y comunales participante en las convocatoria y las acreedores de los estímulos. - Fortalecer las organizaciones sociales y comunales a través de la cofinanciación de los proyectos que le aporten a la gestión para el desarrollo y la cohesión territorial. - Desarrollar un proceso de asistencia técnica para las organizaciones sociales y comunales acreedores de los estímulos</t>
  </si>
  <si>
    <t>Compra de tiquetes aéreos para el desplazamiento de los funcionarios en el territorio nacional.</t>
  </si>
  <si>
    <t>Alexandra Marín</t>
  </si>
  <si>
    <t>Realizar gestiones y acciones que permitan promover el acceso a los bienes y servicios de apoyo institucional como estrategia de inclusión social y dignificación de las condiciones de vida de los hogares rurales.</t>
  </si>
  <si>
    <t>Acceso Rural a los Servicios Sociales</t>
  </si>
  <si>
    <t>Jornadas de servicios realizadas y hogares rurales asesorados</t>
  </si>
  <si>
    <t xml:space="preserve">Apoyo integral a los hogares en condición de pobreza extrema en el departamento de Antioquia. 
</t>
  </si>
  <si>
    <t>Jornadas de oferta articulada de servicios y asesoría a hogares rurales</t>
  </si>
  <si>
    <t>Jornada articulada de servicios y contratación enlace técnico municipal</t>
  </si>
  <si>
    <t>Isabel Cristina Cardona</t>
  </si>
  <si>
    <t>Realizar acciones relacionadas con la dinamización e implementación del sistema departamental de participación ciudadana y control social en el territorio antioqueño</t>
  </si>
  <si>
    <t>Consejos de Participación Ciudadana y Control Social creados, fortalecidos y participando en el diseño de la política pública de participación ciudadana</t>
  </si>
  <si>
    <t>Fortalecimiento y consolidación del Sistema de Participación y Control Social en el departamento de Antioquia</t>
  </si>
  <si>
    <t>Implementación de la ruta de creación de los consejos municipales de participación ciudadana y control social en Antioquia.</t>
  </si>
  <si>
    <t>Eliana Vanegas</t>
  </si>
  <si>
    <t>Implementación -fortalecimeinto y acompañamiento, de las acciones para la inclusión social  de la población LGTBI, en todo el territorio antioqueño,</t>
  </si>
  <si>
    <t>Antioquia Reconoce e Incluye la Diversidad Sexual y de Género</t>
  </si>
  <si>
    <t>Encuentros subregionales de población LGTBI; Espacios de concertación y formación que incluyen a la población LGTBI en el departamento de Antioquia; Alianzas público privadas implementadas; Campañas comunicacionales diseñadas e implementadas; Grupos de investigación creados</t>
  </si>
  <si>
    <t>Fortalecimiento Antioquia Reconoce e Incluye la Diversidad Sexual y de Género</t>
  </si>
  <si>
    <t>Foro académico, Reuniones de socialización y construcción en torno a los derechos LGBTI, Diseño y divulgación de las herramientas pedagógicas, Sistematización, Generación de conocimientos orientados a la formulación de la política pública LGBTI, grupo de investigación, encuentros subregionales. -</t>
  </si>
  <si>
    <t>Realizar todas las acciones necesarias para  reconocer y exaltar a los mejores líderes comunales destacados por su gestión y aporte al desarrollo de las comunidades antioqueñas, en el marco del acto de reconocimiento del GRAN COMUNAL DE ANTIOQUIA 2018.</t>
  </si>
  <si>
    <t xml:space="preserve">Organizaciones comunales asesoradas para en el cumplimiento de requisitos legales </t>
  </si>
  <si>
    <t xml:space="preserve">Para dar cumplimiento a lo indicado en la Ordenanza N°65 del 10 de enero de 2017, de la Honorable Asamblea del Departamento de Antioquia, “POR MEDIO DE LA CUAL SE INSTITUCIONALIZA EL RECONOCIMIENTO A LÍDERES COMUNALES POR SUS APORTES AL DESARROLLO DEL DEPARTAMENTO DE ANTIOQUIA”, con la designación honorífica “GRAN COMUNAL DE ANTIOQUIA”, como una estrategia para reconocer, valorar, motivar y exaltar la labor de las personas que a través del ejercicio permanente del liderazgo, incansablemente luchan por el fortalecimiento de los organismos comunales en el Departamento de Antioquia o por fuera de este, y que con espíritu emprendedor, impactan en nuestra sociedad, se hace necesario suplir esta necesidad contratando a traves de invitación pública un operador logistico. </t>
  </si>
  <si>
    <t>Hector Albeiro Correa</t>
  </si>
  <si>
    <t xml:space="preserve">Realizar todas las acciones necesarias para  conmemorar los 60 años de la organización comunal de Antioquia </t>
  </si>
  <si>
    <t>Como una estrategia para reconocer, valorar, motivar y exaltar la labor de las organizaciones comunales Departamento de Antioquia, se adelantará un proceso contractual con el fin de conmemorar los 60 años de la organización comunal, revisando su proceso de fortalecimeinto.</t>
  </si>
  <si>
    <t xml:space="preserve">Prestacion de servicios de soporte, mejoras y nuevos desarrollos que garanticen el optimo funcionamiento del sistema unificado de registro comunal-SURCO </t>
  </si>
  <si>
    <t>Organizaciones comunales asesoradas para en el cumplimiento de requisitos legales</t>
  </si>
  <si>
    <t xml:space="preserve">*Soporte técnico para sostenibilidad del sistema y acompañamiento a procesos de elecciones comunales.
*Apoyo a procesos de gestión documental.
*Sostenibilidad y ajustes de desarrollo vinculado al sistema Mercurio
*Instalación configuración y alojamiento en Servidores externos
</t>
  </si>
  <si>
    <t xml:space="preserve">Fortalecimiento y fomento de la incidencia de las organizaciones comunales del departamento de Antioquia </t>
  </si>
  <si>
    <t>Organizaciones comunales asesoradas para en el cumplimiento de requisitos legales. - Programa formador de formadores participando en proceso de réplica de conocimientos con organismos comunales y sociales. formulado e implementado. - Programa de formación de dignatarios comunales, representantes de organizaciones sociales y ediles, formulado e implementado</t>
  </si>
  <si>
    <t>Fortalecimiento de la organización Comunal en el departamento de Antioquia ($455000000)- Incidencia Comunal en escenarios de Participación($131000000)</t>
  </si>
  <si>
    <t>70062001-70064001</t>
  </si>
  <si>
    <t>Organizaciones comunales asesoradas para en el cumplimiento de requisitos legales. - Programa formador de formadores participando en proceso de réplica de conocimientos con organismos comunales y sociales. formulado e implementado. - Programa de formación de dignatarios comunales, representantes de organizaciones sociales y ediles, formulado e implementado,  Programa de Conciliación y Convivencia Comunal formulado e implementado y Organizaciones comunales en los Consejos Municipales de Participación Ciudadana y Control Social, Consejos Municipales de Política Social (COMPOS), Consejos Municipales de Desarrollo Rural (CMDR) y Consejos Territoriales de Planeación (CTP), participando</t>
  </si>
  <si>
    <t>Diseño y prueba piloto de la escuela virtual, implementación de la estrategía de fortalecimiento comunal en el Departamento de Antioquia en Asesorías para el cumplimiento de requisitos legales, formación de dignatarios, estrategía de formador de formadores, proceso de concilación  y convicencia comunal e incidencia de las organziaciones comunales en el desarrollo territorial</t>
  </si>
  <si>
    <t>Diseño del modulo de IVC y Control Social en la plataforma de Gestión Transparente.</t>
  </si>
  <si>
    <t>Desarrollo del modulo de IVC y Control Social en la Plataforma de Gestión Transparente</t>
  </si>
  <si>
    <t>Prestación de Servicios profesionales y de apoyo a la gestión para impulsar y desarrollar los programas estratégicos de la Secretaría de Participación Ciudadana y Desarrollo Social en el Departamento de Antioquia</t>
  </si>
  <si>
    <t xml:space="preserve">Secretario </t>
  </si>
  <si>
    <t>*Caracterización para la identificación de las necesidades y prioridades de las organizaciones comunales, sociales y ediles en temas de fortalecimiento. - *Construcción de propuesta anualizada de caracterización por subregiones del departamento. - * Desarrollo de procesos de caracterización de afiliados por subregiones. - *implementación de acciones orientadas al desarrollo del procedimiento de Inspección, Vigilancia y Control - *Diseño de propuesta técnica, metodológica y temática para la actualización y recertificación de los formadores comunales del departamento. - *Caracterización del Programa Formador de Formadores y los formadores comunales del departamento. - *Proceso formativo y de actualización de conocimientos para la recertificación de los formadores comunales. - * Formadores comunales en ejercicio, realizando proceso de réplica de conocimientos en organismos comunales.</t>
  </si>
  <si>
    <t>Universidad de Antioquia - Escuela de gobierno</t>
  </si>
  <si>
    <t>Ledys Quintero , Eliana Vanegas</t>
  </si>
  <si>
    <t xml:space="preserve">Articular acciones dirigidas a implementar estrategias que permitan la consolidación del Sistema Departamental de Participación y el Fortalecimiento de los organismos comunales y sociales en Antioquia. </t>
  </si>
  <si>
    <t>Número de Consejos de Participación Ciudadana y Control Social creados y fortalecidos</t>
  </si>
  <si>
    <t>Fortalecimiento y consolidación del Sistema de Participación Ciudadana y Control Social en todo el Departamento de Antioquia.</t>
  </si>
  <si>
    <t xml:space="preserve">Fortalecer 11 Consejos Municipales de Participación Ciudadana y CS </t>
  </si>
  <si>
    <t>Formación Ciudadana para la Participación y la Convivencia.
Comunicación e Información para el Desarrollo.
Movilización social para la incidencia y formulación de la política Pública de Participación Ciudadana
Estrategia de seguimiento, monitoreo y evaluación.</t>
  </si>
  <si>
    <t xml:space="preserve">Institución Universitaria Colegio Mayor </t>
  </si>
  <si>
    <t>Maria Dioni Medina - Eliana  - Vanegas - Juan Camilo Montoya - Ivan de Jesús Rodriguez</t>
  </si>
  <si>
    <t xml:space="preserve">Practicantes de excelencia para la Secretaría de Participación Ciudadana y Desarrollo Social </t>
  </si>
  <si>
    <t xml:space="preserve">Renovación de licencias requeridas por la Secretaría Office 365, Mercurio (60 licencias) </t>
  </si>
  <si>
    <t xml:space="preserve">Desarrollo e implementación de acciones comunicativas y eventos para los diferentes proyectos de la secretaría </t>
  </si>
  <si>
    <t xml:space="preserve">Convocatoria de estimulos IDEAS EN GRANDE </t>
  </si>
  <si>
    <t xml:space="preserve">Ivan Jesus Rodriguez Vargas </t>
  </si>
  <si>
    <t>Departamento Administrativo de Planeación</t>
  </si>
  <si>
    <t>Designar estudiantes de las universidades publicas y privadas para realización de la práctica académica, con el fin de brindar apoyo a la gestión del Departamento de Antioquia y sus subregiones durante el primer semestre de 2018
(Compentencia: Desarrollo Organizacional)</t>
  </si>
  <si>
    <t>LNR</t>
  </si>
  <si>
    <t>Gestión de la información temática territorial como base fundamental para la planeación y el desarrollo</t>
  </si>
  <si>
    <t>-</t>
  </si>
  <si>
    <t>Designar estudiantes de las universidades publicas y privadas para realización de la práctica académica, con el fin de brindar apoyo a la gestión del Departamento de Antioquia y sus subregiones durante el segundo semestre de 2018
(Compentencia: Desarrollo Organizacional)</t>
  </si>
  <si>
    <t>Prestación de servicios de personal de apoyo Temporal 
(Compentencia: Desarrollo Organizacional)</t>
  </si>
  <si>
    <t>No aplica gestión contractual, por hacer parte de la planta de cargosd temporales de la Institución.</t>
  </si>
  <si>
    <t>Articulación intersectorial para el desarrollo integral del departamento</t>
  </si>
  <si>
    <t>Espacios de Planeacion y concertacion de planeacion</t>
  </si>
  <si>
    <t>Entidades territoriales apoyadas para la revisión y ajuste de los POT</t>
  </si>
  <si>
    <t>3 Practicantes de Excelencia primer semestre 2018. Supervisión: N/A
La Dirección aporta informes de seguimiento a la gestión</t>
  </si>
  <si>
    <t xml:space="preserve">Maribel Barrientos Uribe,  Secretaría de Gestión Humana - ADO
</t>
  </si>
  <si>
    <t>Adquisición de tiquetes áereos para la Gobernación de Antioquia 
(Compentencia Subsecretaría Logística)</t>
  </si>
  <si>
    <t>Jorge Hugo Elejalde</t>
  </si>
  <si>
    <t>3839207</t>
  </si>
  <si>
    <t>jorge.elejalde@antioquia.gov.co</t>
  </si>
  <si>
    <t>Jorge Hugo Elejalde López, Director Sistemas de Información y Catastro</t>
  </si>
  <si>
    <t>Actualizaciones catastrales realizadas en el Departamento de Antioquia.</t>
  </si>
  <si>
    <t>Fortalecimiento de la gestion catastral (actualizacion y conservacion) en el departamendo de Antioquia</t>
  </si>
  <si>
    <t>Fortalecimiento tecnico</t>
  </si>
  <si>
    <t>Competencia de la Secretaría de Gestión Humana - ADO
Responsable por la Dirección Jorge Hugo Elejalde López</t>
  </si>
  <si>
    <t>5 Practicantes de Excelencia primer semestre 2018. Supervisión: N/A
La Dirección aporta informes de seguimiento a la gestión</t>
  </si>
  <si>
    <t>Adquisicion de prendas institucionales
(Compentencia: Comunicaciones</t>
  </si>
  <si>
    <t>Competencia de Comunicaciones
Responsable por Dirección Jorge Hugo Elejalde López</t>
  </si>
  <si>
    <t>Apoyar la gestión de la direccion de sistemas de informacion y catastro (conservacion, actualizacion y sistema geografico catastral)</t>
  </si>
  <si>
    <t>Fernando León Henao Zea</t>
  </si>
  <si>
    <t>3839123</t>
  </si>
  <si>
    <t>fernando.henao@antioquia.gov.co</t>
  </si>
  <si>
    <t>Construcción formulación e implementación de estrategias transversales generadoras de desarrollo desde la gerencia de
Municipios del Departamento de Antioquia</t>
  </si>
  <si>
    <t>220165</t>
  </si>
  <si>
    <t>Estratégias de promoción implementadas</t>
  </si>
  <si>
    <t>Vinculacion de temporales</t>
  </si>
  <si>
    <t xml:space="preserve">Competencia de la Secretaría de Gestión Humana - ADO
</t>
  </si>
  <si>
    <t>Encuentros subregionales con Alcaldes, Concejales y Líderes Comunitarios</t>
  </si>
  <si>
    <t>17-12-7047054</t>
  </si>
  <si>
    <t>Servicios Aéreos Territorios Nacionales - SATENA</t>
  </si>
  <si>
    <t xml:space="preserve">Vigencia futura  6000002130 por $25.750.000 Ordenanza 011 del 18 de julio de 2017. El DAP aporta supervisión Administrativa, Financiera, Jurídica, coordinación. </t>
  </si>
  <si>
    <t>Maria Victoria Hoyos Velasquez</t>
  </si>
  <si>
    <t>Henry Lopez Jimenez</t>
  </si>
  <si>
    <t>Suministro y dotaciòn de material promocional de la gestión departamental adelandada por la Gerencia de Municipios</t>
  </si>
  <si>
    <t>Secretaría de Productividad y Competitividad</t>
  </si>
  <si>
    <t>80131502</t>
  </si>
  <si>
    <t>SERVICIO DE ARRENDAMIENTO DEL INMUEBLE QUE SERVIRÁ COMO SEDE PRINCIPAL DEL PROGRAMA INSTITUCIONAL "BANCO DE LA GENTE"</t>
  </si>
  <si>
    <t>Luis Enrique Valderrama</t>
  </si>
  <si>
    <t>3835140</t>
  </si>
  <si>
    <t>bancodelagente@antioquia.gov.co</t>
  </si>
  <si>
    <t>Fomento y Apoyo para el Emprendimiento y Fortalecimiento Empresarial</t>
  </si>
  <si>
    <t>Unidades productivas intervenidas en fortalecimiento empresarial.</t>
  </si>
  <si>
    <t>Fortalecimiento empresarial RP todo el departamento, Antioquia, Occidente.</t>
  </si>
  <si>
    <t>07-0050</t>
  </si>
  <si>
    <t>Unidades productivas de textil confección fortalecidas.</t>
  </si>
  <si>
    <t>Fortalecimiento empresarial de unidades productivas, asesoria y capacitación, participación en ferias y eventos.</t>
  </si>
  <si>
    <t>Luis Enrique Valderrama Rueda</t>
  </si>
  <si>
    <t>DESARROLLO Y PUESTA EN MARCHA Y ADMINISTRACIÓN DEL PORTAL WEB "BANCO DE LA GENTE" informatica</t>
  </si>
  <si>
    <t>ADQUISICION E IMPLEMENTACIÓN DEL SISTEMA DIGITURNOS (CDP PARA INFORMATICA) informatica</t>
  </si>
  <si>
    <t>FERIAS Y EVENTOS PROMOCIÓN BANCO DE LA GENTE EN VARIOS MUNICIPIOS CDP COMUNICACIONES</t>
  </si>
  <si>
    <t>SERVICIOS DE PUBLICIDAD Y COMUNICACIONES BANCO DE LA GENTE comunicaciones</t>
  </si>
  <si>
    <t>ACOMETIDA DE LA FIBRA OPTICA LAND TO LAND DESDE EL DAD A LA SEDE DEL BANCO DE LA GENTE. Informatica</t>
  </si>
  <si>
    <t>93121607</t>
  </si>
  <si>
    <t xml:space="preserve"> “Desarrollar el modelo de gestión y las actividades para impulsar la
cooperación internacional, la inversión extranjera y la promoción del departamento de
Antioquia. </t>
  </si>
  <si>
    <t>Yomar Andrés Benítez Álvarez</t>
  </si>
  <si>
    <t>3838359</t>
  </si>
  <si>
    <t>yomar.benitez@antioquia.gov.co</t>
  </si>
  <si>
    <t>Cooperación Internacional para el Desarrollo</t>
  </si>
  <si>
    <t>Proyectos apoyados con recursos de cooperación internacional</t>
  </si>
  <si>
    <t>Implementación de Cooperación Internacional para el Desarrollo Todo el Departamento, Antioquia, Occidente.</t>
  </si>
  <si>
    <t>22-0053</t>
  </si>
  <si>
    <t>*Proyectos detonantes del plan de desarrollo.
*Proyectos subregionales selecionados por para gestión y Banco de proyectos.
*Hermanamientos internacionales y cooperación técnica. * Plan estratégico de Cooperación internacional de Antioquia. * Promoción internacional de las potencialidades de Antioquia.</t>
  </si>
  <si>
    <t>*Gestión de hermanamientos acordados y memorandos de entendimiento para la cooperación. 
*Agendas de relacionamiento y cooperación internacional.
*Ferias, misiones y participación en eventos internacionales. *Prompción del portafolio de Proyectos Detonantes de Antioquia. * Observatorio de oportunidades internacionales. *Plan de promoción internacional "El Mundo pasa por Antioquia".</t>
  </si>
  <si>
    <t>Luis Carlos Mejía Heredia</t>
  </si>
  <si>
    <t>Estrategia de fomento, visibilización y gestión a la inversión turística a nivel  nacional e internacional de las subregiones de Antioquia.</t>
  </si>
  <si>
    <t>Cyomara Ríos</t>
  </si>
  <si>
    <t>3838633</t>
  </si>
  <si>
    <t>cyomara.rios@antioquia.gov.co</t>
  </si>
  <si>
    <t>Competitividad y promoción del turismo</t>
  </si>
  <si>
    <t xml:space="preserve">Participaciones en eventos culturales y ferias estratégicas a nivel nacional e internacional. </t>
  </si>
  <si>
    <t>Desarrollo de la competitividad y la promoción del turismo en el Departamento de Antioquia</t>
  </si>
  <si>
    <t>Participación en:
*Vitrina Turística Anato 2018.
*Saihc 2018</t>
  </si>
  <si>
    <t>Fortalecimiento de la productividad y competitividad del sector cafetero en el Departamento de Antioquia.</t>
  </si>
  <si>
    <t>Piedad del Pilar Aragon Medina</t>
  </si>
  <si>
    <t xml:space="preserve">Gerente </t>
  </si>
  <si>
    <t>3838638</t>
  </si>
  <si>
    <t>piedaddelpilar.aragon@antioquia.gov.co</t>
  </si>
  <si>
    <t>Unidades Productivas intervenidas en Fortalecimiento Empresarial</t>
  </si>
  <si>
    <t>14-0066</t>
  </si>
  <si>
    <t>31010101, 31010102</t>
  </si>
  <si>
    <t>Servicio de extension en calidad del café, Programa de relevo generacional, participacion en ferias y eventos.</t>
  </si>
  <si>
    <t xml:space="preserve"> CONSOLIDAR 120 GRUPOS DE INVESTIGACIÓN ESCOLAR BAJO LA METODOLOGÍA DEL PROGRAMA ONDAS DE COLCIENCIAS EN EL DEPARTAMENTO DE ANTIOQUIA GENERANDO ESPACIOS DE APROPIACIÓN SOCIAL DEL CONOCIMIENTO EN CIENCIA, TECNOLOGÍA E INNOVACIÓN EN LA EDUCACIÓN BÁSICA Y MEDIA. </t>
  </si>
  <si>
    <t xml:space="preserve">Mariela  Ríos Osorio </t>
  </si>
  <si>
    <t>Profesional U.</t>
  </si>
  <si>
    <t>3839404</t>
  </si>
  <si>
    <t>mariela.rios@antioquia.gov.co</t>
  </si>
  <si>
    <t>Fortalecimiento del Sistema Departamental de Ciencia, tecnología e innovación (SDCTI).</t>
  </si>
  <si>
    <t>Personas del sistema Departamental de CTeI con desarrollo de capacidades en procesos de CTeI</t>
  </si>
  <si>
    <t>Apoyo al fortalecimiento de los agentes del sistema  de Ciencia, Tecnología e Innovación en el departamento de Antioquia</t>
  </si>
  <si>
    <t>22-0042</t>
  </si>
  <si>
    <t>Personas del sistema con capacidades en procesos de CTeI</t>
  </si>
  <si>
    <t xml:space="preserve">Desarrollo de capacidades
</t>
  </si>
  <si>
    <t>Mariela Ríos Osorio</t>
  </si>
  <si>
    <t>Luis Orlando Echavarría Cuartas</t>
  </si>
  <si>
    <t>3839403</t>
  </si>
  <si>
    <t>luis.echavarria@antioquia.gov.co</t>
  </si>
  <si>
    <t>Apoyo a la Generación de Conocimiento, Transferencia tecnológica e Innovación en el Depto de Antioquia</t>
  </si>
  <si>
    <t>11-0006</t>
  </si>
  <si>
    <t xml:space="preserve">Identificación
Evaluacion y seleccion
Acompañamiento
</t>
  </si>
  <si>
    <t>Proyectos de I+D+I cofinanciados</t>
  </si>
  <si>
    <t>Proyectos de I+D+I</t>
  </si>
  <si>
    <t xml:space="preserve">Fortalecer el sistema departamental de CTeI mediante la generación de capacidades de los agentes, consolidando 8 comité universidad empresa, estado CUEE en las subregiones del Departamento, a través de la generación de acuerdos y lineamientos estrategicos.Proyecto.  Comité Universidad, Empresa, Estado CUEE </t>
  </si>
  <si>
    <t>Catalina Ayala Villa</t>
  </si>
  <si>
    <t>3838628</t>
  </si>
  <si>
    <t>catalina.ayala@antioquia.gov.co</t>
  </si>
  <si>
    <t>Comités Universidad, Empresa, Estado formalizadas y operando en las subregiones
Acuerdos estratégicos para el fomento de la CTI en las regiones formalizados
Personas del sistema Departamental de CTeI con desarrollo de capacidades en procesos de CTeI</t>
  </si>
  <si>
    <t xml:space="preserve">Personas del sistema con capacidades en procesos de CTeI
Acuerdos de CTeI en las subregiones
CUEE formalizados y operando </t>
  </si>
  <si>
    <t>Desarrollo de capacidades
Realización de acuerdos
CUEEs formalizados y funcionando</t>
  </si>
  <si>
    <t>Luis Jaime Osorio Arenas</t>
  </si>
  <si>
    <t>Director CTeI</t>
  </si>
  <si>
    <t>3838637</t>
  </si>
  <si>
    <t>luisjaime.osorio@antioquia.gov.co</t>
  </si>
  <si>
    <t xml:space="preserve">Fortalecimiento de las TIC en Redes Empresariales </t>
  </si>
  <si>
    <t>Fortalecimiento TIC empresarial</t>
  </si>
  <si>
    <t>11-0011</t>
  </si>
  <si>
    <t xml:space="preserve">Campañas de promoción y utilización de TIC </t>
  </si>
  <si>
    <t xml:space="preserve">Tiendas TIC, Central Digital de Abastos y campañas TIC </t>
  </si>
  <si>
    <t>Fortalecimiento del sistema moda  mediante el desarrollo de estrategias de acceso a mercados, en el marco de Colombiamoda 2018.</t>
  </si>
  <si>
    <t>Sandra Paola Gallejo Rojas</t>
  </si>
  <si>
    <t xml:space="preserve">Profesional Universitario </t>
  </si>
  <si>
    <t>3838667</t>
  </si>
  <si>
    <t>sandra.gallego@antioquia.gov.co</t>
  </si>
  <si>
    <t>Fortalecer la actividad artesanal en antioquia, mediente el desarrollo de estrategias de acceso a mercados.</t>
  </si>
  <si>
    <t>Fabiola Vergara</t>
  </si>
  <si>
    <t>3838491</t>
  </si>
  <si>
    <t>fabiola.vergara@antioquia.gov.co</t>
  </si>
  <si>
    <t>Unidades productivas artesanales apoyadas con sellos de calidad, posicionamiento de marca, participación en ferias y eventos.</t>
  </si>
  <si>
    <t>14-0022</t>
  </si>
  <si>
    <t>Unidades productivas artesanales con nuevos sellos y marcas. Unidades productivas artesanales con acceso a nuevos mercados.</t>
  </si>
  <si>
    <t xml:space="preserve">Diseño e implementación de sellos y marcas. Estudios de denominación de origen. Nuevos canales de comercialización. </t>
  </si>
  <si>
    <t>Fabiola Vergara Vergara</t>
  </si>
  <si>
    <t>Diana Patricia Taborda Díaz</t>
  </si>
  <si>
    <t>3838823</t>
  </si>
  <si>
    <t>diana.taborda@antioquia.gov.co</t>
  </si>
  <si>
    <t>Incrementar el número de operaciones estadísticas en buen estado e implementadas</t>
  </si>
  <si>
    <t>Metodología diseñada y aplicada, Indicadores de competitividad por subregión</t>
  </si>
  <si>
    <t xml:space="preserve">Diseñar metodologia de calculo del IDC subregional, inventario de información, implementar la metodologia, presentar resultados. </t>
  </si>
  <si>
    <t xml:space="preserve">Juan David Garcia Marulanda </t>
  </si>
  <si>
    <t>juandavid.garcia@antioquia.gov.co</t>
  </si>
  <si>
    <t>Unidades productivas intervenidas en el fortalecimiento empresarial. Empresas acompañadas en los procesos para el inicio de operaciones. Unidades productivas intervenidas en fortalecimoento empresarial.</t>
  </si>
  <si>
    <t>Nuevas unidades productivas creadas, red de actores de emprendimeinto conformada y fortalecidas. Unidades productivas con acceso a mercados, aumento en la productividad y competitividad de unidades productivas intervenidas en fortalecimiento empresarial (incluidas las de población víctima), Participación en ferias y eventos, comisión regional y subregional de competitividad fortalecidas.</t>
  </si>
  <si>
    <t xml:space="preserve">Fortalecimiento Empresarial - Antojate de Antioquia, Fortalecimiento empresarial registro invima, inexmoda, artesanias de colombia, comisión regional de competitividad, participación en ferias, medición IDC por subregión, material publicitario, proyecto desarrollo de proveedores, proyecto cluster lacteos </t>
  </si>
  <si>
    <t>Fomento y fortalecimiento del sector social y solidario</t>
  </si>
  <si>
    <t>Gonzalo Duque Valencia</t>
  </si>
  <si>
    <t>Prfoesional Unversitario</t>
  </si>
  <si>
    <t>3838490</t>
  </si>
  <si>
    <t>gonzalo.duque@antioquia.gov.co</t>
  </si>
  <si>
    <t xml:space="preserve">Unidades productivas intervenidas en el fortalecimiento empresarial. </t>
  </si>
  <si>
    <t>Empresarios capacitados en economía solidaria y formas organizativas, empresarios asociados en alguna de las modalidades de economía solidaria</t>
  </si>
  <si>
    <t>Capacitación  en economía solidaria y las diferentes modalidades de asociatividad, asesoría y acompañamiento en la coformación de organizaciones solidarias</t>
  </si>
  <si>
    <t>Harlinton Smith Arango</t>
  </si>
  <si>
    <t>harlinton.arango@antioquia.gov.co</t>
  </si>
  <si>
    <t>Fomento de sinergias para la promoción y mejoramiento de la empleabilidad en las regiones del Departamento.</t>
  </si>
  <si>
    <t>Disminuir tasa de informalidad, disminuir la tasa de desempleo.</t>
  </si>
  <si>
    <t>Mejoramiento y promoción de la empleabilidad, todo el departamento, Antioquia, Occidente.</t>
  </si>
  <si>
    <t>10-0027</t>
  </si>
  <si>
    <t>Personas capacitadas, incremento del nivel de empleabilidad.</t>
  </si>
  <si>
    <t>Capacitación y asesoria en ruta de empleabilidad, ferias de empleabilidad.</t>
  </si>
  <si>
    <t>Secretaría Seccional de Salud y Protección Social</t>
  </si>
  <si>
    <t>Arrendar inmueble que servirá como sede de trabajo para los funcionarios de la Dirección de Factores de Riesgo de la Secretaria Seccional de Salud y Protección Social de Antioquia en el municipio Turbo</t>
  </si>
  <si>
    <t xml:space="preserve">Yuliana Andrea Barrientos </t>
  </si>
  <si>
    <t>Técnica área dela salud</t>
  </si>
  <si>
    <t>3835609</t>
  </si>
  <si>
    <t>yuliana.barrientos@antioquia.gov.co</t>
  </si>
  <si>
    <t>Salud Ambiental</t>
  </si>
  <si>
    <t>Muestras analizadas para evaluar el Índice de Riesgo de la Calidad del Agua para Consumo Humano (IRCA)</t>
  </si>
  <si>
    <t xml:space="preserve"> Fortalecimiento de la prevención, vigilancia y control de los factores de riesgo
sanitarios, ambientales y del consumo Todo El Departamento, Antioquia, Occidente</t>
  </si>
  <si>
    <t>01-0030</t>
  </si>
  <si>
    <t>Mejorar lacondiciones ambientales de salud de la población Antioqueña</t>
  </si>
  <si>
    <t>Planes Salud Ambiental-Gestión Proy</t>
  </si>
  <si>
    <t>Sesión 4 comité Interno de Contratación</t>
  </si>
  <si>
    <t>AMIRA MENA BLANQUICET</t>
  </si>
  <si>
    <t>Vigente y en ejecución</t>
  </si>
  <si>
    <t>Uniformes - Uniformes corporativos (compentencia oficina de comunicaciones)</t>
  </si>
  <si>
    <t>Toma y análisis de muestras de aguas de lastre de los municipios de Turbo, Caucasia y Puerto Berrio</t>
  </si>
  <si>
    <t>Contratar estudio o adquirir equipo para  análisis de calidad de aire y ruido, para evaluar los efectos en salud.</t>
  </si>
  <si>
    <t>Rosendo Orozco Cardona</t>
  </si>
  <si>
    <t>3839905</t>
  </si>
  <si>
    <t>rosendo.orozco@antioquia.gov.co</t>
  </si>
  <si>
    <t>Fortalecimiento de la Vigilancia epidemiologica, prevención y control de las
intoxicaciones por sustancias químicas en el Departamento de Antioquia</t>
  </si>
  <si>
    <t xml:space="preserve"> 01-0026</t>
  </si>
  <si>
    <t>Fomento uso seguro de sustan qcas</t>
  </si>
  <si>
    <t>Rosendo Eliecer Orozco C.</t>
  </si>
  <si>
    <t>Realizar el mantenimiento preventivo y reparación de los microscopios de la Red de Microscopia de Antioquia y estereoscopios de entomología</t>
  </si>
  <si>
    <t>Luis Armando Galeano Marín</t>
  </si>
  <si>
    <t>Profesional especializado</t>
  </si>
  <si>
    <t>3839879</t>
  </si>
  <si>
    <t>armando.galeano@antioquia.gov.co</t>
  </si>
  <si>
    <t>Salud Pública</t>
  </si>
  <si>
    <t>Mortalidad por dengue</t>
  </si>
  <si>
    <t>Contribuir en el mejoramiento de las condiciones de salud pública de la población antioqueña,
a través de estrategias de Atención Primaria en Salud.</t>
  </si>
  <si>
    <t>01-0021</t>
  </si>
  <si>
    <t>Fumigación ETV,medidas barrera,intervención de criaderos</t>
  </si>
  <si>
    <t>Luis Armando Galeano M.</t>
  </si>
  <si>
    <t>Realizar la investigacion cientifica del riesgo de las enfermedades transmitidas por vectores y ejecutar las medidas de intervencion para la prevención y control de los mismos en el departamento de Antioquia</t>
  </si>
  <si>
    <t>Acta No. 043 Consejo de Gobierno</t>
  </si>
  <si>
    <t>CORPORACION DE PARTICIPACION MIXTA INSTITUTO COLOMBIANO DE MEDICINA TROPICAL</t>
  </si>
  <si>
    <t>Apoyar la Inspección y Vigilancia de la Gestión Interna de Residuos Hospitalarios en establecimientos prestadores de servicios de salud y otras actividades  y la vigilancia de la calidad de agua de conusmo humano del Departamento en los municipios categorías 4, 5 y 6</t>
  </si>
  <si>
    <t>Carlos Samuel Osorio</t>
  </si>
  <si>
    <t>3839849</t>
  </si>
  <si>
    <t>carlos.osorio@antioquia.gov.co</t>
  </si>
  <si>
    <t xml:space="preserve">  Desarrollo de la IVC de la gestión interna de residuos hospitalarios y similares en
establecimientos generadores Todo El Departamento, Antioquia, Occidente</t>
  </si>
  <si>
    <t>01-0024</t>
  </si>
  <si>
    <t>Verificación GIRHS-Establecim Generad</t>
  </si>
  <si>
    <t>Carlos Samuel Osorio Céspedes</t>
  </si>
  <si>
    <t>Recolectar, transportar y tratar por incineración, estabilización y/o desnaturalización residuos peligrosos producto de actividades de la SSSA</t>
  </si>
  <si>
    <t>Suministrar los insumos necesarios para realizar jornadas de vacunación antirrábica de caninos y felinos en el departamento de Antioquia</t>
  </si>
  <si>
    <t>Iván de Jesús Ruiz Monsalve</t>
  </si>
  <si>
    <t>3839436</t>
  </si>
  <si>
    <t>ivan.ruiz@antioquia.gov.co</t>
  </si>
  <si>
    <t xml:space="preserve"> Fortalecimiento de la gestión integral de las zoonosis Todo El Departamento, Antioquia,
Occidente
Antioquia, Occidente</t>
  </si>
  <si>
    <t>01-0023</t>
  </si>
  <si>
    <t>vacunacion caninos y felinos</t>
  </si>
  <si>
    <t>Contratar un Operador de la Unidad Móvil Quirúrgica Veterinaria (Animóvil), para ejecutar  el programa de control natal en la población canina y felina de los municipios del Departamento de Antioquia</t>
  </si>
  <si>
    <t>Esterilización de caninos y felinos</t>
  </si>
  <si>
    <t>Realizar los análisis de laboratorio para el diagnóstico de la rabia en cerebros caninos, felinos y quirópteros tomados en el Departamento de Antioquia, y realizar pruebas especiales de laboratorio para otros eventos zoonóticos</t>
  </si>
  <si>
    <t>Vigilancia Activa de  la rabia</t>
  </si>
  <si>
    <t xml:space="preserve">Adquisición de Medicamentos Monopolio del Estado </t>
  </si>
  <si>
    <t>Luis Carlos Gaviria G.</t>
  </si>
  <si>
    <t>3839948</t>
  </si>
  <si>
    <t>luis.gaviria@antioquia.gov.co</t>
  </si>
  <si>
    <t>Fortalecimiento de la vigilancia sanitaria de la calidad de los medicamentos y afines
Todo El Departamento, Antioquia, Occidente</t>
  </si>
  <si>
    <t>01-0020</t>
  </si>
  <si>
    <t>Fondo Rotatorio Estupefacientes</t>
  </si>
  <si>
    <t>Acta No 045</t>
  </si>
  <si>
    <t>FONDO NACIONAL DE ESTUPEFACIENTES</t>
  </si>
  <si>
    <t>Paola Andrea Gómez</t>
  </si>
  <si>
    <t>Prestar servicios de transporte de Medicamentos Monopolio del Estado desde el Fondo Nacional de Estupefacientes Ubicado en Bogotá hasta el Fondo Rotatorio de Estupefacientes del departamento de Antioquia ubicado en Medellín.</t>
  </si>
  <si>
    <t>Vigilancia sanitaria-Calidad Medicamen</t>
  </si>
  <si>
    <t>Prestar el servicio de análisis de laboratorio por medio de ensayos fisicoquímicos, microbiológicos a diferentes productos farmacéuticos para acciones de inspección, vigilancia y control.</t>
  </si>
  <si>
    <t>Elaborar y entregar carnets para los operadores de equipos de rayos X inscritos en la Secretaría Seccional de Salud y Protección Social de Antioquia</t>
  </si>
  <si>
    <t>Piedad Martinez Galeano</t>
  </si>
  <si>
    <t>Profesional universitaria</t>
  </si>
  <si>
    <t>3839943</t>
  </si>
  <si>
    <t>ipseps@antioquia.gov.co</t>
  </si>
  <si>
    <t>Fortalecimiento de la Vigilancia Sanitaria en el uso de radiaciones y en la oferta de
servicios de seguridad y salud en el trabajo Todo El Departamento, Antioquia, Occidente</t>
  </si>
  <si>
    <t>01-0022</t>
  </si>
  <si>
    <t>Promoción de SO y Protección radiológica</t>
  </si>
  <si>
    <t>María Piedad Martinez Galeano</t>
  </si>
  <si>
    <t>Contratar la realización del control de calidad de equipos de rayos x y los niveles orientativos en las practicas radiologicas</t>
  </si>
  <si>
    <t>Control Calidad equipos de Rx  ESE-IPS</t>
  </si>
  <si>
    <t>Prestar el servicio de análisis microbiológico y fisicoquímico en aguas de consumo humano y uso recreativo y a diferentes sustancias de interés sanitario que comprometen la salud pública, de los Municipios de las subregiones de Norte, Nordeste, Magdalena Medio, Bajo Cauca, Uraba, Oriente, Suroeste, Occidente y Valle de Aburra del Departamento de Antioquia.</t>
  </si>
  <si>
    <t>John William Tabares Morales</t>
  </si>
  <si>
    <t>3839883</t>
  </si>
  <si>
    <t>johnwilliam.tabares@antioquia.gov.co</t>
  </si>
  <si>
    <t>Fortalecimiento de la inspección, vigilancia y control de la calidad del agua para
consumo humano y uso recreativo Todo El Departamento, Antioquia, Occidente</t>
  </si>
  <si>
    <t>03-0009</t>
  </si>
  <si>
    <t>Análisis de calidad del agua</t>
  </si>
  <si>
    <t>Acta 044</t>
  </si>
  <si>
    <t>3839884</t>
  </si>
  <si>
    <t>3839881</t>
  </si>
  <si>
    <t>Compra de insumos para el programa de muestreo de alimentos y luminometros.</t>
  </si>
  <si>
    <t>Ivan D Zea Carrasquilla</t>
  </si>
  <si>
    <t>Tecnico Area Salud</t>
  </si>
  <si>
    <t>3839946</t>
  </si>
  <si>
    <t>ivan.zea@antioquia.gov.co</t>
  </si>
  <si>
    <t>• Fortalecimiento de la vigilancia de la calidad e inocuidad de alimentos y bebidas todo el departamento</t>
  </si>
  <si>
    <t>01-0019</t>
  </si>
  <si>
    <t>% de municipios intervenidos con acciones para el mejoramiento  de la calidad e inocuidad en alimentos</t>
  </si>
  <si>
    <t>Calibracion de equipos luminometros</t>
  </si>
  <si>
    <t xml:space="preserve">Crear, diseñar, producir, emitir y publicar material audiovisual y escrito para las campañas de información, educación y comunicación de la Secretaría de Salud y Protección Social de Antioquia. </t>
  </si>
  <si>
    <t>3839906</t>
  </si>
  <si>
    <t>78101604</t>
  </si>
  <si>
    <t>Prestación de servicios de transporte terrestre automotor para apoyar la gestión de las dependencias  de la Gobernación - Secretaría Seccional de Salud y Protección Social</t>
  </si>
  <si>
    <t>Subsecretaria Logistica</t>
  </si>
  <si>
    <t>Servicios de sistemas y administración de componentes de sistemas</t>
  </si>
  <si>
    <t>Responsabilidad de la direccion de Informatica - Subsecretaria Logistica</t>
  </si>
  <si>
    <t>Ivan D Zea C</t>
  </si>
  <si>
    <t>Disponer de espacios y de la operación logística para la realización de eventos académicos (responsabilidad de la oficina de comunicaciones)</t>
  </si>
  <si>
    <t>Prestar los servicios de  HOSTING dedicado y/o virtualizado, Web Master para alojar y publicar información;  y conectividad LAN TO LAN  para las dependencias externas de la Secretaria Seccional de Salud y Protección Social de Antioquia, el  Centro Regional de pronósticos y Alertas (CRPA) del DAPARD - Departamento Administrativo del Sistema de Prevención, Atención y Recuperación de Desastres con el Centro Administrativo Departamental, y suministrar los  servicios de internet e internet móvil.</t>
  </si>
  <si>
    <t xml:space="preserve">Patricia Elena Pamplona Amaya </t>
  </si>
  <si>
    <t>Profesional Especializada</t>
  </si>
  <si>
    <t xml:space="preserve">Patricia.pamplona@antioquia.gov.co </t>
  </si>
  <si>
    <t>Fortalecimiento Autoridad Sanitaria</t>
  </si>
  <si>
    <t>Inspeccionar y vigilar  el 100% de las Direcciones Locales de  Salud, Empresas Administradoras de  Planes de  Beneficios y Prestadores de Servicios de  Salud Sociales del estado.</t>
  </si>
  <si>
    <t>Fortalecimiento de las TIC en la Secretaria Seccional de Salud y Protección Social</t>
  </si>
  <si>
    <t>01-0034</t>
  </si>
  <si>
    <t>Actualizar plataforma tecnologica de Hardware , software , comunicacines y redes .</t>
  </si>
  <si>
    <t>Acta 44</t>
  </si>
  <si>
    <t>VALOR+ S.A.S</t>
  </si>
  <si>
    <t xml:space="preserve">Jaime Alberto Jimenez 
Angela Jaramillo Blandón </t>
  </si>
  <si>
    <t>Realizar el mantenimiento, soporte y actualización de los módulos de nómina SX Advanced y el sistema de administración de muestras del Laboratorio Departamental de Salud Pública.</t>
  </si>
  <si>
    <t>Fortalecer  los componetes  del sistema de información</t>
  </si>
  <si>
    <t>XENCO S.A</t>
  </si>
  <si>
    <t xml:space="preserve">Angela Jaramillo Blandon </t>
  </si>
  <si>
    <t>Prestar el servicio de acceso a Internet de alta velocidad y/o inalámbrico para las   Direcciones Locales de Salud,  Empresas Sociales del Estado de los 125 municipios del Departamento de Antioquia, funcionarios de la Secretaria de Salud que laboran en los municipios, y dependencias de la Secretaría Seccional de Salud y Protección Social de Antioquia.</t>
  </si>
  <si>
    <t>Prestar Servicios de Salud de mediana y alta complejidad, dirigidos a la población pobre no cubierta con subsidios a la demanda del Departamento de Antioquia, incluye las atenciones de pacientes de los programas de VIH_SIDA y Tuberculosis y medicamentos. ESE Hospital La María.</t>
  </si>
  <si>
    <t>Cesar Mauricio Ruiz Chaverra</t>
  </si>
  <si>
    <t>Director Atención a las Personas</t>
  </si>
  <si>
    <t>383 98 21</t>
  </si>
  <si>
    <t>cesarmauricio.ruiz@antioquia.gov.co</t>
  </si>
  <si>
    <t>Población Pobre No Afiliada atendida en salud con recursos a cargo del Departamento</t>
  </si>
  <si>
    <t> Servicio atención en salud a la población pobre y vulnerable Todo El Departamento, Antioquia, Occidente</t>
  </si>
  <si>
    <t>07-0056</t>
  </si>
  <si>
    <t>Contratación de mediana y alta complejidad</t>
  </si>
  <si>
    <t>ESE Hospital La María</t>
  </si>
  <si>
    <t>Inició en 2017, con vigencia futura aprobada 2018 y se solicitará vigencia futura para darle continuidad en 2019</t>
  </si>
  <si>
    <t>Carlos Arturo Cano Rios</t>
  </si>
  <si>
    <t>Prestación de Servicios de Salud de mediana y alta complejidad y servicios autorizados por la Secretaría Seccional de Salud y Protección Social de Antioquia, dirigidos a la población pobre no cubierta con subsidios a la demanda del Departamento de Antioquia - ESE Hospital Manuel Uribe Angel de Envigado.</t>
  </si>
  <si>
    <t xml:space="preserve"> ESE Hospital Manuel Uribe Angel de Envigado</t>
  </si>
  <si>
    <t>Fernando Arturo Berrio</t>
  </si>
  <si>
    <t>Prestación de Servicios de Salud de mediana complejidad y servicios autorizados por la Secretaría Seccional de Salud y Protección Social de Antioquia, dirigidos a la población pobre no cubierta con subsidios a la demanda del departamento de Antioquia- ESE Hospital San Vicente de Paul de Caldas.</t>
  </si>
  <si>
    <t>Contratación de mediana  complejidad</t>
  </si>
  <si>
    <t>ESE Hospital San Vicente de Paul de Caldas</t>
  </si>
  <si>
    <t>Prestación de Servicios de Salud de mediana complejidad y servicios autorizados por la Secretaría Seccional de Salud y Protección Social de Antioquia, dirigidos a la población pobre no cubierta con subsidios a la demanda del departamento de Antioquia- ESE METROSALUD</t>
  </si>
  <si>
    <t>ESE METROSALUD</t>
  </si>
  <si>
    <t>Daniel Arbeláez Botero</t>
  </si>
  <si>
    <t>Prestación de Servicios de Salud de mediana y alta complejidad y servicios autorizados por la Secretaría Seccional de Salud y Protección Social de Antioquia, dirigidos a la población pobre no cubierta con subsidios a la demanda del Departamento de Antioquia. ESE Hospital General de Medellin</t>
  </si>
  <si>
    <t>Oswaldo Paniagua</t>
  </si>
  <si>
    <t>Prestación de Servicios de Salud de mediana y alta complejidad y servicios autorizados por la Secretaría Seccional de Salud y Protección Social de Antioquia, dirigidos a la población pobre no cubierta con subsidios a la demanda del departamento de Antioquia. ESE Hospital San Rafael de Itagui</t>
  </si>
  <si>
    <t>Prestación de servicios de salud de baja y mediana  complejidad para la  población pobre no cubierta con subsidios a la demanda residente en el municipio de Puerto Berrío.</t>
  </si>
  <si>
    <t>Contratación de Baja y mediana complejidad</t>
  </si>
  <si>
    <t>Prestación de servicios de salud de baja complejidad o de primer nivel de atención para la  población pobre no cubierta con subsidios a la demanda residente en el municipio de Zaragoza</t>
  </si>
  <si>
    <t>Contratación de Baja complejidad</t>
  </si>
  <si>
    <t>Manuel Enrique daza</t>
  </si>
  <si>
    <t xml:space="preserve">Garantizar la prestación de los servicios de atención psiquiátrica integral y asistencia social a las personas que sean declaradas jurídicamente inimputables por trastorno mental o inmadurez psicológica. </t>
  </si>
  <si>
    <t>Angela Patricia Palacio Molina</t>
  </si>
  <si>
    <t>Servicios de salud a través de la dispensación y aplicación de medicamentos y/o insumos de salud para la población pobre en lo no cubierto con subsidios a la demanda, con el fin de  dar respuesta a Acciones de Tutela en contra del Departamento-Secretaría Seccional de Salud y Protección Social y a otras autorizaciones expedidas por el ente territotial departamental</t>
  </si>
  <si>
    <t>Contratación de mediana complejidad</t>
  </si>
  <si>
    <t>Celmira Duque Cardona</t>
  </si>
  <si>
    <t xml:space="preserve">Prestar servicios de salud de mediana  alta complejidad  para la población pobre  de Antioquia no cubierta con subsidios a la demanda y  dar soporte a la red pública de hospitales de Antioquia y apoyar la referencia y contra referencia de pacientes. </t>
  </si>
  <si>
    <t xml:space="preserve">Diana Ceballos </t>
  </si>
  <si>
    <t xml:space="preserve">Realizar la auditoría  de cobros y recobros a la facturación radicada en la SSSA por servicios y tecnologías no cubiertos por el plan de beneficios, para los afiliados al Régimen Subsidiado del Departamento de Antioquia </t>
  </si>
  <si>
    <t>Apoyo administrativo a la prestación de servicos de salud</t>
  </si>
  <si>
    <t>Jorge Balbín Quiros</t>
  </si>
  <si>
    <t xml:space="preserve">Prestar el servicio de transporte terrestre automotor para apoyar la gestión de la Direccion de atención a las personas- . Secretaría Seccional de Salud y Protección Social </t>
  </si>
  <si>
    <t>Beatriz Lopera</t>
  </si>
  <si>
    <t>Prestar el servicio de apoyo logístico para realizar la asesoría, asistencia técnica e inspección y vigilancia  en la  normatividad que regula el sistema General de Seguridad Social en Salud a los Actores del Sistema en los municipios del Departamento de Antioquia.”</t>
  </si>
  <si>
    <t>Se hace en conjunto con el Proyecto fortalecimiento del Aseguramiento</t>
  </si>
  <si>
    <t>Suministro de planta eléctrica de  emergencia y conexiones para las dependencias del Hangar 71.</t>
  </si>
  <si>
    <t>Nicolás Antonio Montoya Calle</t>
  </si>
  <si>
    <t>3838959</t>
  </si>
  <si>
    <t>nicolas.montoya@antioquia.gov.co</t>
  </si>
  <si>
    <t>Tasa de mortalidad general</t>
  </si>
  <si>
    <t>Mejoramiento de la capacidad de respuesta institucional en salud ante emergencias y desastres, para impactar la
mortalidad Medellín, Antioquia, Occidente</t>
  </si>
  <si>
    <t>23-0010</t>
  </si>
  <si>
    <t>Muertes por emergencias y desastres</t>
  </si>
  <si>
    <t>*Gestión del riesgo de desastres
*Gestionar solicitudes servicios de salud</t>
  </si>
  <si>
    <t>Mantenimiento preventivo y correctivo con suministro de repuestos de las unidades del sistema ininterrumpido de potencia (UPS) instalados en el Centro Administrativo Departamental CAD y sedes externas.</t>
  </si>
  <si>
    <t>Modernización del sistema de aire acondicionado del CRUE Departamental y mantenimiento a otros equipos de aire acondicionado del hangar 71</t>
  </si>
  <si>
    <t>Santiago Marín</t>
  </si>
  <si>
    <t>santiago.marin@antioquia.gov.co</t>
  </si>
  <si>
    <t>Santiago Marin</t>
  </si>
  <si>
    <t>Prestación de servicios de operador de telefonía celular para la Gobernación de Antioquia</t>
  </si>
  <si>
    <t>*Gestión del Proyecto
* Gestión del riesgo de desastres
*Gestionar solicitudes servicios de salud
*Asesoría y Asistecia Técnica
*Inspección y Vigilancia</t>
  </si>
  <si>
    <t>Proveer medicamentos, antídotos e insumos medico quirúrgicos al Centro de Reservas en Salud del Centro Regulador de Urgencias, Emergencias y Desastres –CRUE- del Departamento de Antioquia, para el apoyo a la atención de urgencias, emergencias y desastres.</t>
  </si>
  <si>
    <t>Luis Fernando Gallego Arango</t>
  </si>
  <si>
    <t>3839798</t>
  </si>
  <si>
    <t>infraccionesmisionmedica@antioquia.gov.co</t>
  </si>
  <si>
    <t>*Gestión del riesgo de desastres
* Gestionar solicitudes de servicios de salud</t>
  </si>
  <si>
    <t>Suministro de dantrolene para la atención de hipertermia maligna en el Departamento de Antioquia</t>
  </si>
  <si>
    <t>*Gestionar solicitudes servicios de salud</t>
  </si>
  <si>
    <t>Prestación de servicios de asesoría especializada en farmacología y toxicología a los actores del Sistema General de Seguridad Social en Salud y al Centro Regulador de Urgencias, Emergencias y Desastres –CRUE- del Departamento de Antioquia.</t>
  </si>
  <si>
    <t>*Gestión del Proyecto
* Gestión del riesgo de desastres
*Gestionar solicitudes servicios de salud
*Asesoría y Asistencia Técnica</t>
  </si>
  <si>
    <t>Janeth Fernanda Llano Saavedra</t>
  </si>
  <si>
    <t>Prestar el servicio de apoyo logístico para realizar asesorías y actividades orientadas a mejorar la capacidad de respuesta institucional en salud ante emergencias y desastres.</t>
  </si>
  <si>
    <t>*Gestión del Proyecto
* Gestión del riesgo de desastres
*Asesoría y Asistecia Técnica</t>
  </si>
  <si>
    <t>Socorro Stella Salazar Santamaría</t>
  </si>
  <si>
    <t>Adquisición e instalación de diademas telefónicas con sus respectivos adaptadores modular y de corriente, para el Centro Regulador de Urgencias, Emergencias y Desastres -CRUE- del Departamento de Antioquia-Secretaría Seccional de Salud y Protección Social.</t>
  </si>
  <si>
    <t>*Gestión del Proyecto
* Gestión del riesgo de desastres
*Gestionar solicitudes servicios de salud</t>
  </si>
  <si>
    <t>Adquisición de kits educativos para la promoción de la donación de sangre</t>
  </si>
  <si>
    <t>Victoria Eugenia Villegas Cardenas</t>
  </si>
  <si>
    <t>3839950</t>
  </si>
  <si>
    <t>victoria.villegas@antioquia.gov.co</t>
  </si>
  <si>
    <t xml:space="preserve">Adquisición de equipos audiovisuales y accesorios para la sala de crisis del Centro Regulador de Urgencias, Emergencias -CRUE- </t>
  </si>
  <si>
    <t>Servidor de la Subsecretaria Logística</t>
  </si>
  <si>
    <t>Servidor de la subsecretaria logistica</t>
  </si>
  <si>
    <t>Alquiler de infraestructura para el sistema de radiocomunicaciones de la Gobernación de Antioquia</t>
  </si>
  <si>
    <t>Enlaces Inalámbricos Digitales S.A.S.</t>
  </si>
  <si>
    <t>Inicia en 2017, con vigencia futura aprobada 2018; se solicitará vigencia futura para adición y prórroga  y darle así continuidad en 2019</t>
  </si>
  <si>
    <t>Luis Fernando Gallego Arango (Financiero - Administrativo)
Ingeniero sistemas o electrónico (Técnica)</t>
  </si>
  <si>
    <t>Proveer al CRUE Departamental,  medicamentos, insumos médico-quirúrgicos, antídotos, equipos y demás elementos que apoyen a la red de prestadores de servicios de salud para la atención oportuna de la población antioqueña afectada por situaciones de urgencia, emergencia o desastre.</t>
  </si>
  <si>
    <t>Prestar el servicio de asesoría, asistencia técnica y apoyo a la gestión a la secretaría seccional de salud y protección social de Antioquia en las acciones planteadas en el plan territorial de salud en el marco del plan decenal de salud pública en el Departamento (CRUE y Servicios de atención en salud)</t>
  </si>
  <si>
    <t>CES</t>
  </si>
  <si>
    <t>Carlos Mario Tamayo</t>
  </si>
  <si>
    <t xml:space="preserve">Apoyar a la promoción de los estilos de vida saludables - actividad física </t>
  </si>
  <si>
    <t>Alexandra Jimena Jiménez</t>
  </si>
  <si>
    <t xml:space="preserve">Profesional Universitaria Area salud </t>
  </si>
  <si>
    <t>3835387</t>
  </si>
  <si>
    <t>alexandra.jimenez@antioquia.gov.co</t>
  </si>
  <si>
    <t>Tasa de mortalidad por infarto agudo de miocardio</t>
  </si>
  <si>
    <t>Fortalecimiento estilos de vida saludable y atención de condiciones no trasmisibles-VIDA SALUDABLE</t>
  </si>
  <si>
    <t>10-0029</t>
  </si>
  <si>
    <t>Incremento de la actividad física en la población antioqueña</t>
  </si>
  <si>
    <t>Promoción de la actividad física en los municipios del departamento de Antioquia</t>
  </si>
  <si>
    <t>Apoyar a la Secretaría Seccional de Salud y Protección Social de Antioquia en las actividades de vigilancia, prevención y promoción de tumores malignos priorizados en salud pública; para prevenir y mitigar el cáncer en la población infantil y mujeres con cáncer de mama y cérvix</t>
  </si>
  <si>
    <t>Mary ruth Brome Bohóquez</t>
  </si>
  <si>
    <t>3835381</t>
  </si>
  <si>
    <t>mary.brome@antioquia.gov.co</t>
  </si>
  <si>
    <t xml:space="preserve"> Incidencia de  VIH/SIDA</t>
  </si>
  <si>
    <t>Fortalecimiento estilos de vida saludables y atención de condiciones no trasmisibles</t>
  </si>
  <si>
    <t xml:space="preserve">Tasa de mortalidad general, Incidencia de  VIH/SIDA, Implementación de la estrategia de maternidad segura y prevención del aborto inseguro en los municipios </t>
  </si>
  <si>
    <t xml:space="preserve">Asesoria y asistencia tecnica, viglancia epidemiologiac y gestion de insumos </t>
  </si>
  <si>
    <t>Apoyar a los municipios del Departamento de Antioquia con acciones de asesoría y asistencia técnica, en promoción de la salud mental y prevención del consumo de sustancias psicoactivas, en el marco de las acciones de la Política nacional de reducción del consumo de sustancias psicoactivas y su impacto.</t>
  </si>
  <si>
    <t>Dora Gómez</t>
  </si>
  <si>
    <t>3839910</t>
  </si>
  <si>
    <t>dora.gomez@antioquia.gov.co</t>
  </si>
  <si>
    <t>Municipios con Políticas públicas de salud mental implementadas</t>
  </si>
  <si>
    <t>Fortalecimiento de La Convivencia Social y Salud Mental en Todo El Departamento, Antioquia, Occidente</t>
  </si>
  <si>
    <t>10-0031</t>
  </si>
  <si>
    <t>Porcentaje  de Municipios con Políticas públicas de salud mental implementadas</t>
  </si>
  <si>
    <t>Asesoria y asistencia técnica a los actores del sistema de SGSSS</t>
  </si>
  <si>
    <t>Apoyar la Asesoria y Asistencia Tecnica en lo previsto en la dimensión Convivencia y Salud Mental: diferentes violencias, Trastornos Mentales.</t>
  </si>
  <si>
    <t>Adquirir insumos generales para el funcionamiento del Laboratorio Departamental de Salud Pública de Antioquia</t>
  </si>
  <si>
    <t>Adriana Patricia Echeverri Rios</t>
  </si>
  <si>
    <t>3835402</t>
  </si>
  <si>
    <t>adriana.echeverri@antioquia.gov.co</t>
  </si>
  <si>
    <t>Fortalecer la capacidad resolutiva de los hospitales públicos, teniendo en cuenta su sostenibilidad financiera</t>
  </si>
  <si>
    <t>Fortalecimiento del Laboratorio Departamental de Salud Pública de Antioquia Todo El Departamento, Antioquia, Occidente-LABORATORIO</t>
  </si>
  <si>
    <t>01-0028</t>
  </si>
  <si>
    <t>Laboratorios de la Red del departamento con programa de control de calidad externo implementado</t>
  </si>
  <si>
    <t>Adquirir Equipos y suministros de laboratorio, de medición, de observación yde pruebas (Equipos)</t>
  </si>
  <si>
    <t>Suministrar servicios de Mantenimiento de Equipos de Laboratorio</t>
  </si>
  <si>
    <t>Mantenimiento Equipos de Laboratorio</t>
  </si>
  <si>
    <t>Arrendar el bien inmueble para el funcionamiento del Laboratorio Departamental de Salud Pública de Antioquia.</t>
  </si>
  <si>
    <t>Jojhan Esdivier Lujan Valencia</t>
  </si>
  <si>
    <t xml:space="preserve">Profesional Universitario Area salud </t>
  </si>
  <si>
    <t>3835419</t>
  </si>
  <si>
    <t>jhojan.lujan@antioquia.gov.co</t>
  </si>
  <si>
    <t>Servicios de operación de arriendo</t>
  </si>
  <si>
    <t>Corporación para investigaciones biológicas CIB</t>
  </si>
  <si>
    <t>Suministrar reactivos de laboratorio para realización de pruebas relacionada con la vigilancia en salud pública y el control de calidad de enfermedad similar a la influenza (ESI) e infección respiratoria aguda (IRAG) y vigilancia y control de calidad del virus chikungunya, exámenes de interés en salud pública en atención a las personas, como apoyo a la Vigilancia en Salud Pública, adquirir reactivos para sífilis, leptospirosis, dengue y reactivos para realizar control de calidad interno en las areas del Laboratorio Departamental.</t>
  </si>
  <si>
    <t>3835414</t>
  </si>
  <si>
    <t>Fortalecimiento del LDSPA de Antioquia</t>
  </si>
  <si>
    <t>Fortalecimiento del LDSA de Antioquia</t>
  </si>
  <si>
    <t>Vigilancia, control, asesoria y asistencia tecnica</t>
  </si>
  <si>
    <t>Asesoria externa de Grupo de consultoria en Calidad para el sistema de gestion del Laboratorio Departamental</t>
  </si>
  <si>
    <t>Adquirir insumos para el área de microbiologia clinica, insumos de biología molecular para las áreas del Laboratorio Departamental y Adquisición de cepas ATCC</t>
  </si>
  <si>
    <t>Adriana González</t>
  </si>
  <si>
    <t>Adquirir Equipos y suministros de laboratorio, de medición, de observación yde pruebas (Insumos)</t>
  </si>
  <si>
    <t>Sistema de monitoreo inteligente de temperaturas del Laboratorio Departamental</t>
  </si>
  <si>
    <t>Transporte y envio de muestras biologicas al Instituto Nacional de Salud</t>
  </si>
  <si>
    <t>Capacitacion en sustancias peligrosas, capacitación en validación de métodos análiticos y capacitación en metodología para el personal del Laboratorio Departamental</t>
  </si>
  <si>
    <t>Maria del Pilar López Montoya</t>
  </si>
  <si>
    <t>2622714</t>
  </si>
  <si>
    <t>mariap.lopez@antioquia.gov.co</t>
  </si>
  <si>
    <t>Mantenimiento equipo absorción atomica y de Crioscopio</t>
  </si>
  <si>
    <t>Angela Jaramillo Blandón</t>
  </si>
  <si>
    <t>3839807</t>
  </si>
  <si>
    <t>angela.jaramillo@antioquia.gov.co</t>
  </si>
  <si>
    <t>Brindar Atención psicosocial a población víctima del conflicito armado</t>
  </si>
  <si>
    <t>Alexandra Gallo Tabares</t>
  </si>
  <si>
    <t>3835169</t>
  </si>
  <si>
    <t>alexandra.gallo@antioquia.gov.co</t>
  </si>
  <si>
    <t xml:space="preserve">Mantener la tasa de víctimas de violencia intrafamiliar </t>
  </si>
  <si>
    <t xml:space="preserve">Fortalecimiento de la convicencia social y salud mental en todo el departamento de Antioquia </t>
  </si>
  <si>
    <t xml:space="preserve">Número de personas que reciben atención psicosocial a las víctimas del conflicto armado en el Departmento de Antioquia </t>
  </si>
  <si>
    <t>Atención psicosocial a población víctima del conflicito armado</t>
  </si>
  <si>
    <t>Apoyar la gestión de vigilancia en Salud Pública, Asesoría, Asistencia Técnica, de la Infancia y la  Salud Sexual y Reproductiva del Departamento de Antioquia</t>
  </si>
  <si>
    <t>Luz Myriam Cano Velásquez</t>
  </si>
  <si>
    <t>luzmyriam.cano@antioquia.gov.co</t>
  </si>
  <si>
    <t>Mortalidad General</t>
  </si>
  <si>
    <t>Protección al desarrollo integral de los niños y niñas del Todo El Departamento, Antioquia, Occidente</t>
  </si>
  <si>
    <t>07-0078</t>
  </si>
  <si>
    <t>Mortalidad en menores de 1 año y en menores de 5 años</t>
  </si>
  <si>
    <t>Asesoría y Asistencia Técnica y Vigilancia Epidemiológica de los eventos de interés en la infancia</t>
  </si>
  <si>
    <t>7965</t>
  </si>
  <si>
    <t>Universidad de Antioquia - Grupo NACER</t>
  </si>
  <si>
    <t>Adquirir preservativos para apoyar las acciones de promoción de la salud y prevención de la enfermedad en temas de salud sexual y reproductiva,  en los municipios de Antioquia.</t>
  </si>
  <si>
    <t>Juan Esteban Apraez</t>
  </si>
  <si>
    <t xml:space="preserve">Tasa de mortalidad general, Razón de mortalidad materna por causas directas, Embarazos de 10 a 14 años, Embarazos de 15 a 19 años, Incidencia de  VIH/SIDA, Implementación de la estrategia de maternidad segura y prevención del aborto inseguro en los municipios, Servicios en Salud Amigables implementados para Adolescentes y Jóvenes. Estrategia de información, educación y comunicación para la prevención basada en información correcta sobre la situación de VIH/SIDA y comportamientos de riesgo en los municipios </t>
  </si>
  <si>
    <t xml:space="preserve">Fortalecimiento de la sexualidad y de los derechos sexuales y reproductivos </t>
  </si>
  <si>
    <t>01-0037</t>
  </si>
  <si>
    <t xml:space="preserve">Tasa de mortalidad general, Razón de mortalidad materna por causas directas, Embarazos de 10 a 14 años, Embarazos de 15 a 19 años, Incidencia de  VIH/SIDA, Implementación de la estrategia de maternidad segura y prevención del aborto inseguro en los municipios ,  Servicios en Salud Amigables implementados para Adolescentes y Jóvenes. Estrategia de información, educación y comunicación para la prevención basada en información correcta sobre la situación de VIH/SIDA y comportamientos de riesgo en los municipios </t>
  </si>
  <si>
    <t xml:space="preserve">Asesoria y asistencia tecnica, vigilancia epidemiologica,  campaña IEC VIH  , Gestion de insumos </t>
  </si>
  <si>
    <t>Suministrar pruebas rápidas para VIH y SÍFILIS, para la reducción de la brecha al acceso al diagnóstico temprano del VIH y la SÍFILIS</t>
  </si>
  <si>
    <t xml:space="preserve">Tasa de mortalidad general, Razón de mortalidad materna por causas directas,  Incidencia de  VIH/SIDA, Implementación de la estrategia de maternidad segura y prevención del aborto inseguro en los municipios ,  Servicios en Salud Amigables implementados para Adolescentes y Jóvenes. Estrategia de información, educación y comunicación para la prevención basada en información correcta sobre la situación de VIH/SIDA y comportamientos de riesgo en los municipios </t>
  </si>
  <si>
    <t>Fortaleceminiento en la implementación de la estrategia de IAMI Integral</t>
  </si>
  <si>
    <t>Johana Elena Cortés</t>
  </si>
  <si>
    <t>3835385</t>
  </si>
  <si>
    <t>saludpublica.san@antioquia.gov.co</t>
  </si>
  <si>
    <t>Proporción de Bajo Peso al Nacer
Instituciones Públicas Prestadoras de Servicios de Salud con asistencia técnica e implementación de la normatividad vigente de la vigilancia nutricional y atención de la mujer gestante y el bajo peso al nacer
Instituciones Públicas Prestadoras de Servicios de salud con asistencia técnica para la implementación en la normatividad vigente para la vigilancia de la morbilidad y mortalidad por desnutrición en los menores de 5 años
Instituciones Públicas Prestadoras de Servicios de salud con vigilancia nutricional de los eventos de notificación obligatoria en los municipios</t>
  </si>
  <si>
    <t xml:space="preserve">Fortalecimiento en alimentación y nutrición desde la salud Pública </t>
  </si>
  <si>
    <t>07-0080</t>
  </si>
  <si>
    <t xml:space="preserve">Actores del sistema aplicando el conocimiento técnico para la detección oportuna  y atención con calidad  de la malnutrición en la población materno - infantil
Secretarías de Salud  e IPS Municipales  con procesos de Vigilancia nutricional implementados para los eventos de notificación obligatoria, necesarios para la toma de decisiones con enfoque intersectorial 
</t>
  </si>
  <si>
    <t xml:space="preserve">Apoyar el proceso de gestión - desarrollo de capacidades en los actores del sistema, a través de asesoría y asistencia técnica directa en los  municipios del Departamento 
Apoyar el proceso de vigilancia nutricional en salud pública  de los eventos nutricionales  de interés en salud pública, según lineamientos del Instituto Nacional de Salud en los municipios del Departamento </t>
  </si>
  <si>
    <t>Desarrollar acciones para apoyar la gestión del Programa Control de Tuberculosis, Lepra y Programa Ampliado de Inmunizaciones en el marco del Plan Decenal de Salud Pública, Dimensión 6 Vida Saludable y Enfermedades Transmisibles, en el Departamento de Antioquia</t>
  </si>
  <si>
    <t>Marcela Arrubla Villa</t>
  </si>
  <si>
    <t>3839882</t>
  </si>
  <si>
    <t>marcela.arrubla@antioquia.gov.co</t>
  </si>
  <si>
    <t>Coberturas de triple viral en niños de 1 año de edad.</t>
  </si>
  <si>
    <t>Fortalecimiento del PAI en los componentes de vacunación,vigilancia epidemiologica de inmunoprevenibles, tuberculosis y lepra en los actores del SGSSS Todo El Departamento, Antioquia, Occidente</t>
  </si>
  <si>
    <t>01-0036</t>
  </si>
  <si>
    <t>Actores asesorados y Acciones de vigilancia SP</t>
  </si>
  <si>
    <t xml:space="preserve">Asesoría para competencias PAI y otras. Vigilancia SP PAI y otras. Gestionar insumos PAI y otras. </t>
  </si>
  <si>
    <t>Elaboración de seminario para la prevencion de infecciones asociadas a la atención en salud (IAAS)</t>
  </si>
  <si>
    <t>Omaira Marzola</t>
  </si>
  <si>
    <t>3835175</t>
  </si>
  <si>
    <t>dmarzolam@antioquia.gov.co</t>
  </si>
  <si>
    <t>Acciones de vigilancia en salud publica</t>
  </si>
  <si>
    <t>Fortalecimiento de la gestión de las enfermedades inmunoprevenibles, Emergentes, Reemergentes y Desatendidas en Todo El Departamento Antioquia.</t>
  </si>
  <si>
    <t>Fortalecer las actividades de promoción y control de las IAAS contribuyendo a la disminución de las mismas</t>
  </si>
  <si>
    <t>Asesoría y asistencia técnica, seguimiento a planes de mejora, realización de diagnósticos iniciales y finales, convocatorias educativas</t>
  </si>
  <si>
    <t>Levantar la línea base para la construcción de la ruta integral de atención en salud con enfoque étnico diferencial, respetando las particularidades socioculturales de cada grupo étnico mediante la asesoría y la asistencia técnica a los enlaces municipales de asuntos étnicos de 20 municipios priorizados.</t>
  </si>
  <si>
    <t xml:space="preserve">Norelly Areiza Ramirez </t>
  </si>
  <si>
    <t>3835377</t>
  </si>
  <si>
    <t>norelly.areiza@antioquia.gov.co</t>
  </si>
  <si>
    <t>Fortalecimiento de la vigilancia en salud pública a los actores SGSSS Todo El
Departamento, Antioquia, Occidente</t>
  </si>
  <si>
    <t>07-0079</t>
  </si>
  <si>
    <t xml:space="preserve">Protección de la salud con perspectivas de género y enfoque étnico diferencial </t>
  </si>
  <si>
    <t>Realizar monitoreo y seguimiento a la gestión en Salud Pública de las Direcciones Locales de Salud (DLS), Entidades Administradoras de Planes de Beneficios (EAPB) e Instituciones Prestadoras de Servicios Públicas y Privada (IPS) del Departamento de Antioquia, específicamente con relación a la ejecución de las acciones de promoción de la salud, gestión del riesgo individual y colectivo y la gestión de la salud pública</t>
  </si>
  <si>
    <t>Gustavo Adolfo Posada</t>
  </si>
  <si>
    <t>3835386</t>
  </si>
  <si>
    <t>gustavo.posada@antioquia.gov.co</t>
  </si>
  <si>
    <t>Tasa Mortalidad Genera</t>
  </si>
  <si>
    <t>01-0045</t>
  </si>
  <si>
    <t>Numero de actores de SGSSS vigilados</t>
  </si>
  <si>
    <t>Monitoreo y seguimiento a la gestión de las acciones de salud pública en las EAPB e IPS</t>
  </si>
  <si>
    <t>Adquirir equipo para análisis de ionfluor</t>
  </si>
  <si>
    <t>Adquirir Equipos y suministros de laboratorio, de medición, de observación y de pruebas (Insumos)</t>
  </si>
  <si>
    <t>Realizar apoyo a la gestión de la Secretaría Seccional de Salud y Protección Social de Antioquia en las acciones planteadas en el plan territorial de salud en el marco del plan decenal de salud pública en el departamento de antioquia.</t>
  </si>
  <si>
    <t>UNIVERSIDAD CES</t>
  </si>
  <si>
    <t>El aporte es del rubro de talento humano</t>
  </si>
  <si>
    <t>Prestar servicio de apoyo logístico en los eventos programados por la Secretaria Seccional de Salud y Protección Social de Antioquia en su misión de brindar asesoría y asistencia técnica en salud a las Direcciones Locales de Salud (DLS), Empresas Administradoras de planes de benficios, empresas sociales del estado, Instituciones prestadoras de servicios y el Consejo terriotial de Seguridad Social en Salud</t>
  </si>
  <si>
    <t>MARIA CLAUDIA NOREÑA HENAO</t>
  </si>
  <si>
    <t>P.U</t>
  </si>
  <si>
    <t>maria.norena@antioquia.gov.co</t>
  </si>
  <si>
    <t xml:space="preserve">Inspección y vigilancia a las Direcciones Locales de Salud, Empresas Administradoras de Planes de Beneficios y Prestadores de Servicios de Salud </t>
  </si>
  <si>
    <t>Fortalecimiento Institucional de la Secretaria Seccioal de Salud y Protección Socail de Antioquia y de los actores del S.G.S.S.S, todo el departamento, Antioquia, Occidente</t>
  </si>
  <si>
    <t xml:space="preserve">Actividades de asesoria y asistencia técnica a las ESE, DLS, EPS y demàs actores del Sistema General de Seguridad social en Salud. </t>
  </si>
  <si>
    <t xml:space="preserve">Adquisición de medios audiovisuales (proyector) para la secretaria seccional de salud de Antioquia </t>
  </si>
  <si>
    <t>JORGE ENRIQUE MEJIA ARENAS</t>
  </si>
  <si>
    <t>P.U.</t>
  </si>
  <si>
    <t>jorge.mejia@antioquia.gov.co</t>
  </si>
  <si>
    <t>Foratalecimiento de la Autoridad Sanitaria</t>
  </si>
  <si>
    <t>SUBSECRETARIA LOGISTICA</t>
  </si>
  <si>
    <t>Mónica María Vanegas Giraldo</t>
  </si>
  <si>
    <t>personasmayores@antioquia.gov.co</t>
  </si>
  <si>
    <t>Municipios con politica publica de Envejecimiento y Vejez fortalecida.</t>
  </si>
  <si>
    <t>Envejecimiento y Vejez</t>
  </si>
  <si>
    <t>07-0077</t>
  </si>
  <si>
    <t>Luis Fernando Palacio</t>
  </si>
  <si>
    <t>luisfernando.palacio@antioquia.gov.co</t>
  </si>
  <si>
    <t>01-0027</t>
  </si>
  <si>
    <t>Beatriz I Lopera Montoya</t>
  </si>
  <si>
    <t>profesional universitaria area de salud</t>
  </si>
  <si>
    <t>3839941</t>
  </si>
  <si>
    <t>beatriz.loperamontoya@antioquia.gov.co</t>
  </si>
  <si>
    <t>inspección y vigilancia a las  Direcciones locales de salud, empreasasadministradoras de planes de beneficio y de prestadores de servicios de salud</t>
  </si>
  <si>
    <t>Fortalecimiento de la Inspección, Vigilancia y Control Prestadores del Sistema Obligatorio de Salud</t>
  </si>
  <si>
    <t>01-0042</t>
  </si>
  <si>
    <t>visitas de inspección vigilancia y control y de asesoria y asistencia tecnica a los actores del SGSSS</t>
  </si>
  <si>
    <t>Beatriz I Lopera M</t>
  </si>
  <si>
    <t>Modernización de la Red Prestadora de Servicios de Salud</t>
  </si>
  <si>
    <t>01-0041</t>
  </si>
  <si>
    <t>En el marco de la celebración del Día Mundial del  Donante voluntario realizar el reconocimiento a los Donantes voluntario y Habitual de Sangre y a Entidades e Instituciones Amigas de la Donación.</t>
  </si>
  <si>
    <t>Victoria Eugenia Villegas</t>
  </si>
  <si>
    <t xml:space="preserve">profesional universitario </t>
  </si>
  <si>
    <t xml:space="preserve"> 01-0041</t>
  </si>
  <si>
    <t>Celebar el dia mundial del donante voluntario</t>
  </si>
  <si>
    <t>Victoria Eugenia villegas</t>
  </si>
  <si>
    <t>Fortalecer la red publica hospitalaria del Departamento de Antioquia mediante la construcción de la fase final del Hospital Cesar Uribe Piedrahita del Municipio de Caucasia a traves de la SSSA en interacción con la Secretaría de Infraestructura</t>
  </si>
  <si>
    <t>Sandra Angulo</t>
  </si>
  <si>
    <t>sandra.angulo@antioquia.gov.co</t>
  </si>
  <si>
    <t>ESE intervenidas en infraestructura física</t>
  </si>
  <si>
    <t>ortalecimiento de la Inspección, Vigilancia y Control Prestadores del Sistema Obligatorio de Salud</t>
  </si>
  <si>
    <t>Contratar los servicios de un operador logístico que ejecute los programas de bienestar social y mejoramiento de la calidad de vida de los servidores publicos, los jubilados y pensionsados y sus beneficiarios directos, adscritos a la Secretaría Seccional de Salud y Protección Social de Antioquia. COMFENALCO ANTIOQUIA</t>
  </si>
  <si>
    <t>ERIKA MARIA TORRES FLOREZ</t>
  </si>
  <si>
    <t>PROFESIONAL UNIVERSITARIO</t>
  </si>
  <si>
    <t>3839888</t>
  </si>
  <si>
    <t>erika.torres@antioquia.gov.co</t>
  </si>
  <si>
    <t xml:space="preserve">Línea Estratégica 7: Gobernanza y buen Gobierno
</t>
  </si>
  <si>
    <t>Componente:Bienestar laboral y calidad de vida</t>
  </si>
  <si>
    <t>Programa 1: Fortalecimiento del bienestar laboral y mejoramiento de la  calidad de vida.</t>
  </si>
  <si>
    <t>10-0030</t>
  </si>
  <si>
    <t>Personas atendidas en  los programas de bienestar laboral y calidad de vida</t>
  </si>
  <si>
    <t>Capacitación y adiestramiento del recurso humano de la SSSA.</t>
  </si>
  <si>
    <t>Suministrar el apoyo logistico necasario para el desarrollo de los programa de capacitacion, adiestramiento y preparación para el retiro laboral  para los servidores públicos de la Secretaria Seccional de Salud y Protección Social de de Antioquia.</t>
  </si>
  <si>
    <t>GLORIA ISABEL ESCOBAR MORALES</t>
  </si>
  <si>
    <t>3839734</t>
  </si>
  <si>
    <t>gloriaisabel.escobar@antioquia.gov.co</t>
  </si>
  <si>
    <t xml:space="preserve">Satisfacer las necesidades de bienestar social y aprovechamiento del tiempo libre de los servidores, jubilados y beneficiarios directos de la Secretaria Seccional de Salud y Protección Social de Antioquia.
</t>
  </si>
  <si>
    <t>Prestar servicios para la iniciación deportiva, desarrollo de las actividades deportivas y recreativas, implementación deportiva y de actividad física para los servidores públicos adscritos a la Secretaria Seccional de Salud y Protección Social de Antioquia y sus beneficiarios directos.  FEDELIAN</t>
  </si>
  <si>
    <t xml:space="preserve">Aprovechamiento del tiempo libre de los servidores y beneficiarios directos de la Secretaria Seccional de Salud y Protección Social de Antioquia. Decreto No.20150000908 de marzo 10 de 2015 (nómina)
</t>
  </si>
  <si>
    <t>Realizar el mantenimiento preventivo, correctivo, calibración de equipos y suministro de repuestos para los equipos de la cadena de frío de la SSSA</t>
  </si>
  <si>
    <t xml:space="preserve">Maria del Rosario Manrique Alzate </t>
  </si>
  <si>
    <t>rosario.manrique@antioquia.gov.co</t>
  </si>
  <si>
    <t>99-9999</t>
  </si>
  <si>
    <t>Blana Isabel Restrepo</t>
  </si>
  <si>
    <t>Suministro y distribucion de elementos de papeleria y utilies de oficina</t>
  </si>
  <si>
    <t>Maria Ines Ochoa</t>
  </si>
  <si>
    <t>Suministro y distribucion de elementos de cafeteria</t>
  </si>
  <si>
    <t>Suministro y distribucion de elementos de aseo</t>
  </si>
  <si>
    <t>Luz Marina Martinez</t>
  </si>
  <si>
    <t>Elborar otros materiales (papeleria)</t>
  </si>
  <si>
    <t>Maria del Rosario Manrique</t>
  </si>
  <si>
    <t>Suministro equipos y bienes muebles  para las dependencias de la Gobernacion de Antioquia.</t>
  </si>
  <si>
    <t>Mria Ines Ochoa</t>
  </si>
  <si>
    <t>Mantenimiento integral (preventivo y/o correctivo) con suministro de repuestos para los vehiculos de propiedad del Departamento</t>
  </si>
  <si>
    <t>Babinton Florez</t>
  </si>
  <si>
    <t>Mantenimiento planta fisica de la Gobernacion  y de las sedes alternas</t>
  </si>
  <si>
    <t>Suministro de combustible para los vehiculos de propiedad del Departamento</t>
  </si>
  <si>
    <t xml:space="preserve">Suministro de combustible gas natural comprimido para uso vehicular y rectificacion </t>
  </si>
  <si>
    <t xml:space="preserve">Contratar el servicio de vigilancia privada, fija, armada,canina y sin arma para el Centro Administrativo Departamental, sus sedes alternas y la Fabrica de Licores y Alcoholes de Antioquia </t>
  </si>
  <si>
    <t>Sergio Alexander Romero</t>
  </si>
  <si>
    <t>Prestacion del servicio de mensajeria expresa que comprenda la recepcion, recoleccion, acopio y entrega personalizada de envios de correspondencia de la Gobernacion de Antioquia y demas objetos postales a nivel local, nacional e internacional, baqjo estandares de celeridad y garantias del servicio in house.</t>
  </si>
  <si>
    <t>Marino Gutierrez</t>
  </si>
  <si>
    <t>Servicio de impresión, fotocopiado fax y scaner, bajo la modalidad de outsourcing para atender la demanda de las distintas dependencias de la Gobernacion de Antioquia, incluyendo Hardware y software, administracion, insumos, papel y recurso humano.</t>
  </si>
  <si>
    <t>Ruth Natalia Restrepo</t>
  </si>
  <si>
    <t>Contratar los seguros que garanticen la proteccion de los activos e intereses patrimoniales, bienes propios y de aquellos por los cuales es legalmente responsable la SSSA.</t>
  </si>
  <si>
    <t>Diana Marcela David</t>
  </si>
  <si>
    <t>Suscripcion a prensa informativa-El Colombiano</t>
  </si>
  <si>
    <t>Contrato de prestacion de servicios de fumigacion integral contra plagas nocivas a la salud publica en las instalaciones del Centro Administrativo Departamental y en las sedes externas.</t>
  </si>
  <si>
    <t>Prestar el servicio de recarga de extintores</t>
  </si>
  <si>
    <t>Dotar a los funcionarios del almacén y de la SSSA de los elementos de protección personal necesarios para realizar actividades de recepción, almacenamiento y distribución de materiales, que son indispensables para la conservación de los biológicos del PAI.</t>
  </si>
  <si>
    <t>Roberto Hernadez</t>
  </si>
  <si>
    <t>Prestacion de servicios de operador de telefonia celular con suministro y/o reposicion de equipo</t>
  </si>
  <si>
    <t>Suministrar tiquetes aéreos para garantizar el desplazamiento de los servidores de la Secretaria Seccional de Salud y Protección Social de Antioquia en comisión oficial y/ o eventos de capacitación</t>
  </si>
  <si>
    <t>Erika Torres Florez</t>
  </si>
  <si>
    <t>Clasificacion, ordenacion descripcion y servicio de almacenaje de documentos correspondientes a los fondos documentales de la Gobernacion de Antioquia, incluyendo materiales y unidades de conservacion</t>
  </si>
  <si>
    <t>Clasificacion, ordenacion descripcion digitalizacion certificada, idexacion, cargue en el sistema de gestion documental mercurio correspondientes a los documentos de archivos de gestion de las diferentes dependencias de la Gobernacion de Antioquia bajo la modalidad</t>
  </si>
  <si>
    <t>Prestar servicios de apoyo a la gestión mediante la realización de publicaciones en prensa</t>
  </si>
  <si>
    <t>Sebastian Espinosa</t>
  </si>
  <si>
    <t>Apoyar la gestión territorial en lo referente a  la construcción e implementación de la Política Pública de Discapacidad Municipal y Departamental, en el marco del Sistema Nacional de Discapacidad.</t>
  </si>
  <si>
    <t>Alexandra Leonor Alvarez Avila</t>
  </si>
  <si>
    <t>profesional Universitario</t>
  </si>
  <si>
    <t>3839751</t>
  </si>
  <si>
    <t>alexandra.alvarez@antioquia.gov.co</t>
  </si>
  <si>
    <t>Población en Situación de Discapacidad</t>
  </si>
  <si>
    <t>Caracterización de personas en situación de discapacidad en el Registro de Localización de Personas con Discapacidad</t>
  </si>
  <si>
    <t>Proteccion a poblacion Vulnerable en el Departamento de Antioquia Etnia, Discapacidad, Genero, Niñez, Adolescencia, Personas Mayores</t>
  </si>
  <si>
    <t>01-0040</t>
  </si>
  <si>
    <t>personas en situación de discapacidad en el Registro de Localización de Personas con Discapacidad</t>
  </si>
  <si>
    <t>Gestion del proyecto</t>
  </si>
  <si>
    <t>SUMINISTRAR COMBUSTIBLE DE AVIACIÓN PARA LAS AERONAVES PROPIEDAD DEL DEPARTAMENTO DE ANTIOQUIA.</t>
  </si>
  <si>
    <t>SAMIR ALONSO MURILLO</t>
  </si>
  <si>
    <t>Lider Gestor - SSSA</t>
  </si>
  <si>
    <t>samir.murillo@antioquia.gov.co</t>
  </si>
  <si>
    <t>Población  de dificil acceso atendida a través de brigadas  de salud del programa aéreo de salud</t>
  </si>
  <si>
    <t>Apoyo a la prestación de servicios de baja complejidad a la población de dificil acceso todo el Departamento,Antioquia</t>
  </si>
  <si>
    <t>01-0035</t>
  </si>
  <si>
    <t xml:space="preserve">Operaciones aéreas, Mantenimiento Aeronáutico, Combustibles, espacio físico. </t>
  </si>
  <si>
    <t>CARLOS EDUARDO GUERRA SUA</t>
  </si>
  <si>
    <t>ANA CRISTINA URIBE PALACIO</t>
  </si>
  <si>
    <t>Lider Gestor - Oficina Privada</t>
  </si>
  <si>
    <t>anacristina.uribe@antioquia.gov.co</t>
  </si>
  <si>
    <t>REALIZAR EL MANTENIMIENTO GENERAL DEL AVION CESSNA C208B HK 5116G</t>
  </si>
  <si>
    <t>LUIS ALEJANDRO ARANGO RIVERA</t>
  </si>
  <si>
    <t xml:space="preserve">PRESTACIÓN DE SERVICIOS PROFESIONALES PARA EL SOPORTE DE LA OPERACIÓN AEREA DEL DEPARTAMENTO DE ANTIOQUIA: COMO TRIPULANTE Y APOYO EN LAS ACTIVIDADES REQUERIDAS POR EL PERMISO DE OPERACION DEL DEPARTAMENTO DE ANTIOQUIA – PILOTO 2 / BELL 407 </t>
  </si>
  <si>
    <t>PRESTACIÓN DE SERVICIOS PROFESIONALES PARA EL SOPORTE DE LA OPERACIÓN AÉREA DEL DEPARTAMENTO DE ANTIOQUIA: COMO TRIPULANTE Y APOYO EN LAS ACTIVIDADES REQUERIDAS POR EL PERMISO DE OPERACIÓN DEL DEPARTAMENTO DE ANTIOQUIA: PILOTO 2 / CESSNA 208B.</t>
  </si>
  <si>
    <t>PERMITIR EL USO Y GOCE EN CALIDAD DE ARRENDAMIENTO DEL HANGAR 71 DEL AEROPUERTO OLAYA HERRERA DEL MUNICIPIO DE MEDELLÍN UBICADO EN LA CARRERA 67 #1B-15.</t>
  </si>
  <si>
    <t>78181800; 80111700</t>
  </si>
  <si>
    <t>PRESTACIÓN DE SERVICIOS PARA APOYAR LA SUPERVISIÓN, SEGUIMIENTO Y CONTROL DEL MANTENIMIENTO GENERAL DE LAS AERONAVES DEL DEPARTAMENTO DE ANTIOQUIA.</t>
  </si>
  <si>
    <t>JORGE ELIECER VARGAS GARAY</t>
  </si>
  <si>
    <t>Aunar esfuerzos para el manejo integral de los residuos sólidos reciclables en las instalaciones del centro administrativo departamental y sedes externas del departamento de antioquia.</t>
  </si>
  <si>
    <t>Luz Marina Martinez A</t>
  </si>
  <si>
    <t>3838956</t>
  </si>
  <si>
    <t>luz.martinez@antioquia.gov.co</t>
  </si>
  <si>
    <t>2016-CA-22-0005</t>
  </si>
  <si>
    <t>RECIMED (COOPERATIVA MULTIACTIVA DE RECICLADORES DE MEDELLÍN)</t>
  </si>
  <si>
    <t>Luz Marina Martínez Alzate</t>
  </si>
  <si>
    <t>Servicio de impresión, fotocopiado, fax y scanner bajo la modalidad de outsourcing in house incluyendo hardware, software, administración, papel, insumos y talento humano, para atender la demanda de las distintas dependencias de la gobernación de antioquia</t>
  </si>
  <si>
    <t>3839370</t>
  </si>
  <si>
    <t>SUMIMAS S.A.S.</t>
  </si>
  <si>
    <t>Ruth Natalia Castro Restrepo y Rodolfo Marquez Ealo</t>
  </si>
  <si>
    <t>Asesoría y representación del departamento de antioquia en la acción de nulidad a instaurarse ante el consejo de estado, con el fin de solicitar las suspensión provisional y la nulidad de la decisión mediante la cual el instituto geografi agustin codazzi (igac) culminó el procedimiento de deslinde y actualización de la catografía básica de los límites departamentales de los departamentos de antioquia y chocó, sector belén de bajirá adelantado en desarrollo de la ley 1447 de 2011 y el decreto reglamentario 2381 de 2012.</t>
  </si>
  <si>
    <t>RICARDO HOYOS DUQUE</t>
  </si>
  <si>
    <t>Carlos Arturo Piedrahita</t>
  </si>
  <si>
    <t>Prestar el servicio de almacenamiento, custodia y consulta de la información fisica de la gobernación de antioquia</t>
  </si>
  <si>
    <t>Fortalecimiento del acceso y la calidad de la información pública</t>
  </si>
  <si>
    <t>Avance del Sistema de Gestión Documental de la Administración Departamental</t>
  </si>
  <si>
    <t>Fortalecimiento de la gestion documental en todo el departamento de Antioquia</t>
  </si>
  <si>
    <t>Actualización del Sistema de Gestión Documental</t>
  </si>
  <si>
    <t>Almacenamiento, custodia y consulta de la información</t>
  </si>
  <si>
    <t xml:space="preserve">SERVICIOS POSTALES NACIONALES S.A </t>
  </si>
  <si>
    <t xml:space="preserve">Marino Gutierrez Marquez </t>
  </si>
  <si>
    <t>Servicio de conectividad de internet para la gobernacion de antioquia y sus sedes externas</t>
  </si>
  <si>
    <t>Prestacion de servicios de operador de telefonia celular para la gobernación de antioquia</t>
  </si>
  <si>
    <t>Prestar el servicio de vigilancia privada fija armada, canina y sin arma para el Departamento de Antioquia, Asamblea Departamental, Fábrica de Licores y Alcoholes de Antioquia, Bienes Muebles e Inmuebles y sedes externas.</t>
  </si>
  <si>
    <t>SERACIS LTDA</t>
  </si>
  <si>
    <t>Sergio Alexander Contreras Romero</t>
  </si>
  <si>
    <t xml:space="preserve">Maria Victoria Hoyos </t>
  </si>
  <si>
    <t>3839345</t>
  </si>
  <si>
    <t>victoria.hoyos@antioquia.gov.co</t>
  </si>
  <si>
    <t>SERVICIO AEREO A TERRITORIOS NACIONALES S.A. SATENA</t>
  </si>
  <si>
    <t>Prestación del servicio de mantenimiento integral para el parque automotor de propiedad y al servicio del departamento de antioquia.</t>
  </si>
  <si>
    <t>UNION TEMPORAL SERVICIO AUTOMOTRIZ ABURRA MOTORS</t>
  </si>
  <si>
    <t>Rodolfo Marquez Ealo</t>
  </si>
  <si>
    <t>Prestación de servicio de mensajería expresa que comprenda la recepción, recolección, acopio y entrega personalizada de envíos de correspondencia de la gobernación de antioquia y demás objetos postales a nivel local, nacional, e internacional, bajo estándares de celeridad, calidad y garantías del servicio in house.</t>
  </si>
  <si>
    <t>SERVICIOS POSTALES NACIONALES S.A</t>
  </si>
  <si>
    <t>Suministro de energia y potencia electrica para el edificio del centro administrativo departamental y la fabrica de licores y alcoholes de antioquia como usuario no regulado.</t>
  </si>
  <si>
    <t>Juan Guillermo Cañas R</t>
  </si>
  <si>
    <t>Profesional Universitario (técnico)</t>
  </si>
  <si>
    <t>3838489</t>
  </si>
  <si>
    <t>juan.canas@antioquia.gov.co</t>
  </si>
  <si>
    <t>2017-SS-22-0003</t>
  </si>
  <si>
    <t>EPM</t>
  </si>
  <si>
    <t>Juan Guillermo Cañas</t>
  </si>
  <si>
    <t xml:space="preserve">Suminitro de combustible gasolina corriente, gasolina extra, acpm </t>
  </si>
  <si>
    <t>Javier Alonso Londoño H</t>
  </si>
  <si>
    <t>3838870</t>
  </si>
  <si>
    <t>javier.londono@antioquia.gov.co</t>
  </si>
  <si>
    <t xml:space="preserve">DISTRACOM S.A </t>
  </si>
  <si>
    <t>Javier Alonso Londoño</t>
  </si>
  <si>
    <t>Mantenimiento preventivo y correctivo, con suministro e instalacion de repuestos, equipos y trabajos varios, para el sistema de aire acondicionado y ventilacion mecanica del centro administrastivo departamental y sedes externas.</t>
  </si>
  <si>
    <t>Santiago Marín Restrepo</t>
  </si>
  <si>
    <t>3838951</t>
  </si>
  <si>
    <t>S2017060103137</t>
  </si>
  <si>
    <t>COOL AIR MULTIAIRES S.A.S.</t>
  </si>
  <si>
    <t>Prestación del servicio de mantenimiento preventivo y correctivo con suministro de repuestos de los ascensores y garaventa marca mitsubishi instalados en el centro administrativo departamental</t>
  </si>
  <si>
    <t>MITSUBISHI ELECTRIC DE COLOMBIA LTDA</t>
  </si>
  <si>
    <t>Suministro de energía térmica mediante agua helada desde la central de generación del distrito térmico hasta las instalaciones del centro administrativo departamental-cad- para ser usada en su sistema de aire acondicionado</t>
  </si>
  <si>
    <t xml:space="preserve">2017-SS-22-0004 </t>
  </si>
  <si>
    <t>EMPRESAS PUBLICAS DE MEDELLIN E.S.P.</t>
  </si>
  <si>
    <t>Prestación de servicios de aseo, cafeteria y mantenimiento gemeral, con suministro de insumos necesarios para la realización de esta labor, en las instalaciones del Centro Administrativo Departamental y Sedes externas</t>
  </si>
  <si>
    <t>CENTRO ASEO MANTENIMIENTO PROFESIONAL S.A.S</t>
  </si>
  <si>
    <t>Juan Guillermo cañas</t>
  </si>
  <si>
    <t>Elaborar estrategia tecnológica y de contenidos multimedia, para la operación integral de la herramienta feria virtual antioquia honesta</t>
  </si>
  <si>
    <t>Ahysen Arboleda Montañez - Maria Helena Zapata Gómez -Eliana Patricia Gallego Ospina - Juan Carlos Arango Ramirez</t>
  </si>
  <si>
    <t> 24101601</t>
  </si>
  <si>
    <t>Modernización del ascensor de carga del centro administrativo departamental cad.</t>
  </si>
  <si>
    <t>Modernización de la infraestructura física, bienes muebles, parque automotor y sistema integrado de seguridad</t>
  </si>
  <si>
    <t xml:space="preserve">Cumplimiento del Plan de modernización de la infraestructura física, incluida ls adecuaciones de seguridad </t>
  </si>
  <si>
    <t>Mejoramiento infraestructura física y equipamiento Medellín, Occidente</t>
  </si>
  <si>
    <t>Adecuación del ascensor</t>
  </si>
  <si>
    <t>MITSUBISHI ELECTRIC DE COLOMBIA LIMITADA</t>
  </si>
  <si>
    <t>William Vega Arango</t>
  </si>
  <si>
    <t>3838999</t>
  </si>
  <si>
    <t>william.vegaa@antioquia.gov.co</t>
  </si>
  <si>
    <t>LEGIS EDITORES SA</t>
  </si>
  <si>
    <t>Luis Fernando Úsuga</t>
  </si>
  <si>
    <t>Prestación de servicios de apoyo en la revisión permanente de los procesos judiciales en los que tiene interés el departamento de antioquia, con jurisdicción en la ciudad de Barranquilla.</t>
  </si>
  <si>
    <t>BARRERO PINZON ZAIRA YANUBY</t>
  </si>
  <si>
    <t>Diana Marcela Raigoza Duque</t>
  </si>
  <si>
    <t>Marino Gutierrez Marquez</t>
  </si>
  <si>
    <t>3839365</t>
  </si>
  <si>
    <t>marino.gutierrez@antioquia.gov.co</t>
  </si>
  <si>
    <t xml:space="preserve">Traslado interno </t>
  </si>
  <si>
    <t>76111501 </t>
  </si>
  <si>
    <t>Mantenimiento y alistamiento de fachada y ventaneria del edificio Gobernacion de Antioquia y edificio Asamblea Departamental (incluye empaques para ventanería) Reposición.</t>
  </si>
  <si>
    <t>Juan Carlos Gallego O</t>
  </si>
  <si>
    <t>3839394</t>
  </si>
  <si>
    <t>juan.gallegoosorio@antioquia.gov.co</t>
  </si>
  <si>
    <t>Mantenimiento preventivo y correctivo de salvaescaleras del costado oriental piso 12 - 13 marca VIMEC</t>
  </si>
  <si>
    <t>Donaldy Giraldo Garcia</t>
  </si>
  <si>
    <t>3839690</t>
  </si>
  <si>
    <t>donaldy.giraldo@antioquia.gov.co</t>
  </si>
  <si>
    <t>SA-22-01-2018</t>
  </si>
  <si>
    <t>Prestación del servicio de monitoreo para la administracion integral del parque automotor del Departamento de Antioquia - AVL</t>
  </si>
  <si>
    <t>José Mauricio Mesa R</t>
  </si>
  <si>
    <t>3839339</t>
  </si>
  <si>
    <t>jose.mesa@antioquia.gov.co</t>
  </si>
  <si>
    <t>Mantenimiento y reparación del sistema de bombas de nivel freático, bombas del sistema de agua potable, sistemas de hidrófilo y motores de puertas garajes del cad y sedes externas"</t>
  </si>
  <si>
    <t xml:space="preserve">Suministro de dotación, uniformes e implementos deportivos para los trabajadores oficiales del departamento de antioquia </t>
  </si>
  <si>
    <t>Prestar servicios profesionales para la asesoría jurídica, asistencia y acompañamiento en proyectos especiales que fueron materia del Plan de Gobierno "Pensando en Grande".</t>
  </si>
  <si>
    <t>FRANCISCO GUILLERMO MEJIA MEJIA</t>
  </si>
  <si>
    <t>Prestar servicios profesionales para la asesoria juridica especializada. asistencia y acompañamiento en temas inherentes a proyectos especiales trascendentales y estrategicos para el Departamento de Antioquia.</t>
  </si>
  <si>
    <t>ALVARO DE JESÚS LÓPEZ ARISTIZÁBAL</t>
  </si>
  <si>
    <t xml:space="preserve">Obras civiles para la remodelación total del salón Pedro Justo Berrio en el piso 12 de la Gobernación de Antioquia, </t>
  </si>
  <si>
    <t>Suministro y distribución de insumos de aseo para el funcionamiento del centro administrativo departamental (cad) y sus sedes externas.”</t>
  </si>
  <si>
    <t>profesional Especializado (técnico)</t>
  </si>
  <si>
    <t>Suministro de café especial para el consumo de servidores publicos que laborarn eln el cad y sus sedes externas.</t>
  </si>
  <si>
    <t>Suministro de insumos y herramientas para el mantenimiento del centro adminitrativo departamental y sedes externas.</t>
  </si>
  <si>
    <t>3838955</t>
  </si>
  <si>
    <t>Prestación de servicios de mantenimiento integral, para las motos al servicio del Departamento de Antioquia.</t>
  </si>
  <si>
    <t>Mantenimiento general y de jardinería para la Casa Fiscal de Antioquia "Sede Bogotá"</t>
  </si>
  <si>
    <t>Construcción de estación para bicicletas del centro Administrativo Departamental Gobernación de Antioquia.</t>
  </si>
  <si>
    <t>Suministro de señalética lumínica y lámparas de emergencia para los pisos del centro administrativo departamental.</t>
  </si>
  <si>
    <t>Suministro y mantenimiento de los extintores instalados en el CAD y sedes externas.</t>
  </si>
  <si>
    <t>Prestación del servicio de fumigación integral contra plagas en las instalaciones del centro administrativo departamental y sus sedes externas</t>
  </si>
  <si>
    <t>Mantenimiento y reparación de impermeabilización de losas de cubierta y demarcación de helipuertos del centro administrativo departamental “José María Córdova” de la Gobernación de Antioquia” y edificio de la Asamblea Departamental. </t>
  </si>
  <si>
    <t>Suministro de insumos de papelería para el funcionamiento del centro administrativo departamental (CAD) y sus sedes externas</t>
  </si>
  <si>
    <t xml:space="preserve">María Nés Ochoa </t>
  </si>
  <si>
    <t>Incluyen Salud y la FLA.
Se debe hacer el inventario para mirar el nuevo presupuesto</t>
  </si>
  <si>
    <t>Obras varias en el Centro Administrativo Departamental "José María Córdova" de la Gobernación de Antioquia” y edificio de la Asamblea Departamental”. (primer piso)</t>
  </si>
  <si>
    <t>william Vega Arango</t>
  </si>
  <si>
    <t xml:space="preserve">Catalina Jímenez Henao </t>
  </si>
  <si>
    <t xml:space="preserve">Profesional Universitaria </t>
  </si>
  <si>
    <t>3835254</t>
  </si>
  <si>
    <t>catalina.jimenez@antioquia.gov.co</t>
  </si>
  <si>
    <t xml:space="preserve">Impresión de cartillas - entidades sin animo de lucro </t>
  </si>
  <si>
    <t>Gustavo Adolfo Restrepo</t>
  </si>
  <si>
    <t xml:space="preserve">Director de Asesoría Legal y de Control </t>
  </si>
  <si>
    <t>3839036</t>
  </si>
  <si>
    <t>gustavo.restrepo@antioquia.gov.co</t>
  </si>
  <si>
    <t xml:space="preserve">Cumplimiento del Plan de modernización de la infraestructura física, incluida la adecuaciones de seguridad </t>
  </si>
  <si>
    <t>Cofinanciación para la modernización de la infraestructura física y plataforma tecnológica de la Asamblea Departamental de Antioquia como  autoridad política y administrativa del Área Metropolitana y el Departamento</t>
  </si>
  <si>
    <t>José Mauricio Mesa Restrepo</t>
  </si>
  <si>
    <t>3839353</t>
  </si>
  <si>
    <t>Adquisición de bienes e infraestructura física</t>
  </si>
  <si>
    <t>Coronel</t>
  </si>
  <si>
    <t>Director de Seguridad</t>
  </si>
  <si>
    <t>Mantenimiento licencias sap de la Secretaría General</t>
  </si>
  <si>
    <t>LUDWYG LONDONO SERNA</t>
  </si>
  <si>
    <t>Profesional Especializado -SAP</t>
  </si>
  <si>
    <t>3838906</t>
  </si>
  <si>
    <t>ludwyg.londono@antioquia.gov.co</t>
  </si>
  <si>
    <t>Sergio Alexander Contreras Romerco</t>
  </si>
  <si>
    <t xml:space="preserve">Directror de Seguridad </t>
  </si>
  <si>
    <t>3838307</t>
  </si>
  <si>
    <t>sergio.contreras@antioquia.gov.co</t>
  </si>
  <si>
    <t>Adecuación total de la zona de bienestar en la terraza del piso 5 del centro administrativo departamental gobernación de antioquia.</t>
  </si>
  <si>
    <t xml:space="preserve">Gestionar recursos del balance </t>
  </si>
  <si>
    <t>Mano de obra calificada</t>
  </si>
  <si>
    <t>Nombrado por la Secretaría de Gestión Humana</t>
  </si>
  <si>
    <t>TEMPORALES - SUBSECRETARIA LOGISTICA</t>
  </si>
  <si>
    <t>PRACTICANTES</t>
  </si>
  <si>
    <t>Gerencia de Servicios Públicos</t>
  </si>
  <si>
    <t>Adquisición de tiquetes aéreos para la Gobernación de Antioquia </t>
  </si>
  <si>
    <t>Henry Nelson Carvajal Porras</t>
  </si>
  <si>
    <t>Enlace SECOP</t>
  </si>
  <si>
    <t>henry.carvajal@antioquia.gov.co</t>
  </si>
  <si>
    <t>Prestación de servicio de transporte terrestre automotor para apoyar la gestión de la Gobernación de Antioquia -Gerencia de Servicios Públicos</t>
  </si>
  <si>
    <t>030015001</t>
  </si>
  <si>
    <t>030010001</t>
  </si>
  <si>
    <t>Licencia Argis</t>
  </si>
  <si>
    <t>Suministros</t>
  </si>
  <si>
    <t>Mantenimiento</t>
  </si>
  <si>
    <t>Comunicaciones</t>
  </si>
  <si>
    <t>Contrato Interadministrativo para garantizar el cumplimiento de las competencias delegadas al Departamento de Antioquia por el decreto 1077 de 2015 en materia de certificacion de los municipios en SGP-APSB</t>
  </si>
  <si>
    <t>030012001</t>
  </si>
  <si>
    <t>Cofinanciación de instalaciones eléctricas  domiciliarias estratos 1, 2 y 3,en las diferentes subregiones del Departamento de Antioquia</t>
  </si>
  <si>
    <t>“Suministro, Transporte, Instalación y puesta en funcionamiento de Sistemas Fotovoltaicos en zonas rurales del Departamento de Antioquia”</t>
  </si>
  <si>
    <t xml:space="preserve">Optimizacion del sistema de acueducto corregimiento Alegrias del municipio de Caramanta, Antioquia. </t>
  </si>
  <si>
    <t>Construccion acueducto Multiveredal Los Cedros municipio de San Jeronimo</t>
  </si>
  <si>
    <t>Construcción del acueducto multiveredal Zarzal- La Luz del municipio de Copacabana-Antiqouia.</t>
  </si>
  <si>
    <t>Aunar esfuerzos para el desarrollo Institucional, fortalecimiento, transformación o creación de empresas con el fin de asegurar la prestación de los servicios públicos de los municipios del departamento</t>
  </si>
  <si>
    <t>Construccion y/o optimización Relleno Sanitario Municipio de Yarumal</t>
  </si>
  <si>
    <t>Construcción saneamiento de aguas residuales domesticas del corregimiento de Santa Catalina zona rural del Municipio de San Pedro de Urabá Antioquia</t>
  </si>
  <si>
    <t>Adquisición de sistemas septicos para la zona rural en varios municipios de Antioquia</t>
  </si>
  <si>
    <t>Fortalecimiento de Municipios y Operadores en la Prestación de Servicios Públicos que estan vinculados al PDA</t>
  </si>
  <si>
    <t>Recursos del Sistema General de Participación SGP</t>
  </si>
  <si>
    <t>Control y disposición de residuos sólidos de manera adecuada en relleno sanitario u otro sistema en la zona urbana acorde al Plan Rector Ambiental</t>
  </si>
  <si>
    <t>Optimización de Acueducto multiveredal del Municipio de Heliconia</t>
  </si>
  <si>
    <t>Construcción del sistema de acueducto veredal la herradura del Municipio de Carolina del Príncipe</t>
  </si>
  <si>
    <t>Construcción Plan Maestro de Acueductio Corregimiento de Aquitania del Municipio de San Francisco</t>
  </si>
  <si>
    <t>Ampliación y mejoramiento del acueducto corregimiento la floresta en el Municipio de Yolombó</t>
  </si>
  <si>
    <t>Construcción de colectores y PTAR Corregimiento Doradal del Municipio de Puerto triunfo</t>
  </si>
  <si>
    <t>Construcción del Plan Maestro de alcantarillado primera etapa de la zona urbana del corregimiento de Tapartó del municipio de Andes</t>
  </si>
  <si>
    <t>Construcción de redes de alcantarillado urbano del municipio de San José de la Montaña</t>
  </si>
  <si>
    <t>Construcción del plan maestro de acueducto etapa 2 y alcantarillado etapa 1 del Municipio de Campamento</t>
  </si>
  <si>
    <t>Construcción del sistema para el manejo de aguas residuales 2da etapa del Municipio de Nechí</t>
  </si>
  <si>
    <t xml:space="preserve">Ampliación Cobertura y sistemas sostenibles de agua apta para consumo humano en zona urbana de los municipios que son inviables sanitariamente según el informe del IRCA </t>
  </si>
  <si>
    <t>Interventoría Administrativa, Técnica, Ambiental, Legal y Financiera a la Construcción de Obras enmarcadas en los Planes maestros de Acueducto y Alcantarillado en los Municipios de Abejorral Etapa I,  Caracolí,  Concordia Etapa II, Pueblorrico tercera etapa y San Francisco Etapa 2, en el Derpartamento de Antioquia, de acuerdo a las inversiones priorizadas en el PAP-PDA</t>
  </si>
  <si>
    <t>CON-37-02-2017</t>
  </si>
  <si>
    <t>N.A</t>
  </si>
  <si>
    <t>Construcción, Ampliación y Optimización del Sistema de Acueducto y Alcantarillado urbano, Municipio de Jericó</t>
  </si>
  <si>
    <t>LIC-37-01-2018</t>
  </si>
  <si>
    <t>55121502; 55125604</t>
  </si>
  <si>
    <t>12152300; 13101500</t>
  </si>
  <si>
    <t>Enero</t>
  </si>
  <si>
    <t>Febrero</t>
  </si>
  <si>
    <t>Marzo</t>
  </si>
  <si>
    <t>Abril</t>
  </si>
  <si>
    <t>Mayo</t>
  </si>
  <si>
    <t>Agosto</t>
  </si>
  <si>
    <t>meses</t>
  </si>
  <si>
    <t>mes</t>
  </si>
  <si>
    <t>10 meses</t>
  </si>
  <si>
    <t>6 meses</t>
  </si>
  <si>
    <t>12 meses</t>
  </si>
  <si>
    <t>5 meses</t>
  </si>
  <si>
    <t>7 meses</t>
  </si>
  <si>
    <t>4 meses</t>
  </si>
  <si>
    <t>8 meses</t>
  </si>
  <si>
    <t>3 meses</t>
  </si>
  <si>
    <t>11 meses</t>
  </si>
  <si>
    <t>9 meses</t>
  </si>
  <si>
    <t>13 meses</t>
  </si>
  <si>
    <t>1 mes</t>
  </si>
  <si>
    <t>2 meses</t>
  </si>
  <si>
    <t>14 meses</t>
  </si>
  <si>
    <t>15 meses</t>
  </si>
  <si>
    <t>16 meses</t>
  </si>
  <si>
    <t>28 meses</t>
  </si>
  <si>
    <t>22 meses</t>
  </si>
  <si>
    <t>24 meses</t>
  </si>
  <si>
    <t>20 meses</t>
  </si>
  <si>
    <t>17 meses</t>
  </si>
  <si>
    <t>21 meses</t>
  </si>
  <si>
    <t>38 meses</t>
  </si>
  <si>
    <t>27 meses</t>
  </si>
  <si>
    <t>18 meses</t>
  </si>
  <si>
    <t>No</t>
  </si>
  <si>
    <t>Si</t>
  </si>
  <si>
    <t>Aprobadas</t>
  </si>
  <si>
    <t>Socializacion lineamientos generales para la implementación de Zonas Industriales Mineras en el Departamento de Antioquia</t>
  </si>
  <si>
    <t>4  meses</t>
  </si>
  <si>
    <t>NO</t>
  </si>
  <si>
    <t>Victor maunel Aguirre del Valle</t>
  </si>
  <si>
    <t>victor.aguirre@antioquia.gov.co</t>
  </si>
  <si>
    <t>Lineamientos para la creación de zonas industriales en los municipios de tradición minera en Antioquia</t>
  </si>
  <si>
    <t>Lineamientos para la creación de zonas industriales mineras Formulados</t>
  </si>
  <si>
    <t>15-0024</t>
  </si>
  <si>
    <t>Definir línea base, prospectiva territorial y definición de parámetros.</t>
  </si>
  <si>
    <t>Mejorar la productividad y la competitividad del sector minero del Departamento con responsabilidad ambiental y social</t>
  </si>
  <si>
    <t>Unidades mineras con mejoramiento a la productividad y la competitividad de la minería del Departamento</t>
  </si>
  <si>
    <t>Fortalecimiento MINERIA BIEN HECHA PARA EL DESARROLLO DE ANTIOQUIA
Todo El Departamento, Antioquia, Occidente</t>
  </si>
  <si>
    <t>15-0023/001</t>
  </si>
  <si>
    <t>Prestación de servicios logísticos para la realización y apoyo de eventos para la asesoría y asistencia técnica en temas técnicos, empresariales, legales y ambientales referentes al ejercicio de la minería (Foros y capacitaciones). De acuerdo al direccionamiento de la Oficina de Comunicaciones de la Gobernación de Antioquia</t>
  </si>
  <si>
    <t>Selección Abreviada - Subasta Inversa</t>
  </si>
  <si>
    <t>Margarita  Maria Gil Quintero</t>
  </si>
  <si>
    <t>margarita.gil@antioquia.gov.co</t>
  </si>
  <si>
    <t>Prestación de servicios logísticos para la realización y apoyo de eventos</t>
  </si>
  <si>
    <t>Desarrollo e implementación de la estrategia comunicacional de la Secretaría de Minas, de acuerdo al direccionamiento de la Oficina de Comunicaciones de la Gobernación de Antioquia</t>
  </si>
  <si>
    <t>Sebastian Espinosa Jaramillo</t>
  </si>
  <si>
    <t>sebastian.espinosa@antioquia.gov.co</t>
  </si>
  <si>
    <t xml:space="preserve">Desarrollo e implementación de la estrategia comunicacional </t>
  </si>
  <si>
    <t>REGULARIZACION para la formalizacion minera</t>
  </si>
  <si>
    <t>eliana.aguirre@antioquia.gov.co</t>
  </si>
  <si>
    <t>Brindar acompañamiento integral e impletar acciones de buenas prácticas a  unidades productoras mienras</t>
  </si>
  <si>
    <t>10meses</t>
  </si>
  <si>
    <t>PRESTACION SERVICIOS DE TRANSPORTE TERRESTRE GOBER</t>
  </si>
  <si>
    <t>Juan José Castaño Vergara</t>
  </si>
  <si>
    <t>8640</t>
  </si>
  <si>
    <t>Prestación de servicios de transporte</t>
  </si>
  <si>
    <t>PRACTICA ACADEMICA UNIVERSIDADES PUBLICAS. 1ER SEM</t>
  </si>
  <si>
    <t>8641</t>
  </si>
  <si>
    <t>juan.castano@antioquia.gov.co</t>
  </si>
  <si>
    <t>15-0023/002</t>
  </si>
  <si>
    <t>Apoyo a la fiscalización, titulacion y fomento</t>
  </si>
  <si>
    <t>Articular esfuerzos para la implementación del Plan Estratégico Sectorial del Mercurio</t>
  </si>
  <si>
    <t>Juan Carlos Buitrago Botero</t>
  </si>
  <si>
    <t xml:space="preserve">juan.buitrago@antioquia.gov.co </t>
  </si>
  <si>
    <t>Minería en armonía con el medio ambiente</t>
  </si>
  <si>
    <t>Acompañamiento a estrategias dirigidas a plantas de beneficio y transformación para eliminación o reducción del consumo de mercurio realizadas</t>
  </si>
  <si>
    <t>Fortalecimiento MINERIA EN ARMONIA CON EL MEDIO AMBIENTE Todo El
Departamento, Antioquia, Occidente</t>
  </si>
  <si>
    <t>15-0001</t>
  </si>
  <si>
    <t>Eliminación uso del mercurio</t>
  </si>
  <si>
    <t>77111600; 77111603</t>
  </si>
  <si>
    <t xml:space="preserve"> recuperación de áreas deterioradas por minería, a través de tratamientos biológicos de aguas y lodos contaminados por mercurio y acompañamiento técnico a mineros de subsistencia en jurisdicción de Cornare.</t>
  </si>
  <si>
    <t>Juan Felipe López Londoño</t>
  </si>
  <si>
    <t>9064</t>
  </si>
  <si>
    <t>juanfelipe.lopez@antioquia.gov.co</t>
  </si>
  <si>
    <t>Acompañamiento a estrategias dirigidas a la recuperación de áreas deterioradas por la actividad minera realizadas.</t>
  </si>
  <si>
    <t>Apoyo a una estrategia de recuperación de áreas deterioradas por minería   - Apoyo hasta 300 Mineros de Subsistencia</t>
  </si>
  <si>
    <t>Implementación de proyecto piloto de recuperación de áreas deterioradas por minería</t>
  </si>
  <si>
    <t>Cierre de minas e implementaciones de acciones priorizadas para la prevención de riesgos asocaidos a esto.</t>
  </si>
  <si>
    <t>Paula Andrea Murillo Benjumea</t>
  </si>
  <si>
    <t>paula.murillo@antioquia.gov.co</t>
  </si>
  <si>
    <t>Acompañamiento a estrategias dirigidas a Unidades Productivas Mineras para seguimiento a la implementación del plan de cierre y abandono realizadas.</t>
  </si>
  <si>
    <t>Acompañamiento a estrategias dirigidas a Unidades Productivas Mineras para seguimiento a la implementación del plan de cierre y abandono realizadas</t>
  </si>
  <si>
    <t>Protocolo de procedimeitno antes durante y despues, Sellamiento de Unidades Mineras</t>
  </si>
  <si>
    <t>80111604; 80111607</t>
  </si>
  <si>
    <t>Fortalecimiento del control derivado de la Delegación Minera en cabeza de la Gobernación de Antioquia, en los aspectos técnico, jurídico y económico, a través de la fiscalización, seguimiento y control de los títulos mineros, y de actividades académicas relacionadas.</t>
  </si>
  <si>
    <t>Maximiliano Sierra Gonzalez</t>
  </si>
  <si>
    <t>maximiliano.sierra@antioquia.gov.co</t>
  </si>
  <si>
    <t>Monitoreo y seguimiento de la actividad minera en el Departamento de Antioquia</t>
  </si>
  <si>
    <t>15-0023</t>
  </si>
  <si>
    <t>Apoyo a la fiscalización</t>
  </si>
  <si>
    <t>80111604; 80111609</t>
  </si>
  <si>
    <t>Archivo</t>
  </si>
  <si>
    <t>Licitación Pública</t>
  </si>
  <si>
    <t>15-0025</t>
  </si>
  <si>
    <t>80111604; 80111611</t>
  </si>
  <si>
    <t>Fiscalizacion Diferencial</t>
  </si>
  <si>
    <t>CONTRATAR EL  MANTENIMIENTO Y CALIBRACIÓN DE LOS EQUIPOS PARA LA DETECCIÓN DE GASES, ASÍ COMO EL SUMINISTRO DE LOS KITS DE CALIBRACIÓN, PARA EL CORRECTO DESARROLLO DE LAS ACTIVIDADES DE FISCALIZACIÓN MINERA.</t>
  </si>
  <si>
    <t>Mínima Cuantía</t>
  </si>
  <si>
    <t>Juan Esteban Serna Giraldo</t>
  </si>
  <si>
    <t>juanesteban.serna@antioquia.gov.co</t>
  </si>
  <si>
    <t>COMPRA DE EQUIPOS PARA EL APOYO A LA FISCALIZACIÓN MINERA</t>
  </si>
  <si>
    <t>COMPRA DE ELEMENTOS DE PROTECCIÓN Y SEGURIDAD PERSONAL (EPSP) PARA MINERÍA, Y CAPACITACIÓN EN SEGURIDAD E HIGIENE MINERA, PARA SER USADOS POR EL PERSONAL DE LA SECRETARÍA DE MINAS EN LAS LABORES PROPIAS DE LA SECRETARÍA.</t>
  </si>
  <si>
    <t>Eliana Maria Aguirre Vásquez</t>
  </si>
  <si>
    <t>Juan José Castaño V</t>
  </si>
  <si>
    <t>Selección Abreviada - Acuerdo Marco de Precios</t>
  </si>
  <si>
    <t>Contratación Directa</t>
  </si>
  <si>
    <t>Concurso de Méritos</t>
  </si>
  <si>
    <t>Selección Abreviada - Menor Cuantía</t>
  </si>
  <si>
    <t>Recursos Propios</t>
  </si>
  <si>
    <t>SGP</t>
  </si>
  <si>
    <t>Cuenta de Porcentaje de cumplimiento</t>
  </si>
  <si>
    <t>Etiquetas de columna</t>
  </si>
  <si>
    <t>Total general</t>
  </si>
  <si>
    <t>Etiquetas de fila</t>
  </si>
  <si>
    <t>Recursos propios</t>
  </si>
  <si>
    <t xml:space="preserve">Coalición de Municipios Afroantioqueños </t>
  </si>
  <si>
    <t>Planes de Etnodesarrollo de Consejos Comunitarios de Antioquia Apoyados e  su formulación</t>
  </si>
  <si>
    <t>07049</t>
  </si>
  <si>
    <t>Elaborar 35 planes de Etnodesarrollo para los Consejos Comunitarios y comunidad  Afrodescendiente.</t>
  </si>
  <si>
    <t>Articular acciones dirigidas a implementar estrategias que permitan la participación y el fortalecimiento a las Comunidades Afroantioqueñas, en el marco del Plan de Desarrollo 2016 – 2019, Antioquia Piensa en Grande.</t>
  </si>
  <si>
    <t>Programas Etnoeducativos apoyados con asesoría y asistencia técnica de cooperación en el marco del decenio internacional de los pueblos afrodescendientes 
Sistema de Gobiernos Propios Afroantioqueños urbanos y rurales reconocidos y apoyados mediante asesoría o asistencia técncia.
Instituciones propias del pueblo Afroantioqueño, creadas, apoyadas mediante aseosría y asistencia técnica.</t>
  </si>
  <si>
    <t xml:space="preserve">Articular acciones dirigidas a implementar estrategias que permitan la participacion y el fortalecimiento a las comunidades Afroantioqueñas en el marco del plan de desarrollo del 2016 - 2019 Antioquia piensa en grande </t>
  </si>
  <si>
    <t>federacion de comunidades negras de colombia FEDEAFRO</t>
  </si>
  <si>
    <t xml:space="preserve">no se deja colocar el porsentaje </t>
  </si>
  <si>
    <t xml:space="preserve">Municipios con población Afroantioqueña beneficiados con programas sociales del Estado </t>
  </si>
  <si>
    <t>Designar estudiantes para la realización de la práctica académica, con el fin de brindar apoyo a la gestión del Departamento de Antioquia y sus regiones durante el primer semestre de 2018</t>
  </si>
  <si>
    <t>Contratación Directa - Contratos Interadministrativos</t>
  </si>
  <si>
    <t xml:space="preserve">Programas Etnoeducativos apoyados con asesoría y asistencia técnica de cooperación en el marco del decenio internacional de los pueblos afrodescendientes </t>
  </si>
  <si>
    <t>Se realizó entrega de CDP por valor de $5.859.315., a la Secretaría de Gestión Humana</t>
  </si>
  <si>
    <t>Esta supervisión desde la Gerncia, es acompañamiento porque la la realizará la Secretaría de Gestión Humana</t>
  </si>
  <si>
    <t>Adquisición de tiquetes aereos</t>
  </si>
  <si>
    <t>Gastos Funcionamineto</t>
  </si>
  <si>
    <t>Gastos de funcionamiento</t>
  </si>
  <si>
    <t xml:space="preserve">En este proceso se entrega CDP </t>
  </si>
  <si>
    <t>María E. Palacios Giraldo</t>
  </si>
  <si>
    <t>Designar estudiantes para la realización de la práctica académica, con el fin de brindar apoyo a la gestión del Departamento de Antioquia y sus regiones durante el segundo semestre de 2018</t>
  </si>
  <si>
    <t>Se entregará CDP por valor de $5.859.315 a la Secretaría de Gestión humana</t>
  </si>
  <si>
    <t xml:space="preserve"> ADICION  AL ONTRATO DE ADQUISICIÓN DE TIQUETES AÉREOS PARA LA GOBERNACIÓN DE ANTIOQUIA</t>
  </si>
  <si>
    <t>SERVICIOS AEREO A TERRITORIO NACIONALES S.A - SATENA</t>
  </si>
  <si>
    <t>ADICION AL CONTRATO DE Arrendamiento oficina de Uraba</t>
  </si>
  <si>
    <t>Contratación Directa - Arrendamiento o Adquisición de Bienes Inmuebles</t>
  </si>
  <si>
    <t>CAÑAS DE LOPEZ IRMA LUCIA</t>
  </si>
  <si>
    <t>SINESTUDIO</t>
  </si>
  <si>
    <t>POLITÉCNICO COLOMBIANO JAIME ISAZA CADAVID</t>
  </si>
  <si>
    <t>Se contrataron 3 precticantes para cada una de loas direcciones</t>
  </si>
  <si>
    <t>Régimen Especial - Artículo 96 Ley 489 de 1998</t>
  </si>
  <si>
    <t>“Mejoramiento de las condiciones higiénicas y de calidad de la panela pulverizada, a través de la dotación de implementos en acero inoxidable para 40 trapiches comunitarios de 200 familias paneleras de la asociación de productores de panela Asopaco del municipio de Cocorná -Antioquia”</t>
  </si>
  <si>
    <t>Régimen Especial - Artículo 96 Ley 489 de 1999</t>
  </si>
  <si>
    <t>Gloria Bbiana Escobar</t>
  </si>
  <si>
    <t>gloria.bibiana@antioquia.gov.co</t>
  </si>
  <si>
    <t>Cocorna</t>
  </si>
  <si>
    <t>Gloria Bibiana Escobar</t>
  </si>
  <si>
    <t>ADICIÓN  AL CONVENIO  4600006508  CUYO OBJETO ES APOYAR LA ASISTENCIA TÉCNICA DIRECTA RURAL, A TRAVÉS DE LA COFINANCIACIÓN PARA LA CONTRATACIÓN DEL PERSONAL IDÓNEO PARA LA PRESTACIÓN DE ESTE SERVICIO SEGÚN ORDENANZA 53 DEL 22 DE DICIEMBRE DE 2016. CODIGO DE NECESIDAD 19740. TERMINACION DE CONTRATO 14-04-2018.PUERTO BERRIO</t>
  </si>
  <si>
    <t>Paula Andrea Trujillo Ruiz</t>
  </si>
  <si>
    <t>paula.trujillo@antioquia.gov.co</t>
  </si>
  <si>
    <t xml:space="preserve">Puerto Berrío </t>
  </si>
  <si>
    <t>ADICIÓN  AL CONVENIO  4600006491  CUYO OBJETO ES APOYAR LA ASISTENCIA TECNICA DIRECTA RURAL, A TRAVES DE LA COFINANCIACIÓN PARA LA CONTRATACIÓN DEL PERSONAL IDONEO PARA LA PRESTACIÓN DE ESTE SERVICIO SEGÚN ORDENANZA 53 DEL 22 DE DICIEMBRE DE 2017, CODIGO NECESIDAD 19726. TERMINACION DE CONTRATO 14-04-2018. VF 6000002382</t>
  </si>
  <si>
    <t>Maceo</t>
  </si>
  <si>
    <t>ADICIÓN AL CONVENIO 4600006639 CUYO OBJETO ES "APOYAR LA ASISTENCIA TÉCNICA DIRECTA RURAL, A TRAVÉS DE LA COFINANCIACIÓN PARA LA CONTRATACIÓN DEL PERSONAL IDONEO PARA LA PRESTACIÓN DE ESTE SERVICIO SEGÚN ORDENANZA 53 DEL 22 DE DICIEMBRE DE 2016, MUNICIPIO DE GIRARDOTA. CODIGO DE NECESIDAD 19832. VIGENCIA FUTURA 6000002382.- TERMINA  EL 12/04/2018.</t>
  </si>
  <si>
    <t>Girardota</t>
  </si>
  <si>
    <t>ADICIÓN  AL CONVENIO 4600006633 CUYO OBJETO ES "APOYAR LA ASISTENCIA TÉCNICA DIRECTA RURAL, A TRAVÉS DE LA COFINANCIACIÓN PARA LA CONTRATACIÓN DEL PERSONAL IDONEO PARA LA PRESTACIÓN DE ESTE SERVICIO SEGÚN ORDENANZA 53 DEL 22 DE DICIEMBRE DE 2016, MUNICIPIO DE ANORI. CODIGO DE NECESIDAD 19826. VIGENCIA FUTURA 6000002382.- TERMINA  EL 14/04/2018.-ASISTENCIA TECNICA ANORI</t>
  </si>
  <si>
    <t>Anorí</t>
  </si>
  <si>
    <t xml:space="preserve">ADICIÓN AL CONVENIO 4600006632 CUYO OBJETO ES "APOYAR LA ASISTENCIA TÉCNICA DIRECTA RURAL, A TRAVÉS DE LA COFINANCIACIÓN PARA LA CONTRATACIÓN DEL PERSONAL IDONEO PARA LA PRESTACIÓN DE ESTE SERVICIO SEGÚN ORDENANZA 53 DEL 22 DE DICIEMBRE DE 2016, MUNICIPIO DE CISNEROS. CODIGO DE NECESIDAD 19837. VIGENCIA FUTURA 6000002382.- TERMINA  EL 03/05/2018.-
</t>
  </si>
  <si>
    <t>Cisneros</t>
  </si>
  <si>
    <t>ADICIÓN Y PRÓRROGA AL CONVENIO 4600006629 CUYO OBJETO ES "APOYAR LA ASISTENCIA TÉCNICA DIRECTA RURAL, A TRAVÉS DE LA COFINANCIACIÓN PARA LA CONTRATACIÓN DEL PERSONAL IDONEO PARA LA PRESTACIÓN DE ESTE SERVICIO SEGÚN ORDENANZA 53 DEL 22 DE DICIEMBRE DE 2016, MUNICIPIO DE SAN ROQUE. CODIGO DE NECESIDAD 19824. VIGENCIA FUTURA 6000002382.- TERMINA  EL 18/04/2018.-</t>
  </si>
  <si>
    <t>San Roque</t>
  </si>
  <si>
    <t>ADICIÓN Y PRÓRROGA AL CONVENIO 4600006631  CUYO OBJETO ES "APOYAR LA ASISTENCIA TÉCNICA DIRECTA RURAL, A TRAVÉS DE LA COFINANCIACIÓN PARA LA CONTRATACIÓN DEL PERSONAL IDONEO PARA LA PRESTACIÓN DE ESTE SERVICIO SEGÚN ORDENANZA 53 DEL 22 DE DICIEMBRE DE 2016, MUNICIPIO DE REMEDIOS. CODIGO DE NECESIDAD 19837. VIGENCIA FUTURA 6000002382.- TERMINA  EL 19/04/2018.-</t>
  </si>
  <si>
    <t>Remedios</t>
  </si>
  <si>
    <t>ADICIÓN AL CONVENIO 4600006638 CUYO OBJETO ES "APOYAR LA ASISTENCIA TÉCNICA DIRECTA RURAL, A TRAVÉS DE LA COFINANCIACIÓN PARA LA CONTRATACIÓN DEL PERSONAL IDONEO PARA LA PRESTACIÓN DE ESTE SERVICIO SEGÚN ORDENANZA 53 DEL 22 DE DICIEMBRE DE 2016, MUNICIPIO DE SEGOVIA. CODIGO DE NECESIDAD 19831. VIGENCIA FUTURA 6000002382.- TERMINA  EL 16/05/2018.-</t>
  </si>
  <si>
    <t>Segovia</t>
  </si>
  <si>
    <t>ADICIÓN AL CONVENIO  4600006513  CUYO OBJETO ES APOYAR LA ASISTENCIA TÉCNICA DIRECTA RURAL, A TRAVÉS DE LA COFINANCIACIÓN PARA LA CONTRATACIÓN DEL PERSONAL IDÓNEO PARA LA PRESTACIÓN DE ESTE SERVICIO SEGÚN ORDENANZA 53 DEL 22 DE DICIEMBRE DE 2016. CODIGO DE NECESIDAD 19843. TERMINACION DE CONTRATO 08-05-2018.NECOCLI</t>
  </si>
  <si>
    <t>Necocli</t>
  </si>
  <si>
    <t>ADICIÓN Y PRÓRROGA AL CONVENIO 4600006597 CUYO OBJETO ES "APOYAR LA ASISTENCIA TÉCNICA DIRECTA RURAL, A TRAVÉS DE LA COFINANCIACIÓN PARA LA CONTRATACIÓN DEL PERSONAL IDONEO PARA LA PRESTACIÓN DE ESTE SERVICIO SEGÚN ORDENANZA 53 DEL 22 DE DICIEMBRE DE 2016, MUNICIPIO DE YARUMAL. CODIGO DE NECESIDAD 19800. VIGENCIA FUTURA 6000002382.- TERMINA  EL 13/04/2018.-</t>
  </si>
  <si>
    <t>Yarumal</t>
  </si>
  <si>
    <t>ADICIÓN AL CONVENIO 4600006605 CUYO OBJETO ES "APOYAR LA ASISTENCIA TÉCNICA DIRECTA RURAL, A TRAVÉS DE LA COFINANCIACIÓN PARA LA CONTRATACIÓN DEL PERSONAL IDONEO PARA LA PRESTACIÓN DE ESTE SERVICIO SEGÚN ORDENANZA 53 DEL 22 DE DICIEMBRE DE 2016, MUNICIPIO DE BELMIRA. CODIGO DE NECESIDAD 19807. VIGENCIA FUTURA 6000002382.- TERMINA  EL 18/04/2018.-</t>
  </si>
  <si>
    <t>Jaime Efrain Fernandez Londoño</t>
  </si>
  <si>
    <t>jaime.fernandez@antioquia.gov.co</t>
  </si>
  <si>
    <t xml:space="preserve">Belmira </t>
  </si>
  <si>
    <t>ADICIÓN Y PRÓRROGA AL CONVENIO  4600006601  CUYO OBJETO ES APOYAR LA ASISTENCIA TÉCNICA DIRECTA RURAL, A TRAVÉS DE LA COFINANCIACIÓN PARA LA CONTRATACIÓN DEL PERSONAL IDÓNEO PARA LA PRESTACIÓN DE ESTE SERVICIO SEGÚN ORDENANZA 53 DEL 22 DE DICIEMBRE DE 2016. SAN JOSÉ DE LA MONTAÑA. NECESIDAD 19803. TERMINACION DE CONTRATO 14-04-2018.</t>
  </si>
  <si>
    <t>San José de la Montaña</t>
  </si>
  <si>
    <t>ADICIÓN  AL CONVENIO 4600006600 CUYO OBJETO ES "APOYAR LA ASISTENCIA TÉCNICA DIRECTA RURAL, A TRAVÉS DE LA COFINANCIACIÓN PARA LA CONTRATACIÓN DEL PERSONAL IDONEO PARA LA PRESTACIÓN DE ESTE SERVICIO SEGÚN ORDENANZA 53 DEL 22 DE DICIEMBRE DE 2016, MUNICIPIO DE VALDIVIA. CODIGO DE NECESIDAD 19802. VIGENCIA FUTURA 6000002381.- TERMINA  EL 31/03/2018.-</t>
  </si>
  <si>
    <t>Valdivia</t>
  </si>
  <si>
    <t xml:space="preserve">ADICIÓN  AL CONVENIO 4600006591 CUYO OBJETO ES "APOYAR LA ASISTENCIA TÉCNICA DIRECTA RURAL, A TRAVÉS DE LA COFINANCIACIÓN PARA LA CONTRATACIÓN DEL PERSONAL IDONEO PARA LA PRESTACIÓN DE ESTE SERVICIO SEGÚN ORDENANZA 53 DEL 22 DE DICIEMBRE DE 2016, MUNICIPIO DE GÓMEZ PLATA. CODIGO DE NECESIDAD 19796. VIGENCIA FUTURA 6000002382.- TERMINA  </t>
  </si>
  <si>
    <t>Gómez Plata</t>
  </si>
  <si>
    <t>Adición y prórroga al convenio  4600006543  cuyo objeto es Apoyar la Asistencia Tecnica Directa Rural, a traves de la cofinanciación para la contratación del personal idoneo para la prestación de este servicio según ordenanza 53 del 22 de diciembre de 2016, en el municipio de  Nariño</t>
  </si>
  <si>
    <t xml:space="preserve">Nariño </t>
  </si>
  <si>
    <t>Adición y prórroga al convenio  4600006553  cuyo objeto es Apoyar la Asistencia Tecnica Directa Rural, a traves de la cofinanciación para la contratación del personal idoneo para la prestación de este servicio según ordenanza 53 del 22 de diciembre de 2016, en el municipio de  El Carmen de Viboral</t>
  </si>
  <si>
    <t xml:space="preserve">El Carmen de Viboral </t>
  </si>
  <si>
    <t>Adición y prórroga al convenio  4600006542  cuyo objeto es Apoyar la Asistencia Tecnica Directa Rural, a traves de la cofinanciación para la contratación del personal idoneo para la prestación de este servicio según ordenanza 53 del 22 de diciembre de 2016, en el municipio de  Cocorná</t>
  </si>
  <si>
    <t>Cocorná</t>
  </si>
  <si>
    <t>Adición  al convenio  4600006554  cuyo objeto es Apoyar la Asistencia Tecnica Directa Rural, a traves de la cofinanciación para la contratación del personal idoneo para la prestación de este servicio según ordenanza 53 del 22 de diciembre de 2016, en el municipio de  Concepción</t>
  </si>
  <si>
    <t>Concepción</t>
  </si>
  <si>
    <t>Adición al convenio  4600006528  cuyo objeto es Apoyar la Asistencia Tecnica Directa Rural, a traves de la cofinanciación para la contratación del personal idoneo para la prestación de este servicio según ordenanza 53 del 22 de diciembre de 2016, en el municipio de  San Francisco</t>
  </si>
  <si>
    <t>San Francisco</t>
  </si>
  <si>
    <t>Adición al convenio  4600006544  cuyo objeto es Apoyar la Asistencia Tecnica Directa Rural, a traves de la cofinanciación para la contratación del personal idoneo para la prestación de este servicio según ordenanza 53 del 22 de diciembre de 2016, en el municipio de  Sonsón</t>
  </si>
  <si>
    <t>Sonsón</t>
  </si>
  <si>
    <t>Adición  al convenio  4600006517  cuyo objeto es Apoyar la Asistencia Tecnica Directa Rural, a traves de la cofinanciación para la contratación del personal idoneo para la prestación de este servicio según ordenanza 53 del 22 de diciembre de 2016, en el municipio de  Alejandria</t>
  </si>
  <si>
    <t>Alejandría</t>
  </si>
  <si>
    <t>Adición al convenio  4600006517  cuyo objeto es Apoyar la Asistencia Tecnica Directa Rural, a traves de la cofinanciación para la contratación del personal idoneo para la prestación de este servicio según ordenanza 53 del 22 de diciembre de 2016, en el municipio de  Alejandria</t>
  </si>
  <si>
    <t xml:space="preserve">Guatape </t>
  </si>
  <si>
    <t>Adición  al convenio  4600006519  cuyo objeto es Apoyar la Asistencia Tecnica Directa Rural, a traves de la cofinanciación para la contratación del personal idoneo para la prestación de este servicio según ordenanza 53 del 22 de diciembre de 2016, en el municipio de  La Unión</t>
  </si>
  <si>
    <t>Jesus Anibal Zapata</t>
  </si>
  <si>
    <t xml:space="preserve">La Unión </t>
  </si>
  <si>
    <t>Adición al convenio  4600006551  cuyo objeto es Apoyar la Asistencia Tecnica Directa Rural, a traves de la cofinanciación para la contratación del personal idoneo para la prestación de este servicio según ordenanza 53 del 22 de diciembre de 2016, en el municipio de  San Rafael</t>
  </si>
  <si>
    <t xml:space="preserve">San Rafael </t>
  </si>
  <si>
    <t>ADICIÓN  AL CONVENIO  4600006498  CUYO OBJETO ES APOYAR LA ASISTENCIA TÉCNICA DIRECTA RURAL, A TRAVÉS DE LA COFINANCIACIÓN PARA LA CONTRATACIÓN DEL PERSONAL IDÓNEO PARA LA PRESTACIÓN DE ESTE SERVICIO SEGÚN ORDENANZA 53 DEL 22 DE DICIEMBRE DE 2016. CODIGO DE NECESIDAD 19733. TERMINACION DE CONTRATO 24-04-2018.</t>
  </si>
  <si>
    <t>gullermo.toro@antioquia.gov.co</t>
  </si>
  <si>
    <t>Nechí</t>
  </si>
  <si>
    <t>ADICIÓN AL CONVENIO 4600006572 CUYO OBJETO ES "APOYAR LA ASISTENCIA TÉCNICA DIRECTA RURAL, A TRAVÉS DE LA COFINANCIACIÓN PARA LA CONTRATACIÓN DEL PERSONAL IDONEO PARA LA PRESTACIÓN DE ESTE SERVICIO SEGÚN ORDENANZA 53 DEL 22 DE DICIEMBRE DE 2016, MUNICIPIO DE BURITICÁ. CODIGO DE NECESIDAD 19844. VIGENCIA FUTURA 6000002382.- TERMINA  EL 14/04/2018.-</t>
  </si>
  <si>
    <t>Buriticá</t>
  </si>
  <si>
    <t xml:space="preserve">ADICIÓN  AL CONVENIO 4600006558 CUYO OBJETO ES "APOYAR LA ASISTENCIA TÉCNICA DIRECTA RURAL, A TRAVÉS DE LA COFINANCIACIÓN PARA LA CONTRATACIÓN DEL PERSONAL IDONEO PARA LA PRESTACIÓN DE ESTE SERVICIO SEGÚN ORDENANZA 53 DEL 22 DE DICIEMBRE DE 2016, MUNICIPIO DE CAÑASGORDAS. CODIGO DE NECESIDAD 19771. VIGENCIA FUTURA 6000002382.- </t>
  </si>
  <si>
    <t xml:space="preserve">Cañasgordas </t>
  </si>
  <si>
    <t>ADICIÓN  AL CONVENIO  4600006562  CUYO OBJETO ES APOYAR LA ASISTENCIA TÉCNICA DIRECTA RURAL, A TRAVÉS DE LA COFINANCIACIÓN PARA LA CONTRATACIÓN DEL PERSONAL IDÓNEO PARA LA PRESTACIÓN DE ESTE SERVICIO SEGÚN ORDENANZA 53 DEL 22 DE DICIEMBRE DE 2016. MUNICIPIO DE DABEIBA. CODIGO DE NECESIDAD 19775. TERMINACION DE CONTRATO 15-04-2018.</t>
  </si>
  <si>
    <t xml:space="preserve">Dabeiba </t>
  </si>
  <si>
    <t>ADICIÓN AL CONVENIO  4600006566  CUYO OBJETO ES APOYAR LA ASISTENCIA TÉCNICA DIRECTA RURAL, A TRAVÉS DE LA COFINANCIACIÓN PARA LA CONTRATACIÓN DEL PERSONAL IDÓNEO PARA LA PRESTACIÓN DE ESTE SERVICIO SEGÚN ORDENANZA 53 DEL 22 DE DICIEMBRE DE 2016. CODIGO DE NECESIDAD 19778. TERMINACION DE CONTRATO 12-04-2018.EBEJICO</t>
  </si>
  <si>
    <t xml:space="preserve">Ebejico </t>
  </si>
  <si>
    <t xml:space="preserve">ADICIÓN  AL CONVENIO 4600006559 CUYO OBJETO ES "APOYAR LA ASISTENCIA TÉCNICA DIRECTA RURAL, A TRAVÉS DE LA COFINANCIACIÓN PARA LA CONTRATACIÓN DEL PERSONAL IDONEO PARA LA PRESTACIÓN DE ESTE SERVICIO SEGÚN ORDENANZA 53 DEL 22 DE DICIEMBRE DE 2016, MUNICIPIO DE FRONTINO. CODIGO DE NECESIDAD 19772. VIGENCIA FUTURA 6000002382.- TERMINA  EL </t>
  </si>
  <si>
    <t>Frontino</t>
  </si>
  <si>
    <t>ADICIÓN    4600006556 CUYO OBJETO ES APOYAR LA ASISTENCIA TÉCNICA DIRECTA RURAL, A TRAVÉS DE LA COFINANCIACIÓN PARA LA CONTRATACIÓN DEL PERSONAL IDÓNEO PARA LA PRESTACIÓN DE ESTE SERVICIO SEGÚN ORDENANZA 53 DEL 22 DE DICIEMBRE DE 2016. CODIGO DE NECESIDAD 19769. TERMINACION DE CONTRATO 14-06-2018.LIBORINA</t>
  </si>
  <si>
    <t>Liborina</t>
  </si>
  <si>
    <t>Ciudad Bolívar</t>
  </si>
  <si>
    <t>ADICIÓN  AL CONVENIO 4600006609 CUYO OBJETO ES "APOYAR LA ASISTENCIA TÉCNICA DIRECTA RURAL, A TRAVÉS DE LA COFINANCIACIÓN PARA LA CONTRATACIÓN DEL PERSONAL IDONEO PARA LA PRESTACIÓN DE ESTE SERVICIO SEGÚN ORDENANZA 53 DEL 22 DE DICIEMBRE DE 2016, MUNICIPIO DE CARAMANTA. CODIGO DE NECESIDAD 19811. VIGENCIA FUTURA 6000002382.- TERMINA  EL 10/04/2018.-</t>
  </si>
  <si>
    <t>Caramanta</t>
  </si>
  <si>
    <t>ADICIÓN AL CONVENIO 4600006610 CUYO OBJETO ES "APOYAR LA ASISTENCIA TÉCNICA DIRECTA RURAL, A TRAVÉS DE LA COFINANCIACIÓN PARA LA CONTRATACIÓN DEL PERSONAL IDONEO PARA LA PRESTACIÓN DE ESTE SERVICIO SEGÚN ORDENANZA 53 DEL 22 DE DICIEMBRE DE 2016, MUNICIPIO DE JERICO. CODIGO DE NECESIDAD 19812. VIGENCIA FUTURA 6000002382.- TERMINA  EL 30/03/2018.-</t>
  </si>
  <si>
    <t>Jericó</t>
  </si>
  <si>
    <t>ADICIÓN AL CONVENIO 4600006613 CUYO OBJETO ES "APOYAR LA ASISTENCIA TÉCNICA DIRECTA RURAL, A TRAVÉS DE LA COFINANCIACIÓN PARA LA CONTRATACIÓN DEL PERSONAL IDONEO PARA LA PRESTACIÓN DE ESTE SERVICIO SEGÚN ORDENANZA 53 DEL 22 DE DICIEMBRE DE 2016, MUNICIPIO DE VALPARAISO. CODIGO DE NECESIDAD 19813. VIGENCIA FUTURA 6000002382.- TERMINA  EL 15/04/2018.-</t>
  </si>
  <si>
    <t>Valparaíso</t>
  </si>
  <si>
    <t>ADICIÓN AL CONVENIO 4600006607 CUYO OBJETO ES "APOYAR LA ASISTENCIA TÉCNICA DIRECTA RURAL, A TRAVÉS DE LA COFINANCIACIÓN PARA LA CONTRATACIÓN DEL PERSONAL IDONEO PARA LA PRESTACIÓN DE ESTE SERVICIO SEGÚN ORDENANZA 53 DEL 22 DE DICIEMBRE DE 2016, MUNICIPIO DE TAMESIS. CODIGO DE NECESIDAD 19809. VIGENCIA FUTURA 6000002382.- TERMINA  EL 30/03/2018.-</t>
  </si>
  <si>
    <t>Támesis</t>
  </si>
  <si>
    <t>10 MESES</t>
  </si>
  <si>
    <t>“Promover el desarrollo integral del campo y de los trabajadores agropecuarios del Departamento de Antioquia en un marco de dignidad, bienestar,emprendimiento, productividad y competitividad a partir de la siembra, produccion, transformacion, comercialización, industrialización y tecnificación de la actividad agricola y pecuaria, promoviendo el fortalecimiento de la asociatividad campesina”</t>
  </si>
  <si>
    <t>17 MESES</t>
  </si>
  <si>
    <t>Javier Cuartas</t>
  </si>
  <si>
    <t>javier.cuartas@antioquia.gov.co</t>
  </si>
  <si>
    <t>Apoyar la Asistencia Técnica y la extensión Agropecuaria, a través de la cofinanciación para la contratación de personal idóneo para la prestación de este servicio en el Municipio de Abejorral</t>
  </si>
  <si>
    <t>6 MESES</t>
  </si>
  <si>
    <t xml:space="preserve">Adriana Garcia </t>
  </si>
  <si>
    <t>adriana.garcia@antioquia.gov.co</t>
  </si>
  <si>
    <t>Municipio de Abejorral</t>
  </si>
  <si>
    <t>Adriana Garcia</t>
  </si>
  <si>
    <t>Apoyar la Asistencia Técnica y la extensión Agropecuaria, a través de la cofinanciación para la contratación de personal idóneo para la prestación de este servicio en el Municipio de Abriaquí</t>
  </si>
  <si>
    <t>Municipio de Abriaquí</t>
  </si>
  <si>
    <t>Apoyar la Asistencia Técnica y la extensión Agropecuaria, a través de la cofinanciación para la contratación de personal idóneo para la prestación de este servicio en el Municipio de Amagá</t>
  </si>
  <si>
    <t>Municipio de Amagá</t>
  </si>
  <si>
    <t>Apoyar la Asistencia Técnica y la extensión Agropecuaria, a través de la cofinanciación para la contratación de personal idóneo para la prestación de este servicio en el Municipio de Amalfi</t>
  </si>
  <si>
    <t>Municipio de Amalfi</t>
  </si>
  <si>
    <t>Apoyar la Asistencia Técnica y la extensión Agropecuaria, a través de la cofinanciación para la contratación de personal idóneo para la prestación de este servicio en el Municipio de Andes</t>
  </si>
  <si>
    <t>Municipio de Andes</t>
  </si>
  <si>
    <t>Apoyar la Asistencia Técnica y la extensión Agropecuaria, a través de la cofinanciación para la contratación de personal idóneo para la prestación de este servicio en el Municipio de Angelópolis</t>
  </si>
  <si>
    <t>Municipio de Angelópolis</t>
  </si>
  <si>
    <t>Apoyar la Asistencia Técnica y la extensión Agropecuaria, a través de la cofinanciación para la contratación de personal idóneo para la prestación de este servicio en el Municipio de Angostura</t>
  </si>
  <si>
    <t>Municipio de Angostura</t>
  </si>
  <si>
    <t>Apoyar la Asistencia Técnica y la extensión Agropecuaria, a través de la cofinanciación para la contratación de personal idóneo para la prestación de este servicio en el Municipio de Anzá</t>
  </si>
  <si>
    <t>Municipio de Anzá</t>
  </si>
  <si>
    <t>Apoyar la Asistencia Técnica y la extensión Agropecuaria, a través de la cofinanciación para la contratación de personal idóneo para la prestación de este servicio en el Municipio de Apartado</t>
  </si>
  <si>
    <t>Municipio de Apartado</t>
  </si>
  <si>
    <t>Apoyar la Asistencia Técnica y la extensión Agropecuaria, a través de la cofinanciación para la contratación de personal idóneo para la prestación de este servicio en el Municipio de Arboletes</t>
  </si>
  <si>
    <t>Municipio de Arboletes</t>
  </si>
  <si>
    <t>Apoyar la Asistencia Técnica y la extensión Agropecuaria, a través de la cofinanciación para la contratación de personal idóneo para la prestación de este servicio en el Municipio de Argelia</t>
  </si>
  <si>
    <t>Municipio de Argelia</t>
  </si>
  <si>
    <t>Apoyar la Asistencia Técnica y la extensión Agropecuaria, a través de la cofinanciación para la contratación de personal idóneo para la prestación de este servicio en el Municipio de Armenia</t>
  </si>
  <si>
    <t>Municipio de Armenia</t>
  </si>
  <si>
    <t>Apoyar la Asistencia Técnica y la extensión Agropecuaria, a través de la cofinanciación para la contratación de personal idóneo para la prestación de este servicio en el Municipio de Barbosa</t>
  </si>
  <si>
    <t>Municipio de Barbosa</t>
  </si>
  <si>
    <t>Apoyar la Asistencia Técnica y la extensión Agropecuaria, a través de la cofinanciación para la contratación de personal idóneo para la prestación de este servicio en el Municipio de Bello</t>
  </si>
  <si>
    <t>Municipio de Bello</t>
  </si>
  <si>
    <t>Apoyar la Asistencia Técnica y la extensión Agropecuaria, a través de la cofinanciación para la contratación de personal idóneo para la prestación de este servicio en el Municipio de Betania</t>
  </si>
  <si>
    <t>Municipio de Betania</t>
  </si>
  <si>
    <t>Apoyar la Asistencia Técnica y la extensión Agropecuaria, a través de la cofinanciación para la contratación de personal idóneo para la prestación de este servicio en el Municipio de Betulia</t>
  </si>
  <si>
    <t>Municipio de Betulia</t>
  </si>
  <si>
    <t>Apoyar la Asistencia Técnica y la extensión Agropecuaria, a través de la cofinanciación para la contratación de personal idóneo para la prestación de este servicio en el Municipio de Briceño</t>
  </si>
  <si>
    <t>Municipio de Briceño</t>
  </si>
  <si>
    <t>Apoyar la Asistencia Técnica y la extensión Agropecuaria, a través de la cofinanciación para la contratación de personal idóneo para la prestación de este servicio en el Municipio de Cáceres</t>
  </si>
  <si>
    <t>Municipio de Cáceres</t>
  </si>
  <si>
    <t>Apoyar la Asistencia Técnica y la extensión Agropecuaria, a través de la cofinanciación para la contratación de personal idóneo para la prestación de este servicio en el Municipio de Caicedo</t>
  </si>
  <si>
    <t>Municipio de Caicedo</t>
  </si>
  <si>
    <t>Apoyar la Asistencia Técnica y la extensión Agropecuaria, a través de la cofinanciación para la contratación de personal idóneo para la prestación de este servicio en el Municipio de Caldas</t>
  </si>
  <si>
    <t>Municipio de Caldas</t>
  </si>
  <si>
    <t>Apoyar la Asistencia Técnica y la extensión Agropecuaria, a través de la cofinanciación para la contratación de personal idóneo para la prestación de este servicio en el Municipio de Campamento</t>
  </si>
  <si>
    <t>Municipio de Campamento</t>
  </si>
  <si>
    <t>Apoyar la Asistencia Técnica y la extensión Agropecuaria, a través de la cofinanciación para la contratación de personal idóneo para la prestación de este servicio en el Municipio de Caracolí</t>
  </si>
  <si>
    <t>Municipio de Caracolí</t>
  </si>
  <si>
    <t>Apoyar la Asistencia Técnica y la extensión Agropecuaria, a través de la cofinanciación para la contratación de personal idóneo para la prestación de este servicio en el Municipio de Carepa</t>
  </si>
  <si>
    <t>Municipio de Carepa</t>
  </si>
  <si>
    <t>Apoyar la Asistencia Técnica y la extensión Agropecuaria, a través de la cofinanciación para la contratación de personal idóneo para la prestación de este servicio en el Municipio de Carolina del Príncipe</t>
  </si>
  <si>
    <t>Municipio de Carolina del Príncipe</t>
  </si>
  <si>
    <t>Apoyar la Asistencia Técnica y la extensión Agropecuaria, a través de la cofinanciación para la contratación de personal idóneo para la prestación de este servicio en el Municipio de Caucasia</t>
  </si>
  <si>
    <t>Municipio de Caucasia</t>
  </si>
  <si>
    <t>Apoyar la Asistencia Técnica y la extensión Agropecuaria, a través de la cofinanciación para la contratación de personal idóneo para la prestación de este servicio en el Municipio de Ciudad Bolívar</t>
  </si>
  <si>
    <t>Municipio de Ciudad Bolívar</t>
  </si>
  <si>
    <t>Apoyar la Asistencia Técnica y la extensión Agropecuaria, a través de la cofinanciación para la contratación de personal idóneo para la prestación de este servicio en el Municipio de Concordia</t>
  </si>
  <si>
    <t>Municipio de Concordia</t>
  </si>
  <si>
    <t>Apoyar la Asistencia Técnica y la extensión Agropecuaria, a través de la cofinanciación para la contratación de personal idóneo para la prestación de este servicio en el Municipio de Don Matías</t>
  </si>
  <si>
    <t>Municipio de Don Matías</t>
  </si>
  <si>
    <t>Apoyar la Asistencia Técnica y la extensión Agropecuaria, a través de la cofinanciación para la contratación de personal idóneo para la prestación de este servicio en el Municipio de El Bagre</t>
  </si>
  <si>
    <t>Municipio de El Bagre</t>
  </si>
  <si>
    <t>Apoyar la Asistencia Técnica y la extensión Agropecuaria, a través de la cofinanciación para la contratación de personal idóneo para la prestación de este servicio en el Municipio de El Peñol</t>
  </si>
  <si>
    <t>Municipio de El Peñol</t>
  </si>
  <si>
    <t>Apoyar la Asistencia Técnica y la extensión Agropecuaria, a través de la cofinanciación para la contratación de personal idóneo para la prestación de este servicio en el Municipio de El Retiro</t>
  </si>
  <si>
    <t>Municipio de El Retiro</t>
  </si>
  <si>
    <t>Apoyar la Asistencia Técnica y la extensión Agropecuaria, a través de la cofinanciación para la contratación de personal idóneo para la prestación de este servicio en el Municipio de El Santuario</t>
  </si>
  <si>
    <t>Municipio de El Santuario</t>
  </si>
  <si>
    <t>Apoyar la Asistencia Técnica y la extensión Agropecuaria, a través de la cofinanciación para la contratación de personal idóneo para la prestación de este servicio en el Municipio de Entrerríos</t>
  </si>
  <si>
    <t>Municipio de Entrerríos</t>
  </si>
  <si>
    <t>Apoyar la Asistencia Técnica y la extensión Agropecuaria, a través de la cofinanciación para la contratación de personal idóneo para la prestación de este servicio en el Municipio de Envigado</t>
  </si>
  <si>
    <t>Municipio de Envigado</t>
  </si>
  <si>
    <t>Apoyar la Asistencia Técnica y la extensión Agropecuaria, a través de la cofinanciación para la contratación de personal idóneo para la prestación de este servicio en el Municipio de Fredonia</t>
  </si>
  <si>
    <t>Municipio de Fredonia</t>
  </si>
  <si>
    <t>Apoyar la Asistencia Técnica y la extensión Agropecuaria, a través de la cofinanciación para la contratación de personal idóneo para la prestación de este servicio en el Municipio de Giraldo</t>
  </si>
  <si>
    <t>Municipio de Giraldo</t>
  </si>
  <si>
    <t>Apoyar la Asistencia Técnica y la extensión Agropecuaria, a través de la cofinanciación para la contratación de personal idóneo para la prestación de este servicio en el Municipio de Granada</t>
  </si>
  <si>
    <t>Municipio de Granada</t>
  </si>
  <si>
    <t>Apoyar la Asistencia Técnica y la extensión Agropecuaria, a través de la cofinanciación para la contratación de personal idóneo para la prestación de este servicio en el Municipio de Guadalupe</t>
  </si>
  <si>
    <t>Municipio de Guadalupe</t>
  </si>
  <si>
    <t>Apoyar la Asistencia Técnica y la extensión Agropecuaria, a través de la cofinanciación para la contratación de personal idóneo para la prestación de este servicio en el Municipio de Guarne</t>
  </si>
  <si>
    <t>Municipio de Guarne</t>
  </si>
  <si>
    <t>Apoyar la Asistencia Técnica y la extensión Agropecuaria, a través de la cofinanciación para la contratación de personal idóneo para la prestación de este servicio en el Municipio de Heliconia</t>
  </si>
  <si>
    <t>Municipio de Heliconia</t>
  </si>
  <si>
    <t>Apoyar la Asistencia Técnica y la extensión Agropecuaria, a través de la cofinanciación para la contratación de personal idóneo para la prestación de este servicio en el Municipio de Hispania</t>
  </si>
  <si>
    <t>Municipio de Hispania</t>
  </si>
  <si>
    <t>Apoyar la Asistencia Técnica y la extensión Agropecuaria, a través de la cofinanciación para la contratación de personal idóneo para la prestación de este servicio en el Municipio de Itagui</t>
  </si>
  <si>
    <t>Apoyar la Asistencia Técnica y la extensión Agropecuaria, a través de la cofinanciación para la contratación de personal idóneo para la prestación de este servicio en el Municipio de Ituango</t>
  </si>
  <si>
    <t>Municipio de Ituango</t>
  </si>
  <si>
    <t>Apoyar la Asistencia Técnica y la extensión Agropecuaria, a través de la cofinanciación para la contratación de personal idóneo para la prestación de este servicio en el Municipio de Jardín</t>
  </si>
  <si>
    <t>Municipio de Jardín</t>
  </si>
  <si>
    <t>Apoyar la Asistencia Técnica y la extensión Agropecuaria, a través de la cofinanciación para la contratación de personal idóneo para la prestación de este servicio en el Municipio de La Ceja</t>
  </si>
  <si>
    <t>Municipio de La Ceja</t>
  </si>
  <si>
    <t>Apoyar la Asistencia Técnica y la extensión Agropecuaria, a través de la cofinanciación para la contratación de personal idóneo para la prestación de este servicio en el Municipio de La Estrella</t>
  </si>
  <si>
    <t>Municipio de La Estrella</t>
  </si>
  <si>
    <t>Apoyar la Asistencia Técnica y la extensión Agropecuaria, a través de la cofinanciación para la contratación de personal idóneo para la prestación de este servicio en el Municipio de Marinilla</t>
  </si>
  <si>
    <t>Municipio de Marinilla</t>
  </si>
  <si>
    <t>Apoyar la Asistencia Técnica y la extensión Agropecuaria, a través de la cofinanciación para la contratación de personal idóneo para la prestación de este servicio en el Municipio de Montebello</t>
  </si>
  <si>
    <t>Municipio de Montebello</t>
  </si>
  <si>
    <t>Apoyar la Asistencia Técnica y la extensión Agropecuaria, a través de la cofinanciación para la contratación de personal idóneo para la prestación de este servicio en el Municipio de Murindó</t>
  </si>
  <si>
    <t>Municipio de Murindó</t>
  </si>
  <si>
    <t>Apoyar la Asistencia Técnica y la extensión Agropecuaria, a través de la cofinanciación para la contratación de personal idóneo para la prestación de este servicio en el Municipio de Mutatá</t>
  </si>
  <si>
    <t>Municipio de Mutatá</t>
  </si>
  <si>
    <t>Apoyar la Asistencia Técnica y la extensión Agropecuaria, a través de la cofinanciación para la contratación de personal idóneo para la prestación de este servicio en el Municipio de Olaya</t>
  </si>
  <si>
    <t>Municipio de Olaya</t>
  </si>
  <si>
    <t>Apoyar la Asistencia Técnica y la extensión Agropecuaria, a través de la cofinanciación para la contratación de personal idóneo para la prestación de este servicio en el Municipio de Peque</t>
  </si>
  <si>
    <t>Municipio de Peque</t>
  </si>
  <si>
    <t>Apoyar la Asistencia Técnica y la extensión Agropecuaria, a través de la cofinanciación para la contratación de personal idóneo para la prestación de este servicio en el Municipio de Pueblorrico</t>
  </si>
  <si>
    <t>Municipio de Pueblorrico</t>
  </si>
  <si>
    <t>Apoyar la Asistencia Técnica y la extensión Agropecuaria, a través de la cofinanciación para la contratación de personal idóneo para la prestación de este servicio en el Municipio de Rionegro</t>
  </si>
  <si>
    <t>Municipio de Rionegro</t>
  </si>
  <si>
    <t>Apoyar la Asistencia Técnica y la extensión Agropecuaria, a través de la cofinanciación para la contratación de personal idóneo para la prestación de este servicio en el Municipio de Sabanalarga</t>
  </si>
  <si>
    <t>Municipio de Sabanalarga</t>
  </si>
  <si>
    <t>Apoyar la Asistencia Técnica y la extensión Agropecuaria, a través de la cofinanciación para la contratación de personal idóneo para la prestación de este servicio en el Municipio de Sabaneta</t>
  </si>
  <si>
    <t>Municipio de Sabaneta</t>
  </si>
  <si>
    <t>Apoyar la Asistencia Técnica y la extensión Agropecuaria, a través de la cofinanciación para la contratación de personal idóneo para la prestación de este servicio en el Municipio de Salgar</t>
  </si>
  <si>
    <t>Municipio de Salgar</t>
  </si>
  <si>
    <t>Apoyar la Asistencia Técnica y la extensión Agropecuaria, a través de la cofinanciación para la contratación de personal idóneo para la prestación de este servicio en el Municipio de San Andrés de Cuerquia</t>
  </si>
  <si>
    <t>Municipio de San Andrés de Cuerquia</t>
  </si>
  <si>
    <t>Apoyar la Asistencia Técnica y la extensión Agropecuaria, a través de la cofinanciación para la contratación de personal idóneo para la prestación de este servicio en el Municipio de San Carlos</t>
  </si>
  <si>
    <t>Municipio de San Carlos</t>
  </si>
  <si>
    <t>Apoyar la Asistencia Técnica y la extensión Agropecuaria, a través de la cofinanciación para la contratación de personal idóneo para la prestación de este servicio en el Municipio de San Jerónimo</t>
  </si>
  <si>
    <t>Municipio de San Jerónimo</t>
  </si>
  <si>
    <t>Apoyar la Asistencia Técnica y la extensión Agropecuaria, a través de la cofinanciación para la contratación de personal idóneo para la prestación de este servicio en el Municipio de San Juan de Urabá</t>
  </si>
  <si>
    <t>Municipio de San Juan de Urabá</t>
  </si>
  <si>
    <t>Apoyar la Asistencia Técnica y la extensión Agropecuaria, a través de la cofinanciación para la contratación de personal idóneo para la prestación de este servicio en el Municipio de San Luis</t>
  </si>
  <si>
    <t>Municipio de San Luis</t>
  </si>
  <si>
    <t>Apoyar la Asistencia Técnica y la extensión Agropecuaria, a través de la cofinanciación para la contratación de personal idóneo para la prestación de este servicio en el Municipio de San Pedro de Los Milagros</t>
  </si>
  <si>
    <t>Municipio de San Pedro de Los Milagros</t>
  </si>
  <si>
    <t>Apoyar la Asistencia Técnica y la extensión Agropecuaria, a través de la cofinanciación para la contratación de personal idóneo para la prestación de este servicio en el Municipio de San Pedro de Urabá</t>
  </si>
  <si>
    <t>Municipio de San Pedro de Urabá</t>
  </si>
  <si>
    <t>Apoyar la Asistencia Técnica y la extensión Agropecuaria, a través de la cofinanciación para la contratación de personal idóneo para la prestación de este servicio en el Municipio de Santa Bárbara</t>
  </si>
  <si>
    <t>Municipio de Santa Bárbara</t>
  </si>
  <si>
    <t>Apoyar la Asistencia Técnica y la extensión Agropecuaria, a través de la cofinanciación para la contratación de personal idóneo para la prestación de este servicio en el Municipio de Santa Fe de Antiqouia</t>
  </si>
  <si>
    <t>Municipio de Santa Fe de Antiqouia</t>
  </si>
  <si>
    <t>Apoyar la Asistencia Técnica y la extensión Agropecuaria, a través de la cofinanciación para la contratación de personal idóneo para la prestación de este servicio en el Municipio de Santa Rosa de Osos</t>
  </si>
  <si>
    <t>Municipio de Santa Rosa de Osos</t>
  </si>
  <si>
    <t>Apoyar la Asistencia Técnica y la extensión Agropecuaria, a través de la cofinanciación para la contratación de personal idóneo para la prestación de este servicio en el Municipio de Santo Domingo</t>
  </si>
  <si>
    <t>Municipio de Santo Domingo</t>
  </si>
  <si>
    <t>Apoyar la Asistencia Técnica y la extensión Agropecuaria, a través de la cofinanciación para la contratación de personal idóneo para la prestación de este servicio en el Municipio de Sn Pedro de los Milagros</t>
  </si>
  <si>
    <t>Apoyar la Asistencia Técnica y la extensión Agropecuaria, a través de la cofinanciación para la contratación de personal idóneo para la prestación de este servicio en el Municipio de Sopetrán</t>
  </si>
  <si>
    <t>Municipio de Sopetrán</t>
  </si>
  <si>
    <t>Apoyar la Asistencia Técnica y la extensión Agropecuaria, a través de la cofinanciación para la contratación de personal idóneo para la prestación de este servicio en el Municipio de Tarazá</t>
  </si>
  <si>
    <t>Municipio de Tarazá</t>
  </si>
  <si>
    <t>Apoyar la Asistencia Técnica y la extensión Agropecuaria, a través de la cofinanciación para la contratación de personal idóneo para la prestación de este servicio en el Municipio de Tarso</t>
  </si>
  <si>
    <t>Municipio de Tarso</t>
  </si>
  <si>
    <t>Apoyar la Asistencia Técnica y la extensión Agropecuaria, a través de la cofinanciación para la contratación de personal idóneo para la prestación de este servicio en el Municipio de Titiribí</t>
  </si>
  <si>
    <t>Municipio de Titiribí</t>
  </si>
  <si>
    <t>Apoyar la Asistencia Técnica y la extensión Agropecuaria, a través de la cofinanciación para la contratación de personal idóneo para la prestación de este servicio en el Municipio de Toledo</t>
  </si>
  <si>
    <t>Municipio de Toledo</t>
  </si>
  <si>
    <t>Apoyar la Asistencia Técnica y la extensión Agropecuaria, a través de la cofinanciación para la contratación de personal idóneo para la prestación de este servicio en el Municipio de Turbo</t>
  </si>
  <si>
    <t>Municipio de Turbo</t>
  </si>
  <si>
    <t>Apoyar la Asistencia Técnica y la extensión Agropecuaria, a través de la cofinanciación para la contratación de personal idóneo para la prestación de este servicio en el Municipio de Uramita</t>
  </si>
  <si>
    <t>Municipio de Uramita</t>
  </si>
  <si>
    <t>Apoyar la Asistencia Técnica y la extensión Agropecuaria, a través de la cofinanciación para la contratación de personal idóneo para la prestación de este servicio en el Municipio de Urrao</t>
  </si>
  <si>
    <t>3838916</t>
  </si>
  <si>
    <t>Municipio de Urrao</t>
  </si>
  <si>
    <t>Apoyar la Asistencia Técnica y la extensión Agropecuaria, a través de la cofinanciación para la contratación de personal idóneo para la prestación de este servicio en el Municipio de Vegachí</t>
  </si>
  <si>
    <t>Municipio de Vegachí</t>
  </si>
  <si>
    <t>Apoyar la Asistencia Técnica y la extensión Agropecuaria, a través de la cofinanciación para la contratación de personal idóneo para la prestación de este servicio en el Municipio de Venecia</t>
  </si>
  <si>
    <t>Municipio de Venecia</t>
  </si>
  <si>
    <t>Apoyar la Asistencia Técnica y la extensión Agropecuaria, a través de la cofinanciación para la contratación de personal idóneo para la prestación de este servicio en el Municipio de Vigía del Fuerte</t>
  </si>
  <si>
    <t>Municipio de Vigía del Fuerte</t>
  </si>
  <si>
    <t>Apoyar la Asistencia Técnica y la extensión Agropecuaria, a través de la cofinanciación para la contratación de personal idóneo para la prestación de este servicio en el Municipio de Yalí</t>
  </si>
  <si>
    <t>Municipio de Yalí</t>
  </si>
  <si>
    <t>Apoyar la Asistencia Técnica y la extensión Agropecuaria, a través de la cofinanciación para la contratación de personal idóneo para la prestación de este servicio en el Municipio de Yolombó</t>
  </si>
  <si>
    <t>Municipio de Yolombó</t>
  </si>
  <si>
    <t>Apoyar la Asistencia Técnica y la extensión Agropecuaria, a través de la cofinanciación para la contratación de personal idóneo para la prestación de este servicio en el Municipio de Yondó</t>
  </si>
  <si>
    <t>Municipio de Yondó</t>
  </si>
  <si>
    <t>Apoyar la Asistencia Técnica y la extensión Agropecuaria, a través de la cofinanciación para la contratación de personal idóneo para la prestación de este servicio en el Municipio de Zaragoza</t>
  </si>
  <si>
    <t>Municipio de Zaragoza</t>
  </si>
  <si>
    <t>Apoyar la Asistencia Técnica y la extensión Agropecuaria, a través de la cofinanciación para la contratación de personal idóneo para la prestación de este servicio en el Municipio de San Vicente Ferrer</t>
  </si>
  <si>
    <t>Municipio de San Vicente Ferrer</t>
  </si>
  <si>
    <t>Apoyar la Asistencia Técnica y la extensión Agropecuaria, a través de la cofinanciación para la contratación de personal idóneo para la prestación de este servicio en el Municipio de Alejandria</t>
  </si>
  <si>
    <t>Municipio de Alejandria</t>
  </si>
  <si>
    <t>Apoyar la Asistencia Técnica y la extensión Agropecuaria, a través de la cofinanciación para la contratación de personal idóneo para la prestación de este servicio en el Municipio de Anorí</t>
  </si>
  <si>
    <t>Municipio de Anorí</t>
  </si>
  <si>
    <t>Apoyar la Asistencia Técnica y la extensión Agropecuaria, a través de la cofinanciación para la contratación de personal idóneo para la prestación de este servicio en el Municipio de Belmira</t>
  </si>
  <si>
    <t>Municipio de Belmira</t>
  </si>
  <si>
    <t>Apoyar la Asistencia Técnica y la extensión Agropecuaria, a través de la cofinanciación para la contratación de personal idóneo para la prestación de este servicio en el Municipio de Buriticá</t>
  </si>
  <si>
    <t>Municipio de Buriticá</t>
  </si>
  <si>
    <t>Apoyar la Asistencia Técnica y la extensión Agropecuaria, a través de la cofinanciación para la contratación de personal idóneo para la prestación de este servicio en el Municipio de Cañasgordas</t>
  </si>
  <si>
    <t>Municipio de Caramanta</t>
  </si>
  <si>
    <t>Apoyar la Asistencia Técnica y la extensión Agropecuaria, a través de la cofinanciación para la contratación de personal idóneo para la prestación de este servicio en el Municipio de Caramanta</t>
  </si>
  <si>
    <t>Apoyar la Asistencia Técnica y la extensión Agropecuaria, a través de la cofinanciación para la contratación de personal idóneo para la prestación de este servicio en el Municipio de Cisneros</t>
  </si>
  <si>
    <t>Municipio de Cisneros</t>
  </si>
  <si>
    <t>Apoyar la Asistencia Técnica y la extensión Agropecuaria, a través de la cofinanciación para la contratación de personal idóneo para la prestación de este servicio en el Municipio de Cocorná</t>
  </si>
  <si>
    <t>Municipio de Cocorná</t>
  </si>
  <si>
    <t>Apoyar la Asistencia Técnica y la extensión Agropecuaria, a través de la cofinanciación para la contratación de personal idóneo para la prestación de este servicio en el Municipio de Concepción</t>
  </si>
  <si>
    <t>Municipio de Concepción</t>
  </si>
  <si>
    <t>Apoyar la Asistencia Técnica y la extensión Agropecuaria, a través de la cofinanciación para la contratación de personal idóneo para la prestación de este servicio en el Municipio de Copacabana</t>
  </si>
  <si>
    <t>Municipio de Copacabana</t>
  </si>
  <si>
    <t>Apoyar la Asistencia Técnica y la extensión Agropecuaria, a través de la cofinanciación para la contratación de personal idóneo para la prestación de este servicio en el Municipio de Dabeiba</t>
  </si>
  <si>
    <t>Municipio de Dabeiba</t>
  </si>
  <si>
    <t>Apoyar la Asistencia Técnica y la extensión Agropecuaria, a través de la cofinanciación para la contratación de personal idóneo para la prestación de este servicio en el Municipio de Ebéjico</t>
  </si>
  <si>
    <t>Municipio de Ebéjico</t>
  </si>
  <si>
    <t>Apoyar la Asistencia Técnica y la extensión Agropecuaria, a través de la cofinanciación para la contratación de personal idóneo para la prestación de este servicio en el Municipio de El Carmen de Viboral</t>
  </si>
  <si>
    <t>Municipio de El Carmen de Viboral</t>
  </si>
  <si>
    <t>Apoyar la Asistencia Técnica y la extensión Agropecuaria, a través de la cofinanciación para la contratación de personal idóneo para la prestación de este servicio en el Municipio de Frontino</t>
  </si>
  <si>
    <t>Municipio de Frontino</t>
  </si>
  <si>
    <t>Apoyar la Asistencia Técnica y la extensión Agropecuaria, a través de la cofinanciación para la contratación de personal idóneo para la prestación de este servicio en el Municipio de Girardota</t>
  </si>
  <si>
    <t>Municipio de Girardota</t>
  </si>
  <si>
    <t>Apoyar la Asistencia Técnica y la extensión Agropecuaria, a través de la cofinanciación para la contratación de personal idóneo para la prestación de este servicio en el Municipio de Gómez Plata</t>
  </si>
  <si>
    <t>Municipio de Gómez Plata</t>
  </si>
  <si>
    <t>Apoyar la Asistencia Técnica y la extensión Agropecuaria, a través de la cofinanciación para la contratación de personal idóneo para la prestación de este servicio en el Municipio de Guatapé</t>
  </si>
  <si>
    <t>Municipio de Guatapé</t>
  </si>
  <si>
    <t>Apoyar la Asistencia Técnica y la extensión Agropecuaria, a través de la cofinanciación para la contratación de personal idóneo para la prestación de este servicio en el Municipio de Jericó</t>
  </si>
  <si>
    <t>Municipio de Jericó</t>
  </si>
  <si>
    <t>Apoyar la Asistencia Técnica y la extensión Agropecuaria, a través de la cofinanciación para la contratación de personal idóneo para la prestación de este servicio en el Municipio de La Pintada</t>
  </si>
  <si>
    <t>Municipio de La Pintada</t>
  </si>
  <si>
    <t>Apoyar la Asistencia Técnica y la extensión Agropecuaria, a través de la cofinanciación para la contratación de personal idóneo para la prestación de este servicio en el Municipio de La Unión</t>
  </si>
  <si>
    <t>Municipio de La Unión</t>
  </si>
  <si>
    <t>Apoyar la Asistencia Técnica y la extensión Agropecuaria, a través de la cofinanciación para la contratación de personal idóneo para la prestación de este servicio en el Municipio de Liborina</t>
  </si>
  <si>
    <t>Municipio de Liborina</t>
  </si>
  <si>
    <t>Apoyar la Asistencia Técnica y la extensión Agropecuaria, a través de la cofinanciación para la contratación de personal idóneo para la prestación de este servicio en el Municipio de Maceo</t>
  </si>
  <si>
    <t>Municipio de Maceo</t>
  </si>
  <si>
    <t>Apoyar la Asistencia Técnica y la extensión Agropecuaria, a través de la cofinanciación para la contratación de personal idóneo para la prestación de este servicio en el Municipio de Nariño</t>
  </si>
  <si>
    <t>Municipio de Nariño</t>
  </si>
  <si>
    <t>Apoyar la Asistencia Técnica y la extensión Agropecuaria, a través de la cofinanciación para la contratación de personal idóneo para la prestación de este servicio en el Municipio de Nechí</t>
  </si>
  <si>
    <t>Municipio de Nechí</t>
  </si>
  <si>
    <t>Apoyar la Asistencia Técnica y la extensión Agropecuaria, a través de la cofinanciación para la contratación de personal idóneo para la prestación de este servicio en el Municipio de Necoclí</t>
  </si>
  <si>
    <t>Municipio de Necoclí</t>
  </si>
  <si>
    <t>Apoyar la Asistencia Técnica y la extensión Agropecuaria, a través de la cofinanciación para la contratación de personal idóneo para la prestación de este servicio en el Municipio de Puerto Berrio</t>
  </si>
  <si>
    <t>Municipio de Puerto Berrio</t>
  </si>
  <si>
    <t>Apoyar la Asistencia Técnica y la extensión Agropecuaria, a través de la cofinanciación para la contratación de personal idóneo para la prestación de este servicio en el Municipio de Puerto Nare</t>
  </si>
  <si>
    <t>Municipio de Puerto Nare</t>
  </si>
  <si>
    <t>Apoyar la Asistencia Técnica y la extensión Agropecuaria, a través de la cofinanciación para la contratación de personal idóneo para la prestación de este servicio en el Municipio de Puerto Triunfo</t>
  </si>
  <si>
    <t>Municipio de Puerto Triunfo</t>
  </si>
  <si>
    <t>Apoyar la Asistencia Técnica y la extensión Agropecuaria, a través de la cofinanciación para la contratación de personal idóneo para la prestación de este servicio en el Municipio de Remedios</t>
  </si>
  <si>
    <t>Municipio de Remedios</t>
  </si>
  <si>
    <t>Apoyar la Asistencia Técnica y la extensión Agropecuaria, a través de la cofinanciación para la contratación de personal idóneo para la prestación de este servicio en el Municipio de San Francisco</t>
  </si>
  <si>
    <t>Municipio de San Francisco</t>
  </si>
  <si>
    <t>Apoyar la Asistencia Técnica y la extensión Agropecuaria, a través de la cofinanciación para la contratación de personal idóneo para la prestación de este servicio en el Municipio de San José de la Montaña</t>
  </si>
  <si>
    <t>Municipio de San José de la Montaña</t>
  </si>
  <si>
    <t>Apoyar la Asistencia Técnica y la extensión Agropecuaria, a través de la cofinanciación para la contratación de personal idóneo para la prestación de este servicio en el Municipio de San Rafael</t>
  </si>
  <si>
    <t>Municipio de San Rafael</t>
  </si>
  <si>
    <t>Apoyar la Asistencia Técnica y la extensión Agropecuaria, a través de la cofinanciación para la contratación de personal idóneo para la prestación de este servicio en el Municipio de San Roque</t>
  </si>
  <si>
    <t>Municipio de San Roque</t>
  </si>
  <si>
    <t>Apoyar la Asistencia Técnica y la extensión Agropecuaria, a través de la cofinanciación para la contratación de personal idóneo para la prestación de este servicio en el Municipio de Segovia</t>
  </si>
  <si>
    <t>Municipio de Segovia</t>
  </si>
  <si>
    <t>Apoyar la Asistencia Técnica y la extensión Agropecuaria, a través de la cofinanciación para la contratación de personal idóneo para la prestación de este servicio en el Municipio de Sonsón</t>
  </si>
  <si>
    <t>Municipio de Sonsón</t>
  </si>
  <si>
    <t>Apoyar la Asistencia Técnica y la extensión Agropecuaria, a través de la cofinanciación para la contratación de personal idóneo para la prestación de este servicio en el Municipio de Támesis</t>
  </si>
  <si>
    <t>Municipio de Támesis</t>
  </si>
  <si>
    <t>Apoyar la Asistencia Técnica y la extensión Agropecuaria, a través de la cofinanciación para la contratación de personal idóneo para la prestación de este servicio en el Municipio de Valdivia</t>
  </si>
  <si>
    <t>Municipio de Valdivia</t>
  </si>
  <si>
    <t>Apoyar la Asistencia Técnica y la extensión Agropecuaria, a través de la cofinanciación para la contratación de personal idóneo para la prestación de este servicio en el Municipio de Valparaíso</t>
  </si>
  <si>
    <t>Municipio de Valparaíso</t>
  </si>
  <si>
    <t>Apoyar la Asistencia Técnica y la extensión Agropecuaria, a través de la cofinanciación para la contratación de personal idóneo para la prestación de este servicio en el Municipio de Yarumal</t>
  </si>
  <si>
    <t>Municipio de Yarumal</t>
  </si>
  <si>
    <t xml:space="preserve">Establecer Garantias Complementarias de creditos Agropecuarios para pequeños y medianos productores del Departamento de Antioquia </t>
  </si>
  <si>
    <t>19 MESES</t>
  </si>
  <si>
    <t>Régimen Especial - Artículo 95 Ley 489 de 1998</t>
  </si>
  <si>
    <t>PROMOVER EL ACCESO A RECURSOS DE CRÉDITO PARA LOS PEQUEÑOS Y MEDIANOS PRODUCTORES DEL SECTOR AGROPECUARIO EN EL DEPARTAMENTO DE ANTIOQUIA</t>
  </si>
  <si>
    <t>05 meses</t>
  </si>
  <si>
    <t>Propios</t>
  </si>
  <si>
    <t>n/a</t>
  </si>
  <si>
    <t>Jafed Naranjo</t>
  </si>
  <si>
    <t>3838854</t>
  </si>
  <si>
    <t>jafed.naranjo@antioquia.gov.co</t>
  </si>
  <si>
    <t>Otro Tipo de Contrato</t>
  </si>
  <si>
    <t>Alba Marina Girón</t>
  </si>
  <si>
    <t>3835232</t>
  </si>
  <si>
    <t>alba.giron@antioquia.gov.co</t>
  </si>
  <si>
    <t>S 2018060025422</t>
  </si>
  <si>
    <t>CONSORCIO HIDROESTUDIOS NECHI</t>
  </si>
  <si>
    <t>Cofinanciar construcción de obras en el municipio de Nariño</t>
  </si>
  <si>
    <t>Cofinanciar construcción de obras en el municipio de Briceño</t>
  </si>
  <si>
    <t>Cofinanciar construcción de obras en el municipio de Campamento</t>
  </si>
  <si>
    <t>Cofinanciar construcción de obras en el municipio de Santa Rosa de Osos</t>
  </si>
  <si>
    <t>Cofinanciar construcción de obras en el municipio de Támesis</t>
  </si>
  <si>
    <t>Cofinanciar construcción de obras en el municipio de Jericó</t>
  </si>
  <si>
    <t xml:space="preserve"> Transporte terrestre de carga, para alimentos, materiales de construcción y demás
elementos necesarios para atender a las comunidades afectadas por fenómenos naturales o
antrópicos no intencionales en el Departamento de Antioquia
</t>
  </si>
  <si>
    <t>07 meses</t>
  </si>
  <si>
    <t>Elsa Victoria Bedoya</t>
  </si>
  <si>
    <t>33838857</t>
  </si>
  <si>
    <t>elsa.bedoya@antioquia.gov.co</t>
  </si>
  <si>
    <t>Cofinanciar construcción de obras en el municipio de Fredonia</t>
  </si>
  <si>
    <t>Beatriz Rojas</t>
  </si>
  <si>
    <t>3838049</t>
  </si>
  <si>
    <t>beatriz.rojas@antioquia.gov.co</t>
  </si>
  <si>
    <t>S 2018060027567</t>
  </si>
  <si>
    <t>PREFERCOL</t>
  </si>
  <si>
    <t>Suministro de materiales de construcción para apoyar la atención de las comunidades afectadas o damnificadas por fenomenos naturales, y/o antropicos no intencionales en el departamento de Antioquia.</t>
  </si>
  <si>
    <t>Emmanuel Castrillon</t>
  </si>
  <si>
    <t>emmanuel.castrillon@antioquia.gov.co</t>
  </si>
  <si>
    <t>Traslado a Subsecretaría Logística para contratar Servicio de Transporte Terrestre  de Pasajeros</t>
  </si>
  <si>
    <t>Actualización VF 60/2361 Contrato No. 46/6243: Necesidades comunicacionales: Teleantioquia</t>
  </si>
  <si>
    <t>06 meses</t>
  </si>
  <si>
    <t>Actualización VF 60/2345 Contrato No. 46/6201: Realización de eventos: Plaza Mayor</t>
  </si>
  <si>
    <t>Actualización VF 60/2217-20,  Hosting, Web master, conectividad Lan to Lan e internet e internet móvil</t>
  </si>
  <si>
    <t>Despacho del Gobernador</t>
  </si>
  <si>
    <t>Licitación pública</t>
  </si>
  <si>
    <t>Helicentro SAS.</t>
  </si>
  <si>
    <t>En Ejecucion</t>
  </si>
  <si>
    <t>17 de Junio de 2018</t>
  </si>
  <si>
    <t xml:space="preserve">Adición 1 y prórroga 1 al contrato 4600007039 realizar mantenimiento general al helcioptero bell 412 HK3578G </t>
  </si>
  <si>
    <t>Mínima cuantía</t>
  </si>
  <si>
    <t>MIN-2018-8163</t>
  </si>
  <si>
    <t>Sociedad Aeronautica de Santander SA. SASA</t>
  </si>
  <si>
    <t>Pendiente de Firma de Acta de Inicio</t>
  </si>
  <si>
    <t>7 meses y 20 dias a partir de la suscripcion del acta de inicio.</t>
  </si>
  <si>
    <t>En proceso de verificacion de Garantías</t>
  </si>
  <si>
    <t xml:space="preserve">801117001
</t>
  </si>
  <si>
    <t>servicios de contratacion de personal</t>
  </si>
  <si>
    <t xml:space="preserve">5 meses </t>
  </si>
  <si>
    <t>Contratación directa</t>
  </si>
  <si>
    <t>Henry Chaparro Chaparro</t>
  </si>
  <si>
    <t>26 de junio de 2018</t>
  </si>
  <si>
    <t>Contrato adelantado por la SSSA y la Oficina Privada aporta CDP</t>
  </si>
  <si>
    <t>Alejandro Melo</t>
  </si>
  <si>
    <t>Combustible de aviación</t>
  </si>
  <si>
    <t>11 meses y 6 días</t>
  </si>
  <si>
    <t>Juliana Palacio - Jorge Gallego</t>
  </si>
  <si>
    <t xml:space="preserve">
3839532
3839279</t>
  </si>
  <si>
    <t xml:space="preserve">Terpel SA. </t>
  </si>
  <si>
    <t>31 de diciembre de 2018</t>
  </si>
  <si>
    <t>Agencias de viajes</t>
  </si>
  <si>
    <t>APROBADAS</t>
  </si>
  <si>
    <t xml:space="preserve">
3839532
3839278</t>
  </si>
  <si>
    <t>19972 - 19973</t>
  </si>
  <si>
    <t>31  de diciembre de  2018</t>
  </si>
  <si>
    <t>Contrato adelantado por la Secretaría General y la Oficina Privada aporta CDP</t>
  </si>
  <si>
    <t>Victoria Hoyos</t>
  </si>
  <si>
    <t>6 meses y 15 días</t>
  </si>
  <si>
    <t>LIC-2018-8165</t>
  </si>
  <si>
    <t>En Adjudicacion</t>
  </si>
  <si>
    <t>6 meses y 15 dias a partir del la suscripcion del acta de inicio.</t>
  </si>
  <si>
    <t xml:space="preserve">  11 MESES</t>
  </si>
  <si>
    <t xml:space="preserve">Adición 2 y prórroga 2 al contrato 4600007039 realizar mantenimiento general al helcioptero bell 412 HK3578G </t>
  </si>
  <si>
    <t xml:space="preserve">7 meses y 15 días </t>
  </si>
  <si>
    <t xml:space="preserve">En Ejecucion </t>
  </si>
  <si>
    <t>Adición 1 y prórroga 1 al contrato 4600008046 Prestación de servicios para apoyar la supervisión, seguimiento y control del mantenimiento general de las aeronaves del Departamento de Antioquia</t>
  </si>
  <si>
    <t>Contratación Directa - No pluralidad de oferentes</t>
  </si>
  <si>
    <t xml:space="preserve">    </t>
  </si>
  <si>
    <t> 72154066</t>
  </si>
  <si>
    <t>ADQUISICION DE SILLAS ERGONOMICAS CON ESPECIFICACIONES ESPECIALES, PARA LOS OPERARIOS DE LA PLANTA DE PRODUCCION, ENVASADO Y AÑEJAMIENTO DE LA FLA</t>
  </si>
  <si>
    <r>
      <t>Contratar  la  Suscripción licenciamiento de correo en la nube (renovación por un año) - Suscripción por un año de 197 licencias de correo en la nube a razón de USD  7 mes  por licencia a un tipo de cambio $3000 -</t>
    </r>
    <r>
      <rPr>
        <b/>
        <sz val="10"/>
        <rFont val="Arial"/>
        <family val="2"/>
      </rPr>
      <t>(SOSTENIBILIDAD)</t>
    </r>
  </si>
  <si>
    <r>
      <t>Contratar  la Renovación licencias de antivirus - Actualización 280 licencias de antivirus ($58.000 c/u) mas Servicios de ingeniería  para actualización de maquinas virtuales.  Incluye la   administración de consola  8 x 5- x 12 meses.</t>
    </r>
    <r>
      <rPr>
        <b/>
        <sz val="10"/>
        <rFont val="Arial"/>
        <family val="2"/>
      </rPr>
      <t xml:space="preserve"> (SOSTENIBILIDAD)</t>
    </r>
  </si>
  <si>
    <t> 80111700</t>
  </si>
  <si>
    <t>Pedro Castillo Pineda &amp; ASOC, Ltda.</t>
  </si>
  <si>
    <t>90101500, 95121503 0111703</t>
  </si>
  <si>
    <t>21205-21207-21208-21209</t>
  </si>
  <si>
    <t>Contratatar el  servicio de Aseo y Cafeteria y Mantenimiento de Zonas Verdes</t>
  </si>
  <si>
    <t>21055-21056-21057-21058-21059-21060-21064-21065</t>
  </si>
  <si>
    <t>21330 - 21332</t>
  </si>
  <si>
    <t>72101516,  46191601</t>
  </si>
  <si>
    <t> 72101500</t>
  </si>
  <si>
    <t>20153 20155</t>
  </si>
  <si>
    <t> 4600008021</t>
  </si>
  <si>
    <t>Instituto Colombiano de Normas Técnicas y Cartificacion - ICONTEC</t>
  </si>
  <si>
    <t>3 mes</t>
  </si>
  <si>
    <t>SGS COLOMBIA S.A.S.</t>
  </si>
  <si>
    <t> 4600008019</t>
  </si>
  <si>
    <t xml:space="preserve">Organismo Nacional de Acreditacion de Colombia </t>
  </si>
  <si>
    <t>Prestar el Servicio de Caracterizaciones Vertimentos - Emisoones - Residuos Sólidos</t>
  </si>
  <si>
    <t>MIN-33-001-2018</t>
  </si>
  <si>
    <t>2018SS330002</t>
  </si>
  <si>
    <t>ECOCIRCULAR S.A.S.</t>
  </si>
  <si>
    <t>Contratación Directa - Prestación de Servicios y de Apoyo a la Gestión Persona Natural</t>
  </si>
  <si>
    <t>Prestar el servicio Tecnico/profesional para la gestión, seguimiento y control de los procesos en las BPM</t>
  </si>
  <si>
    <t>73131903; 50161814</t>
  </si>
  <si>
    <t>01-0048/001</t>
  </si>
  <si>
    <t>12171703 ; 47131800</t>
  </si>
  <si>
    <t>20087 20232</t>
  </si>
  <si>
    <t>Jorge Mario Beuth Alvarez</t>
  </si>
  <si>
    <t>40141600  40171500</t>
  </si>
  <si>
    <t>6  meses</t>
  </si>
  <si>
    <t>20371 - 21242</t>
  </si>
  <si>
    <t>Contratar el servicio de Calibraciones equipos (Metrología) Nevera</t>
  </si>
  <si>
    <t>Servicio de mantenimiento y calibración de equipos del plan metrologico de acuerdo con la especificaciones técnicas requeridas por la FLA</t>
  </si>
  <si>
    <t>39131709; 39121529; 39121528; 39111603; 39101600</t>
  </si>
  <si>
    <t xml:space="preserve">26121600; </t>
  </si>
  <si>
    <t xml:space="preserve"> 4 meses</t>
  </si>
  <si>
    <t>21182 - 21216</t>
  </si>
  <si>
    <t>39131709; 39121529; 39121528</t>
  </si>
  <si>
    <r>
      <t xml:space="preserve">Contratar la compra de Gas GLP  Montacargas </t>
    </r>
    <r>
      <rPr>
        <b/>
        <sz val="9"/>
        <rFont val="Arial"/>
        <family val="2"/>
      </rPr>
      <t/>
    </r>
  </si>
  <si>
    <t>COMBUSTIBLES LIQUIDOS DE COLOMBIA S.A. E.S.P.</t>
  </si>
  <si>
    <t>SUMINISTRAR GASES PARA CROMATOGRAFÍA,ABSORCIÓN ATÓMICA Y GASES INDUSTRIALES DE ACUERDO CON LAS ESPECIFICACIONES TÉCNICAS REQUERIDAS POR LA FLA</t>
  </si>
  <si>
    <t>18/04/2018 - 24/04/2018</t>
  </si>
  <si>
    <t xml:space="preserve">4600008085 - 4600008087 </t>
  </si>
  <si>
    <t>GASES INDUSTRIALES DE COLOMBIA S.A. / OXIGENOS DE COLOMBIA LDTA.</t>
  </si>
  <si>
    <t>Calos Mario Durango  Yepes</t>
  </si>
  <si>
    <t>SUMINISTRAR AIRE CERO PARA CROMATOGRAFIA DE ACUERDO CON LAS ESPECIFICACIONES TECNICAS REQUERIDAS POR LA FABRICA DE LICORES Y ALCOHOLES DE ANTIOQUIA</t>
  </si>
  <si>
    <t>12 mes</t>
  </si>
  <si>
    <t>78131802   78131702</t>
  </si>
  <si>
    <t>20005  20007</t>
  </si>
  <si>
    <t>UNION TEMPORAL ELITECOINTER FLA 2018</t>
  </si>
  <si>
    <t>20130-20131-20688-20689</t>
  </si>
  <si>
    <t>BIG PASS</t>
  </si>
  <si>
    <t xml:space="preserve">Compra de equipos Audiovisuales para el área de comunicaciones </t>
  </si>
  <si>
    <t>32152002; 32152000</t>
  </si>
  <si>
    <t>20121907; 81102700</t>
  </si>
  <si>
    <t>Krones Andina Ltda.</t>
  </si>
  <si>
    <t> 81101500</t>
  </si>
  <si>
    <t>46181504 - 46181509 - 46181902 - 46181802 -</t>
  </si>
  <si>
    <t>11 mes</t>
  </si>
  <si>
    <t>42171917 - 42172001</t>
  </si>
  <si>
    <t>93141506 - 49201611</t>
  </si>
  <si>
    <t>SUMEC SUMINISTROS ESPECIALES DE COLOMBIA SAS</t>
  </si>
  <si>
    <t>Contratación Directa - Prestación de Servicios y de Apoyo a la Gestión Persona Jurídica</t>
  </si>
  <si>
    <t>20108 20122 20124 20126</t>
  </si>
  <si>
    <t>Caja de Compensación Familiar de Antioquia - COMFAMA</t>
  </si>
  <si>
    <t> 53102700</t>
  </si>
  <si>
    <t>21230 -21233 -21234 - 21235</t>
  </si>
  <si>
    <t>21229 - 21236 - 21237 - 21238</t>
  </si>
  <si>
    <t>20091  20093  20097 20100</t>
  </si>
  <si>
    <t>31151804; 31152305</t>
  </si>
  <si>
    <t>Suminisrtar alambre para cosedora de cajas de cartón</t>
  </si>
  <si>
    <t>PRESTACIÓN DE SERVICIOS PARA LA REALIZACIÓN DE LA MEDICIÓN RETAIL INDEX DE AGUARDIENTES, RONES E INDUSTRIA DE LICORES HASTA A</t>
  </si>
  <si>
    <t>Contratación Directa Servicios profesionales y de Apoyo a la Gestón)</t>
  </si>
  <si>
    <t>CD 2018SS330001</t>
  </si>
  <si>
    <t>2018SS330001</t>
  </si>
  <si>
    <t>AC NIELSEN DE COLOMBIA LTDA.</t>
  </si>
  <si>
    <t>Ana María Martinez López</t>
  </si>
  <si>
    <t>15 MESES</t>
  </si>
  <si>
    <t>12 MESES</t>
  </si>
  <si>
    <t xml:space="preserve">SI </t>
  </si>
  <si>
    <t>Servicio de soporte remoto bolsa de horas base de datos Oracle</t>
  </si>
  <si>
    <t>IT CROWD S.A.S.</t>
  </si>
  <si>
    <t>Orlando Diaz Sanchez</t>
  </si>
  <si>
    <r>
      <t xml:space="preserve">Servicio de soporte técnico para dispositivos de red </t>
    </r>
    <r>
      <rPr>
        <b/>
        <sz val="9"/>
        <color theme="1"/>
        <rFont val="Arial"/>
        <family val="2"/>
      </rPr>
      <t>cisco</t>
    </r>
  </si>
  <si>
    <t>13 MESES</t>
  </si>
  <si>
    <t>22-0084</t>
  </si>
  <si>
    <t>Maria del Pilar Baquero Piedrahita</t>
  </si>
  <si>
    <t>07 MESES</t>
  </si>
  <si>
    <t xml:space="preserve">Selección Abreviada de Menor Cuantia </t>
  </si>
  <si>
    <t>no</t>
  </si>
  <si>
    <t>30 días</t>
  </si>
  <si>
    <t>si</t>
  </si>
  <si>
    <t>1 año</t>
  </si>
  <si>
    <t>8018 - 7327</t>
  </si>
  <si>
    <t>4600008004 – 4600008006-600007072-4600008005-4600007076-4600007999-4600008000-4600007078-4600007082-4600007074-4600006952-4600007068-4600007069-4600007071-4600007067-4600007070-4600008001-4600008003-4600008007-4600008008-4600007081-4600008002-4600008017</t>
  </si>
  <si>
    <t>Universidades Privadas</t>
  </si>
  <si>
    <t>2017060094473 del 01/08/2017</t>
  </si>
  <si>
    <t>4600007057-4600007063-4600007059-4600007061-4600007058-4600007060-4600007062</t>
  </si>
  <si>
    <t>Universidades Publicas</t>
  </si>
  <si>
    <t>018F-2001</t>
  </si>
  <si>
    <t>Icetex</t>
  </si>
  <si>
    <t>Centrolab S.A.S</t>
  </si>
  <si>
    <t>Iván Mauricio Ramírez Velásquez</t>
  </si>
  <si>
    <t xml:space="preserve">80141900
80141600
90101600
90111600
</t>
  </si>
  <si>
    <t>20942-20927-20928-20931-20929-20932-20930-20986-20987-20988-20989-20990-20991-21206-21027</t>
  </si>
  <si>
    <t>Prestar servicios de formacion y desarrollo deportivo a los servidores publicos adscritos al Departamento de Antioquia y sus beneficiarios directos</t>
  </si>
  <si>
    <t>S2018060004218 del 26/01/2018</t>
  </si>
  <si>
    <t>4600008036</t>
  </si>
  <si>
    <t>Maria del Pilar Lora Carvajal</t>
  </si>
  <si>
    <t>Compra de elementos de protección personal para los servidores de la gobernación de Antioquia</t>
  </si>
  <si>
    <t>Se trasladará el CDP a la Secretaria General - Subsecretaria Logistica</t>
  </si>
  <si>
    <t>Soporte, mantenimiento y actualización del licenciamiento de SAP</t>
  </si>
  <si>
    <t xml:space="preserve">Ludwyg Londono Serna </t>
  </si>
  <si>
    <t>SUSCRIPCIÓN OFFICE 365</t>
  </si>
  <si>
    <t>Jhon Edwar Garcia Soto</t>
  </si>
  <si>
    <t xml:space="preserve">SOPORTE TÉCNICO Y ACTUALIZACIÓN  SOFTWARE </t>
  </si>
  <si>
    <t>3838190</t>
  </si>
  <si>
    <t>Municipios adscritos al convenio de regulación y control.</t>
  </si>
  <si>
    <t>2017060053416</t>
  </si>
  <si>
    <t>QUIPUX S.A.S</t>
  </si>
  <si>
    <t>ABORDO VIAJES Y TURISMO</t>
  </si>
  <si>
    <t>Se traslada CDP a la Secretaría General por un valor de $ 30000000</t>
  </si>
  <si>
    <t>ADQUISISCION DE TIQUETES AEREOS</t>
  </si>
  <si>
    <t>Se traslada CDP a la Secretaría General-Subsecretaría Logistica, por un valor de $ 60000000</t>
  </si>
  <si>
    <t>72121400</t>
  </si>
  <si>
    <t>Selección Abreviada</t>
  </si>
  <si>
    <t>Otro tipo de contrato</t>
  </si>
  <si>
    <t xml:space="preserve">SUMINISTRO DE VIVERES CARCEL YARUMITO </t>
  </si>
  <si>
    <t>10 Meses</t>
  </si>
  <si>
    <t>10 meses y 15 días</t>
  </si>
  <si>
    <t xml:space="preserve">Traslado de CDP  a la Oficina de comunicaciones para la adición del contrato para el operador logistico </t>
  </si>
  <si>
    <t>Traslado de CDP  a la Oficina de comunicaciones para la adición del contrato para central de medios</t>
  </si>
  <si>
    <t>VF 6000002265 OPERADOR TELEFONIA MOVIL</t>
  </si>
  <si>
    <t xml:space="preserve">
*Organismos de Seguridad y Fuerza Pública, Fortalecidos y Dotados.</t>
  </si>
  <si>
    <t>2017060108105</t>
  </si>
  <si>
    <t>COMCEL S.A.</t>
  </si>
  <si>
    <t>4 meses y 15 días</t>
  </si>
  <si>
    <t>2018060030124</t>
  </si>
  <si>
    <t>Aun no se ha asignado contratista esta en espuesta a abservaiones</t>
  </si>
  <si>
    <t>78101800</t>
  </si>
  <si>
    <t>TRANSPORTE REGISTRADURIA</t>
  </si>
  <si>
    <t>Suministro de Viveres para la Secretaria de Gobierno, Fuerza Publica y Organismos de Seguridad y Justicia en el Departamento de Antioquia</t>
  </si>
  <si>
    <t>Suministro de Viveres y Abarrotes para la Secretaria de Gobierno</t>
  </si>
  <si>
    <t>UNION TEMPORAL AC GOBERNACION</t>
  </si>
  <si>
    <t>20102301</t>
  </si>
  <si>
    <t>PRESTACIÓN DE SERVICIO DE COORDINADOR BOMBEROS</t>
  </si>
  <si>
    <t>Prestar servicios como coordinador ejecutivo de los bomberos de Antioquia en cumplimiento a la Ley 1575 del 2012, la resolucion 0661 del 2014 y la Resolucion 384 del 2017 y la resolucion 429 del 2017</t>
  </si>
  <si>
    <t>Prestar servicios como Coordinador Ejecutivo de los bomberos de Antioquia en cumplimiento a la Ley 1575</t>
  </si>
  <si>
    <t>NELSON ANTONIO ZULUAICA PATIÑO</t>
  </si>
  <si>
    <t>EN ejecución</t>
  </si>
  <si>
    <t>90101600</t>
  </si>
  <si>
    <t>ALIMENTACIÓN  REGISTRADURIA</t>
  </si>
  <si>
    <t>Suministro de viceres y abarrotes en el Depto de Antioquia sgun las necesidades presentadas por la dependencia</t>
  </si>
  <si>
    <t>2018060060025</t>
  </si>
  <si>
    <t>SAN AGUSTIN EVENTOS Y TURISMO S.A.S.</t>
  </si>
  <si>
    <t>AICARDO URREGO USUGA Y OLGA LUCIA MEJIA RESTREPO</t>
  </si>
  <si>
    <t>ALIMENTACIÓN  FONDO DE SEGURIDAD</t>
  </si>
  <si>
    <t>43211500</t>
  </si>
  <si>
    <t>DOTACIÓN  REGISTRADURIA</t>
  </si>
  <si>
    <t>5meses</t>
  </si>
  <si>
    <t>80131500</t>
  </si>
  <si>
    <t>ARRENDAMIENTO REGISTRADURIA</t>
  </si>
  <si>
    <t>20 DIAS CALENDARIO</t>
  </si>
  <si>
    <t>Recursos de Funcionamiento.</t>
  </si>
  <si>
    <t>1.2.2.9</t>
  </si>
  <si>
    <t>Arrendamiento de un inmueble para el apoyo logístico a la Registraduría Nacional del Estado Civil en los escrutinios de los comicios electorales 2018, de acuerdo a la Resolución 2201 de 2017 en jurisdicción del Departamento de Antioquia</t>
  </si>
  <si>
    <t>ATENEO PORFIRIO BARBA JACOB</t>
  </si>
  <si>
    <t>80131501</t>
  </si>
  <si>
    <t>ARRENDAMIENTOBODEGA</t>
  </si>
  <si>
    <t>9 MESES Y 22 DIAS</t>
  </si>
  <si>
    <t>90121500</t>
  </si>
  <si>
    <t>TIQUETES AEREOS</t>
  </si>
  <si>
    <t>43212111</t>
  </si>
  <si>
    <t>Tiquetes Aereos</t>
  </si>
  <si>
    <t>APROBADA</t>
  </si>
  <si>
    <t>Proceso Adelantado por la Secretaría General</t>
  </si>
  <si>
    <t>COMPRA DE SILLAS PARA AUDITORIO DE LA GERENCIA INDIGENA</t>
  </si>
  <si>
    <t>Se trasladarán los recursos para que el Proceso sea Adelantado por la Secretaría General</t>
  </si>
  <si>
    <t>Prestar servicio para la atención de diferentes eventos capacitación y atención politcas públicas  indígena del Departamento de Antioquia.</t>
  </si>
  <si>
    <t>9meses</t>
  </si>
  <si>
    <t>Apoyo a talleres de capacitacion</t>
  </si>
  <si>
    <t>Apoyo talleres de capacitación</t>
  </si>
  <si>
    <t>Empro Evento Organización y Logística</t>
  </si>
  <si>
    <t>Suministrar elementos de dotacion y logistica para atención social en comunidades indígenas de acuerdo a sus planes de vida</t>
  </si>
  <si>
    <t>Suministro de bienes sociales</t>
  </si>
  <si>
    <t>Adicion  al  convenio:  Adelantar actividades necesarias para  la realización de procedimientos de constitución, ampliación, saneamiento y reestructuración de los resguardos  indígenas priorizados en el Departamento de Antioquia</t>
  </si>
  <si>
    <t xml:space="preserve">6 meses </t>
  </si>
  <si>
    <t>Régimen Especial - Organismos Internacionales</t>
  </si>
  <si>
    <t>Berta Inés Ochoa Zapata</t>
  </si>
  <si>
    <t>3838662</t>
  </si>
  <si>
    <t>berta.ochoa@antioquia.gov.co</t>
  </si>
  <si>
    <t>070051001</t>
  </si>
  <si>
    <t>Tener la claridad de los territorios que se gobiernan, genera un fortalecimiento en el gobierno propio</t>
  </si>
  <si>
    <t>Tramites para la constitución de Resguardos indígenas</t>
  </si>
  <si>
    <t>AMAZON CONSERVATION TEAM</t>
  </si>
  <si>
    <t>Contrato interadministrativo de prestación de servicios como operador logístico para diseñar, producir, organizar y operar  integralmentente los eventos institucionales de la Goberancion de Antiquia</t>
  </si>
  <si>
    <t>3838664</t>
  </si>
  <si>
    <t>070051002</t>
  </si>
  <si>
    <t>Apoyo actividades que mejoren la gobernabilidad</t>
  </si>
  <si>
    <t>Este proceso será adelantado por la Oficina de Comunicaciones</t>
  </si>
  <si>
    <t>Andrea Vesga Wagner</t>
  </si>
  <si>
    <t>Apoyar la guardia indígena a través de la dotación de implementos para el desarrollo de sus funciones en el Departamento de Antioquia</t>
  </si>
  <si>
    <t>Mejorar la capacidad de la Guardia indígena</t>
  </si>
  <si>
    <t>Capacitación y dotación de Guardia indígena</t>
  </si>
  <si>
    <t xml:space="preserve">4 meses </t>
  </si>
  <si>
    <t>Fortalecer la implementación de los planes de Ordenamiento Territorial y ambiental, por medio de acciones concertadas con las comunidades indígenas de Urabá y Occidente.</t>
  </si>
  <si>
    <t>Recursos Nacionales</t>
  </si>
  <si>
    <t>Consorcio Interventor BCA 2018</t>
  </si>
  <si>
    <t>Davis Isaza Martínez</t>
  </si>
  <si>
    <t>2017SS380002</t>
  </si>
  <si>
    <t>Gopher Group</t>
  </si>
  <si>
    <t>Hasta el 31 de Julio de 2018</t>
  </si>
  <si>
    <t>Régimen Especial - Artículo 95 Ley 489 de 1999</t>
  </si>
  <si>
    <t>Recursos nacionales</t>
  </si>
  <si>
    <t>Consiste en un convenio marco suscrito con el ICBF, en el cual se apropian los recursos para ejecutarse en los convenios derivados.</t>
  </si>
  <si>
    <t>Régimen Especial - Decreto 092 de 2017</t>
  </si>
  <si>
    <t>S2017060112156</t>
  </si>
  <si>
    <t>Fundación de atención a la niñez - FAN</t>
  </si>
  <si>
    <t>Unión Temporal Construyendo Vida con Valores 2018</t>
  </si>
  <si>
    <t>Fundación Universitaria Autonoma de las Americas</t>
  </si>
  <si>
    <t xml:space="preserve">Fundación las Golondrinas </t>
  </si>
  <si>
    <t>Corporacion Colombia Avanza</t>
  </si>
  <si>
    <t>Corporación Educativa para el Desarrollo Integral -COREDI</t>
  </si>
  <si>
    <t>Corporacion Abrazar</t>
  </si>
  <si>
    <t>Unión Temporal C-C</t>
  </si>
  <si>
    <t>Corporación Proyecto de Empuje para Colaboración y Ayuda Social -PECAS</t>
  </si>
  <si>
    <t>Adquisición de tiquetes aéreos para los funcionarios adscritos a la Gerencia de Infancia, Adolescencia y juventud</t>
  </si>
  <si>
    <t>Proceso que realizará la secretaría general. Se aportará CDP para la contratación</t>
  </si>
  <si>
    <t>Steven Cortina Yarce</t>
  </si>
  <si>
    <t>6,5 meses</t>
  </si>
  <si>
    <t>Corporación Dignificar</t>
  </si>
  <si>
    <t>Cualificar a agentes educativos y actores corresponsables de primera infancia, para el desarrollo de la política departamental Buen Comienzo Antioquia.</t>
  </si>
  <si>
    <t>3.2 meses</t>
  </si>
  <si>
    <t>*Niños y niñas de cero a cinco años de áreas rurales y atendidos integralmente con enfoque diferencial anual
*Niños y niñas de cero a cinco años de áreas urbanas atendidos integralmente con enfoque diferencial anual</t>
  </si>
  <si>
    <t>3 procesos de cualificación</t>
  </si>
  <si>
    <t>Cualificación de agentes educativos</t>
  </si>
  <si>
    <t>Centro de Sistemas de Antioquia S.A.S</t>
  </si>
  <si>
    <t>Pilar Álvarez Acosta</t>
  </si>
  <si>
    <t>Luz Edilma Jiménez Arias</t>
  </si>
  <si>
    <t>Trassusrisas S.A.S</t>
  </si>
  <si>
    <t>Alejandra Carvajal Román</t>
  </si>
  <si>
    <t xml:space="preserve"> 8 meses</t>
  </si>
  <si>
    <t>2017CN380002</t>
  </si>
  <si>
    <t>Neida Elena García Pulgarín</t>
  </si>
  <si>
    <t>72141003 72141104 72141106</t>
  </si>
  <si>
    <t>Construcción y pavimentación de vías en la Red Vial Secundaria RVS de Antioquia</t>
  </si>
  <si>
    <t>Red Vial Secundaria pavimentada</t>
  </si>
  <si>
    <t>14703 de 23/08/2016
20511 de 11/01/2018
21449 de 03/05/2018</t>
  </si>
  <si>
    <t xml:space="preserve">Fecha de Firma del Contrato  29 de diciembre de 2016  
Fecha de Inicio de Ejecución del Contrato  23 de enero de 2017  
Plazo de Ejecución del Contrato  22 Meses  
</t>
  </si>
  <si>
    <t xml:space="preserve">Fecha de Firma del Contrato  28 de diciembre de 2016  
Fecha de Inicio de Ejecución del Contrato  23 de enero de 2017  
Plazo de Ejecución del Contrato  23 Meses 
</t>
  </si>
  <si>
    <t>km de vías de la RVS mantenidas, mejoradas y/o rehabilitadas en afirmado  (31050305)
km de vías de la RVS mantenidas, mejoradas y/o rehabilitadas en pavimento (31050306)
Puntos críticos de la RVS intervenidos
(31050303)</t>
  </si>
  <si>
    <t>Red vial secundaria rehabilitada y mantenida</t>
  </si>
  <si>
    <t>2018-OO-20-0005</t>
  </si>
  <si>
    <t>Fecha de Firma del Contrato 30 de enero de 2018
Fecha de Inicio de Ejecución del Contrato 01 de marzo de 2018
Plazo de Ejecución del Contrato 7 Meses
En trámite RPC a 17/01/2018 del contrato 2018-OO-20-0005
RESOLUCION DE ADJUDICACION LIC 20-02-2017
17-01-2018 04:35 PM 
INFORME EVALUACION LIC-20-02-2017
07-12-2017 03:58 PM
ACTA ADUDIENCIA CIERRE LIC-20-02-2017
20-11-2017 04:22 PM</t>
  </si>
  <si>
    <t>S2018060000518 de 09/01/2018</t>
  </si>
  <si>
    <t>2018-SS-20-0007</t>
  </si>
  <si>
    <t>CONSOCIO BRAAVOS 03 (GRUPO POSSO SAS 70% - HUGO ALFREDO POSSO PRADO 30%)
CONSORCIO BRAAVOS 03 INTEGRADO POR GRUPO POSSO SAS. 70% Y HUGO ALFREDO POSSO PRADO 30% representado por HUGO ALFREDO POSSO MONCADA, identificado con cédula de ciudadanía No. 88.197.628, el contrato derivado del Concurso de Méritos No. CON-20-03-2017</t>
  </si>
  <si>
    <r>
      <t xml:space="preserve">
Fecha de Firma del Contrato 05 de febrero de 2018
Fecha de Inicio de Ejecución del Contrato 01 de marzo de 2018
Plazo de Ejecución del Contrato 8 Meses
</t>
    </r>
    <r>
      <rPr>
        <sz val="10"/>
        <color rgb="FFFF0000"/>
        <rFont val="Calibri"/>
        <family val="2"/>
        <scheme val="minor"/>
      </rPr>
      <t>En trámite RPC a 17/01/2018 del contrato 2018-SS-20-0007</t>
    </r>
    <r>
      <rPr>
        <sz val="10"/>
        <color theme="1"/>
        <rFont val="Calibri"/>
        <family val="2"/>
        <scheme val="minor"/>
      </rPr>
      <t xml:space="preserve">
RESOLUCION DE ADJUDICACION
26-01-2018 03:46 PM
ACTA DE CIERRE Y APERTURA DE PROPUESTAS
30-11-2017 09:52 AM
Recursos de vigencias futuras EXCEPCIONALES 2018
LISTADO ASISTENCIA AUDIENCIA RIESGOS ACLARACION PLIEGOS CON-20-03-2017
16-11-2017 04:16 PM</t>
    </r>
  </si>
  <si>
    <t>2018-OO-20-0006</t>
  </si>
  <si>
    <t>INGENIERIA Y VIAS S.A.S - INGEVIAS SAS
INGEVIAS SAS;  NIT 8000298992 ; NOMBRE REPRESENTANTE LEGAL: JUAN SEBASTIAN RIVERA PALACIO</t>
  </si>
  <si>
    <t xml:space="preserve">
Fecha de Firma del Contrato 30 de enero de 2018
Fecha de Inicio de Ejecución del Contrato 01 de marzo de 2018
Plazo de Ejecución del Contrato 7 Meses
En trámite RPC a 17/01/2017 del contrato 2018-OO-20-0006
INFORME DE EVALUACION LIC-20-03-2017
07-12-2017 03:52 PM
ACTA DE CIERRE Y APERTURA DE PROPUESTAS LIC 20-03
20-11-2017 04:29 PM</t>
  </si>
  <si>
    <t>2018-SS-20-0008</t>
  </si>
  <si>
    <t>Fecha de Firma del Contrato 29 de enero de 2018
Fecha de Inicio de Ejecución del Contrato 29 de enero de 2018
Plazo de Ejecución del Contrato 8 Meses
En trámite RPC a 17/01/2017 del contrato 2018-SS-20-0008
ACTA CIERRE Y APERTURA
30-11-2017 04:27 PM
Recursos de vigencias futuras EXCEPCIONALES 2018
ACTA AUDIENCIA RIESGOS Y LISTADO
15-11-2017 05:13 PM</t>
  </si>
  <si>
    <t xml:space="preserve">Gladys Estella Hernandez S. </t>
  </si>
  <si>
    <t>2018-OO-20-0001</t>
  </si>
  <si>
    <t>echa de Firma del Contrato 30 de enero de 2018
Fecha de Inicio de Ejecución del Contrato 13 de marzo de 2018
Plazo de Ejecución del Contrato 7 Meses
En trámite RPC a 17/01/2018 del contrato 2018-OO-20-0001
INFORME DE EVALUACION
07-12-2017 06:05 PM
ACTA DE CIERRE Y APERTURA DE PROPUESTAS LIC 20-05-2017
21-11-2017 05:28 PM</t>
  </si>
  <si>
    <t>2018-SS-20-0003</t>
  </si>
  <si>
    <r>
      <t xml:space="preserve">
Fecha de Firma del Contrato 30 de enero de 2018
Fecha de Inicio de Ejecución del Contrato 30 de enero de 2018
Plazo de Ejecución del Contrato 8 Meses
</t>
    </r>
    <r>
      <rPr>
        <sz val="10"/>
        <color rgb="FFFF0000"/>
        <rFont val="Calibri"/>
        <family val="2"/>
        <scheme val="minor"/>
      </rPr>
      <t>En trámite RPC a 17/01/2018 del contrato 2018-SS-20-0003</t>
    </r>
    <r>
      <rPr>
        <sz val="10"/>
        <rFont val="Calibri"/>
        <family val="2"/>
        <scheme val="minor"/>
      </rPr>
      <t xml:space="preserve">
ACTA DE CIERRE Y APERTURA DE PROPUESTAS CON 20-06-2017
30-11-2017 11:50 AM
Recursos de vigencias futuras EXCEPCIONALES 2018
LISTADO DE ASISTENCIA AUDIENCIA RIESGOS CON-20-06-2017
15-11-2017 05:16 PM</t>
    </r>
  </si>
  <si>
    <t>2018-OO-20-0004</t>
  </si>
  <si>
    <t>INGENIERIA Y VIAS S.A.S - INGEVIAS SAS, NIT 8000298992
NOMBRE REPRESENTANTE LEGAL: JUAN SEBASTIAN RIVERA PALACIO</t>
  </si>
  <si>
    <t xml:space="preserve">
Fecha de Firma del Contrato 30 de enero de 2018
Fecha de Inicio de Ejecución del Contrato 01 de marzo de 2018
Plazo de Ejecución del Contrato 7 Meses
En trámite RPC a 17/01/2017 del contrato 2018-OO-20-0004
INFORME DE EVALUACION
07-12-2017 06:13 PM
ACTA DE CIERRE CON ANEXOS
23-11-2017 01:30 PM
RESPUESTA A OBSERVACION EXTEMPORANEA No 2
17-11-2017 06:16 PM
RESPUESTA A OBSERVACION EXTEMPORANEA AL PLIEGO
15-11-2017 02:35 PM</t>
  </si>
  <si>
    <t>2018-SS-20-0004</t>
  </si>
  <si>
    <r>
      <t xml:space="preserve">
Fecha de Firma del Contrato 01 de febrero de 2018
Fecha de Inicio de Ejecución del Contrato 01 de marzo de 2018
Plazo de Ejecución del Contrato 8 Meses
</t>
    </r>
    <r>
      <rPr>
        <sz val="10"/>
        <color rgb="FFFF0000"/>
        <rFont val="Calibri"/>
        <family val="2"/>
        <scheme val="minor"/>
      </rPr>
      <t>En trámite RPC a 17/01/2018 del contrato 2018-SS-20-0004</t>
    </r>
    <r>
      <rPr>
        <sz val="10"/>
        <color theme="1"/>
        <rFont val="Calibri"/>
        <family val="2"/>
        <scheme val="minor"/>
      </rPr>
      <t xml:space="preserve">
ACTA AUDIENCIA CIERRE CON-20-07-2017
30-11-2017 05:22 PM
Recursos de vigencias futuras EXCEPCIONALES 2018
ACTA AUDIENCIA DE RIESGOS Y ACLARACION DE PLIEGOS CON-20-07-2017
16-11-2017 04:46 PM</t>
    </r>
  </si>
  <si>
    <t>2018-OO-20-0002</t>
  </si>
  <si>
    <t xml:space="preserve">
Fecha de Firma del Contrato 30 de enero de 2018
Fecha de Inicio de Ejecución del Contrato 03 de abril de 2018
Plazo de Ejecución del Contrato 7 Meses
En trámite RPC a 17/01/2018 del contrato 2018-OO-20-0002 
INFORME EVALUACION LIC-20-07-2017
 07-12-2017 04:07 PM
ACTA DE CIERRE Y APERTURA PROPUESTAS
23-11-2017 01:28 PM
RESPUESTA A OBSERVACION EXTEMPORANEA No 2
17-11-2017 06:17 PM
RESPUESTA A OBSERVACION EXTEMPORANEA AL PLIEGO
15-11-2017 02:38 PM</t>
  </si>
  <si>
    <t>2018-SS-20-0005</t>
  </si>
  <si>
    <r>
      <t xml:space="preserve">
Fecha de Firma del Contrato 30 de enero de 2018
Fecha de Inicio de Ejecución del Contrato 03 de abril de 2018
Plazo de Ejecución del Contrato 8 Meses
</t>
    </r>
    <r>
      <rPr>
        <sz val="10"/>
        <rFont val="Calibri"/>
        <family val="2"/>
        <scheme val="minor"/>
      </rPr>
      <t xml:space="preserve">En trámite RPC a 17/01/2018 del contrato  2018-SS-20-0005
</t>
    </r>
    <r>
      <rPr>
        <sz val="10"/>
        <color theme="1"/>
        <rFont val="Calibri"/>
        <family val="2"/>
        <scheme val="minor"/>
      </rPr>
      <t xml:space="preserve">
ACTA DE CIERRE CON-20-08-2017
30-11-2017 05:48 PM
Recursos de vigencias futuras EXCEPCIONALES 2018
ACTA DE AUDIENCIA RIESGOS Y ACLARACION PLIEGO
15-11-2017 05:06 PM</t>
    </r>
  </si>
  <si>
    <t>Jaime Arturo Ospina Giraldo</t>
  </si>
  <si>
    <t>72141003 72141104 72141106 81101510</t>
  </si>
  <si>
    <t>Rehabilitación y mantenimiento de vías específicas con recursos del peaje Pajarito en la subregión Norte del departamento de Antioquia</t>
  </si>
  <si>
    <t>2018-OO-20-0003</t>
  </si>
  <si>
    <t>Fecha de Firma del Contrato 30 de enero de 2018
Fecha de Inicio de Ejecución del Contrato 06 de marzo de 2018
Plazo de Ejecución del Contrato 7 Meses
En trámite RPC a 17/01/2018 del contrato 2018-OO-20-0003
INFORME DE EVALUACION
07-12-2017 05:28 PM
ACTA DE CIERRE Y APERTURA DE PROPUESTAS LISTADO DE ASISTENCIA HORA LEGAL ACTA DE RECIBO
21-11-2017 03:43 PM</t>
  </si>
  <si>
    <t>2018-SS-20-0006</t>
  </si>
  <si>
    <t>Fecha de Firma del Contrato 29 de enero de 2018
Fecha de Inicio de Ejecución del Contrato 29 de enero de 2018
Plazo de Ejecución del Contrato 8 Meses
En trámite RPC a 17/01/2018 del contrato 2018-SS-20-0006
ACTA DE CIERRE Y APERTURA DE PROPUESTA
30-11-2017 03:51 PM
Recursos de vigencias futuras EXCEPCIONALES 2018
ACTA DE AUDIENCIA PARA PACTAR RIESGOS Y ACLARAR PLIEGOS
15-11-2017 05:01 PM</t>
  </si>
  <si>
    <r>
      <t xml:space="preserve">ESTUDIOS Y DISEÑOS </t>
    </r>
    <r>
      <rPr>
        <sz val="10"/>
        <color rgb="FFFF0000"/>
        <rFont val="Calibri"/>
        <family val="2"/>
        <scheme val="minor"/>
      </rPr>
      <t>TÉCNICOS</t>
    </r>
    <r>
      <rPr>
        <sz val="10"/>
        <rFont val="Calibri"/>
        <family val="2"/>
        <scheme val="minor"/>
      </rPr>
      <t xml:space="preserve"> PARA EL MEJORAMIENTO, REHABILITACION Y/O PAVIMENTACION DEL TRAMO DE VIA COLORADO-NECHI (CODIGO DE VIA 25AN18) EN LA SUBREGION BAJO CAUCA DEL DEPARTAMENTO DE ANTIOQUIA
</t>
    </r>
  </si>
  <si>
    <t>Estudios de infraestructura en la Red Vial Secundaria</t>
  </si>
  <si>
    <r>
      <t xml:space="preserve">20692 de 16/01/2018
</t>
    </r>
    <r>
      <rPr>
        <strike/>
        <sz val="10"/>
        <color rgb="FFFF0000"/>
        <rFont val="Calibri"/>
        <family val="2"/>
        <scheme val="minor"/>
      </rPr>
      <t>18958 de 26/09/2017</t>
    </r>
    <r>
      <rPr>
        <sz val="10"/>
        <rFont val="Calibri"/>
        <family val="2"/>
        <scheme val="minor"/>
      </rPr>
      <t xml:space="preserve">
21197 de 05/03/2018</t>
    </r>
  </si>
  <si>
    <t>ESTRUCTURAS, INTERVENTORÍAS Y PROYECTOS S.A.S.., representado por Jaider Eugenio Sepúlveda García, mayor de edad, identificado con la Cedula de Ciudadanía N° 71.661.365, el Contrato derivado del concurso de méritos 7705</t>
  </si>
  <si>
    <t>Fecha de Firma del Contrato 03 de mayo de 2018
Fecha de Inicio de Ejecución del Contrato 03 de mayo de 2018
Plazo de Ejecución del Contrato 3 Meses
A 27/12/2017 en trámite RPC del contrato 4600007991 
Estado del Proceso Adjudicado
RESOLUCIÓN ADJUDICACIÓN 7705 22-12-2017 12:28 PM
INFORME DE EVALUACION 7705
24-11-2017 04:52 PM
SOLICITUD DE SUBSANACIONES Y ACLARACIONES
21-11-2017 05:13 PM
ACTA DE CIERRE 7705 CON ANEXOS
15-11-2017 02:55 PM</t>
  </si>
  <si>
    <t>3.5 meses</t>
  </si>
  <si>
    <t>Estado del Proceso  Terminado Anormalmente después de Convocado
Motivo de Terminación Anormal Después de Convocado:  NO SE PRESENTARON OFERENTES
28-11-2017 05:28 PM</t>
  </si>
  <si>
    <t>11,5 meses</t>
  </si>
  <si>
    <t>Fecha de Firma del Contrato 10 de noviembre de 2017
Fecha de Inicio de Ejecución del Contrato 02 de enero de 2018
Plazo de Ejecución del Contrato 345 Dí­as
Recursos de vigencias futuras EXCEPCIONALES 2018</t>
  </si>
  <si>
    <t>Recursos del crédito</t>
  </si>
  <si>
    <t xml:space="preserve">Fecha de Firma del Contrato  11 de diciembre de 2015  
Fecha de Inicio de Ejecución del Contrato  24 de diciembre de 2015  
Plazo de Ejecución del Contrato  120 Meses  
</t>
  </si>
  <si>
    <t xml:space="preserve">Actualización vigencia futura 6000001756 Contrucción del Proyecto Túnel del Toyo y sus Vías de Acceso en sus fases de Preconstrucción, Construcción, Operación y Mantenimiento
</t>
  </si>
  <si>
    <t>21147 de 15/02/2018</t>
  </si>
  <si>
    <t>201500300434 de 14/10/2015</t>
  </si>
  <si>
    <r>
      <t xml:space="preserve">CONSORCIO ANTIOQUIA AL MAR
</t>
    </r>
    <r>
      <rPr>
        <sz val="8"/>
        <color theme="1"/>
        <rFont val="Calibri"/>
        <family val="2"/>
        <scheme val="minor"/>
      </rPr>
      <t>Integrado por COLOMBIANA DE INFRAESTRUCTURAS S.A.S (40%), CASS CONSTRUCTORES &amp; CIA SCA (20%), CARLOS ALBERTO SOLARTE SOLARTE (20%) y ESTYMA ESTUDIOS Y MANEJOS S.A (20%).</t>
    </r>
  </si>
  <si>
    <t>Fecha de Firma del Contrato  11 de diciembre de 2015  
Fecha de Inicio de Ejecución del Contrato  24 de diciembre de 2015  
Plazo de Ejecución del Contrato  120 Meses  
Vigencia 2018: Actualización vigencia futura 6000001756  
A-F.9.1/1120/0-8115/310504000/183023001 $80.515.439.350 Necesidad 21147 de 15/02/2018</t>
  </si>
  <si>
    <t>CONSORCIO INTEGRAL TÚNEL EL TOYO
Integrado por INTEGRAL INGENIERÍA DE SUPERVISIÓN S.A.S 49% e INTEGRAL DISEÑOS E INTERVENTORÍA S.A.S. 51%. Representante Legal del CONSORCIO INTEGRAL TÚNEL EL TOYO, señor ROGELIO DE JESÚS SOSA BARRERA, identificado con la cédula de ciudadanía No. 8.391.298 expedida en la Ciudad de Bello, Antioquia</t>
  </si>
  <si>
    <t>Actualización vigencia futura 6000001756 Interventorìa Técnica, Administrativa, Financiera, Ambiental, Social, Predial Y Legal Para La Construcción Del Proyecto Túnel Del Toyo Y Sus Vías De Acceso En Sus Fases De Preconstrucciòn, Construcción, Operación Y Mantenimiento</t>
  </si>
  <si>
    <t>4752-CON-20-16-2015</t>
  </si>
  <si>
    <t>21148 de 15/02/2018</t>
  </si>
  <si>
    <t>2015000305149 de  17/11/2015</t>
  </si>
  <si>
    <r>
      <t xml:space="preserve">CONSORCIO INTEGRAL TÚNEL EL TOYO
</t>
    </r>
    <r>
      <rPr>
        <sz val="8"/>
        <color theme="1"/>
        <rFont val="Calibri"/>
        <family val="2"/>
        <scheme val="minor"/>
      </rPr>
      <t>Integrado por INTEGRAL INGENIERÍA DE SUPERVISIÓN S.A.S 49% e INTEGRAL DISEÑOS E INTERVENTORÍA S.A.S. 51%. Representante Legal del CONSORCIO INTEGRAL TÚNEL EL TOYO, señor ROGELIO DE JESÚS SOSA BARRERA, identificado con la cédula de ciudadanía No. 8.391.298 expedida en la Ciudad de Bello, Antioquia</t>
    </r>
  </si>
  <si>
    <t>Fecha de Firma del Contrato 11 de diciembre de 2015
Fecha de Inicio de Ejecución del Contrato 23 de diciembre de 2015
Plazo de Ejecución del Contrato 126 Meses
Vigencia 2018: Actualización vigencia futura 6000001756
A-F.9.1/1120/0-8115/310504000/183023001 $4.149.836.066 Necesidad 21148 de 15/02/2018</t>
  </si>
  <si>
    <t>CONSORCIO GERENCIA TÚNEL DEL TOYO
Integrado por COMPAÑÍA COLOMBIANA DE CONSULTORES S.A. (CCC) en un (50%) y RESTREPO Y URIBE S.A.S en un (50%).</t>
  </si>
  <si>
    <t xml:space="preserve">Actualización vigencia futura 6000001756 Contratación de la Gerencia del Proyecto, Encargada de efectuar la Administración integral de los contratos asociados a el Proyecto Túnel del Toyo y sus vías de acceso en todos los aspectos Técnicos Financieros, contables, Administrativos, Prediales, Ambientales, Documentales, Sociales y Juridicos
</t>
  </si>
  <si>
    <t>4793-CON-20-17-2015</t>
  </si>
  <si>
    <t>21149 de 15/02/2018</t>
  </si>
  <si>
    <t>201500357156 de 24/12/2015</t>
  </si>
  <si>
    <r>
      <t xml:space="preserve">CONSORCIO GERENCIA TÚNEL DEL TOYO
</t>
    </r>
    <r>
      <rPr>
        <sz val="9"/>
        <color theme="1"/>
        <rFont val="Calibri"/>
        <family val="2"/>
        <scheme val="minor"/>
      </rPr>
      <t>Integrado por COMPAÑÍA COLOMBIANA DE CONSULTORES S.A. (CCC) en un (50%) y RESTREPO Y URIBE S.A.S en un (50%).</t>
    </r>
  </si>
  <si>
    <t>Fecha de Firma del Contrato 30 de diciembre de 2015
Fecha de Inicio de Ejecución del Contrato 19 de diciembre de 2016
Plazo de Ejecución del Contrato 132 Meses
Vigencia 2018: Actualización vigencia futura 6000001756
A-F.9.1/1120/0-8115/310504000/183023001 $ 1.856.720.917  Necesidad 21149 de 15/02/2018</t>
  </si>
  <si>
    <t>Actualización vigencia futura 6000001756 Contrato interadministrativo entre el Departamenteo de Antioquia y el Instituto Para el Desarrollo de Antioquia - IDEA- para la administración y pagos para el manejo de los recursos del proyecto túnel del Toyo y sus conexiones viales, en el Departamento de Antioquia en el marco del Contrato 2015-AS-20-0006</t>
  </si>
  <si>
    <t>21150 de 15/02/2018</t>
  </si>
  <si>
    <t>INSTITUTO PARA EL DESARROLLO DE ANTIOQUIA (IDEA)</t>
  </si>
  <si>
    <t>Fecha de Firma del Contrato 29 de abril de 2015
Fecha de Inicio de Ejecución del Contrato 29 de abril de 2015
Plazo de Ejecución del Contrato 132 Meses
Vigencia 2018: Actualización vigencia futura 6000001756 
A-F.9.1/1120/0-8115/310504000/183023001 $97.500.000  Necesidad 21150 de 15/02/2018</t>
  </si>
  <si>
    <t>RODRIGO ECHEVERRY OCHOA</t>
  </si>
  <si>
    <t>Actualización vigencia futura 6000001756 Construcción del Proyecto Túnel del Toyo y sus Vías de Acceso en sus fases de Preconstrucción, Construcción, Operación y Mantenimiento - IMPREVISTOS</t>
  </si>
  <si>
    <t>21151 de 15/02/2018</t>
  </si>
  <si>
    <t>Fecha de Firma del Contrato  11 de diciembre de 2015  
Fecha de Inicio de Ejecución del Contrato  24 de diciembre de 2015  
Plazo de Ejecución del Contrato  120 Meses  
Vigencia 2018: Actualización vigencia futura 6000001756 - IMPREVISTOS
A-F.9.1/1120/0-8115/310504000/183023001 $2.152.729.000  Necesidad 21151 de 15/02/2018</t>
  </si>
  <si>
    <t>Actualización vigencia futura 6000001756 Construcción del Proyecto Túnel del Toyo y sus Vías de Acceso en sus fases de Preconstrucción, Construcción, Operación y Mantenimiento -PROVISION CONTINGENTES</t>
  </si>
  <si>
    <t>21152  de 15/02/2018</t>
  </si>
  <si>
    <t>Fecha de Firma del Contrato  11 de diciembre de 2015  
Fecha de Inicio de Ejecución del Contrato  24 de diciembre de 2015  
Plazo de Ejecución del Contrato  120 Meses  
Vigencia 2018: Actualización vigencia futura 6000001756 -PROVISION CONTINGENTES
A-F.9.1/1120/0-8115/310504000/183023001 $8.727.774.667  Necesidad 21152  de 15/02/2018</t>
  </si>
  <si>
    <t>Red vial terciaria construída</t>
  </si>
  <si>
    <t xml:space="preserve">Fecha de Firma del Contrato  09 de noviembre de 2017  
Fecha de Inicio de Ejecución del Contrato  20 de noviembre de 2017  
Plazo de Ejecución del Contrato  14 Meses
</t>
  </si>
  <si>
    <t>Fecha de Firma del Contrato 10 de noviembre de 2017
Fecha de Inicio de Ejecución del Contrato 26 de diciembre de 2017
Plazo de Ejecución del Contrato 13 Meses
Recursos de vigencias futuras EXCEPCIONALES 2018</t>
  </si>
  <si>
    <r>
      <t xml:space="preserve">Fecha de Firma del Contrato 09 de noviembre de 2017
Fecha de Inicio de Ejecución del Contrato 20 de diciembre de 2017
</t>
    </r>
    <r>
      <rPr>
        <sz val="10"/>
        <color rgb="FFFF0000"/>
        <rFont val="Calibri"/>
        <family val="2"/>
        <scheme val="minor"/>
      </rPr>
      <t>Plazo de Ejecución del Contrato 16 Meses</t>
    </r>
    <r>
      <rPr>
        <sz val="10"/>
        <rFont val="Calibri"/>
        <family val="2"/>
        <scheme val="minor"/>
      </rPr>
      <t xml:space="preserve">
Recursos de vigencias futuras EXCEPCIONALES 2018</t>
    </r>
  </si>
  <si>
    <r>
      <t xml:space="preserve">Fecha de Firma del Contrato 09 de noviembre de 2017
Fecha de Inicio de Ejecución del Contrato 13 de diciembre de 2017
</t>
    </r>
    <r>
      <rPr>
        <sz val="10"/>
        <color rgb="FFFF0000"/>
        <rFont val="Calibri"/>
        <family val="2"/>
        <scheme val="minor"/>
      </rPr>
      <t xml:space="preserve">Plazo de Ejecución del Contrato 13 Meses
</t>
    </r>
    <r>
      <rPr>
        <sz val="10"/>
        <color theme="1"/>
        <rFont val="Calibri"/>
        <family val="2"/>
        <scheme val="minor"/>
      </rPr>
      <t xml:space="preserve">
Recursos de vigencias futuras EXCEPCIONALES 2018</t>
    </r>
  </si>
  <si>
    <t>Fecha de Firma del Contrato 09 de noviembre de 2017
Fecha de Inicio de Ejecución del Contrato 13 de diciembre de 2017
Plazo de Ejecución del Contrato 14 Meses
Recursos de vigencias futuras EXCEPCIONALES 2018</t>
  </si>
  <si>
    <t>Fecha de Firma del Contrato 09 de noviembre de 2017
Fecha de Inicio de Ejecución del Contrato 04 de diciembre de 2017
Plazo de Ejecución del Contrato 14 Meses
Recursos de vigencias futuras EXCEPCIONALES 2018</t>
  </si>
  <si>
    <t>Fecha de Firma del Contrato 09 de noviembre de 2017
Fecha de Inicio de Ejecución del Contrato 19 de enero de 2018
Plazo de Ejecución del Contrato 14 Meses
Recursos de vigencias futuras EXCEPCIONALES 2018</t>
  </si>
  <si>
    <t>Fecha de Firma del Contrato 09 de noviembre de 2017
Fecha de Inicio de Ejecución del Contrato 21 de diciembre de 2017
Plazo de Ejecución del Contrato 13 Meses
Recursos de vigencias futuras EXCEPCIONALES 2018</t>
  </si>
  <si>
    <t>Fecha de Firma del Contrato 09 de noviembre de 2017
Fecha de Inicio de Ejecución del Contrato 30 de noviembre de 2017
Plazo de Ejecución del Contrato 13 Meses
Recursos de vigencias futuras EXCEPCIONALES 2018</t>
  </si>
  <si>
    <r>
      <t xml:space="preserve">Fecha de Firma del Contrato  10 de noviembre de 2017  
Fecha de Inicio de Ejecución del Contrato  10 de noviembre de 2017  
</t>
    </r>
    <r>
      <rPr>
        <sz val="10"/>
        <color rgb="FFFF0000"/>
        <rFont val="Calibri"/>
        <family val="2"/>
        <scheme val="minor"/>
      </rPr>
      <t xml:space="preserve">Plazo de Ejecución del Contrato  12 Meses </t>
    </r>
    <r>
      <rPr>
        <sz val="10"/>
        <color theme="1"/>
        <rFont val="Calibri"/>
        <family val="2"/>
        <scheme val="minor"/>
      </rPr>
      <t xml:space="preserve">
Recursos de vigencias futuras EXCEPCIONALES 2018
Secretaría de Infraestructura $1.000.000.000 y Secretaría de Gobierno $70.000.000</t>
    </r>
  </si>
  <si>
    <t>Fecha de Firma del Contrato 10 de noviembre de 2017
Fecha de Inicio de Ejecución del Contrato 18 de diciembre de 2017
Plazo de Ejecución del Contrato 14 Meses
Recursos de vigencias futuras EXCEPCIONALES 2018</t>
  </si>
  <si>
    <t>72141103 30111601</t>
  </si>
  <si>
    <t>Red vial urbana construída</t>
  </si>
  <si>
    <t xml:space="preserve">Régimen Especial - Artículo 14 Ley 9 de 1989, Ley 388 de 1997 </t>
  </si>
  <si>
    <t>Estudios de infraestructura en la red vial secundaria en Antioqua</t>
  </si>
  <si>
    <t>ADICION 1 AL CONTRATO INTERADMINISTRATIVO 2017-SS-20-0003 - PRESTAR EL SERVICIO DE ADMINISTRACIÓN Y OPERACIÓN DE MAQUINARIA PARA EL DEPARTAMENTO DE ANTIOQUIA
Conservación de la transitabilidad en vías en el Departamento
NOTA: Recursos para adicionar en el año 2018 el contrato 2017-SS-20-0003-PRESTAR EL SERVICIO DE ADMINISTRACIÓN Y OPERACIÓN DE MAQUINARIA PARA EL DEPARTAMENTO DE ANTIOQUIA</t>
  </si>
  <si>
    <t>21261 de 03/04/2018</t>
  </si>
  <si>
    <t>ADICION 1 en trámite a 03/04/2018
Fecha de Firma del Contrato 10 de noviembre de 2017
Fecha de Inicio de Ejecución del Contrato 02 de enero de 2018
Plazo de Ejecución del Contrato 345 Dí­as
Recursos de vigencias futuras EXCEPCIONALES 2018</t>
  </si>
  <si>
    <t>No solicitadas</t>
  </si>
  <si>
    <t>95111603 95121909 95121645 95111500</t>
  </si>
  <si>
    <t>Aportes al Contrato de Concesión O97-CO-20-1738 "Desarrollo Vial del Aburrá Norte" de acuerdo a compromiso adquirido en el Otrosí 21 a través del mecanismo de valorización.
NOTA: pago a realizar al concesionario a traves del recaudo de la valorizacion de la via</t>
  </si>
  <si>
    <t>Contrato de Concesión 97-CO-20-1738</t>
  </si>
  <si>
    <t>21437 de 26/04/2018
21438 de 26/04/2018</t>
  </si>
  <si>
    <t>97-CO-20-1738</t>
  </si>
  <si>
    <t>HATOVIAL S.A.S.</t>
  </si>
  <si>
    <t xml:space="preserve">Aportes al Contrato de Concesión O97-CO-20-1738 "Desarrollo Vial del Aburrá Norte" de acuerdo a compromiso adquirido en el Otrosí 21 a través del mecanismo de valorización
</t>
  </si>
  <si>
    <t>81101510
81102201</t>
  </si>
  <si>
    <t>SUMINISTRO E INSTALACIÓN DE LA SEÑALIZACIÓN VERTICAL INFORMATIVA ELEVADA EN LA RED VIAL A CARGO DEL DEPARTAMENTO DE ANTIOQUIA, SUBREGIÓN DEL SUROESTE Y ORIENTE</t>
  </si>
  <si>
    <t>4,5 meses</t>
  </si>
  <si>
    <r>
      <rPr>
        <strike/>
        <sz val="8"/>
        <color rgb="FFFF0000"/>
        <rFont val="Arial"/>
        <family val="2"/>
      </rPr>
      <t>21221 de 13/03/2018
21222 de 13/03/2018</t>
    </r>
    <r>
      <rPr>
        <sz val="8"/>
        <rFont val="Arial"/>
        <family val="2"/>
      </rPr>
      <t xml:space="preserve">
21410 de 17/04/2018
21411 de 17/04/2018</t>
    </r>
  </si>
  <si>
    <t>EP creado 16 de mayo de 2018 9:41 a. m.</t>
  </si>
  <si>
    <t>INTERVENTORIA TÉCNICA, ADMINISTRATIVA, FINANCIERA, AMBIENTAL Y LEGAL PARA EL SUMINISTRO E INSTALACIÓN DE LA SEÑALIZACIÓN VERTICAL INFORMATIVA ELEVADA EN LA RED VIAL A CARGO DEL DEPARTAMENTO DE ANTIOQUIA, SUBREGIÓN DEL SUROESTE Y ORIENTE.</t>
  </si>
  <si>
    <r>
      <rPr>
        <strike/>
        <sz val="8"/>
        <color rgb="FFFF0000"/>
        <rFont val="Arial"/>
        <family val="2"/>
      </rPr>
      <t>21223 de 13/03/2018</t>
    </r>
    <r>
      <rPr>
        <sz val="8"/>
        <rFont val="Arial"/>
        <family val="2"/>
      </rPr>
      <t xml:space="preserve">
21412 de 17/04/2018</t>
    </r>
  </si>
  <si>
    <t>Paulo Andrés Pérez Giraldo</t>
  </si>
  <si>
    <t>72141107 72141109 81101505</t>
  </si>
  <si>
    <t>72141107 72141109</t>
  </si>
  <si>
    <t>81112501 81122000 81111500 43232100 43232200</t>
  </si>
  <si>
    <t xml:space="preserve">ADQUIRIR LA SUSCRIPCIÓN DE ADOBE CREATIVE CLOUD FOR TEAMS PARA LAS DIFERENTES DEPENDENCIAS DE LA GOBERNACIÓN DE ANTIOQUIA, INCLUYENDO SOPORTE TÉCNICO. 
Nota: La competencia para la contratación de este objeto es de la Dirección de Informática, el proceso de contratación será adelantado por la Secretaría General y entregado el CDP respectivo para su contratación (Centro de Costos 112000G222)
</t>
  </si>
  <si>
    <t>1 meses</t>
  </si>
  <si>
    <t xml:space="preserve">Nota: La competencia para la contratación de este objeto es de la Dirección de Informática, el proceso de contratación será adelantado por la Secretaría General y entregado el CDP respectivo para su contratación (Centro de Costos 112000G222)
</t>
  </si>
  <si>
    <t>81112501 43231500</t>
  </si>
  <si>
    <t>SUSCRIPCIÓN DE OFFICE 365 (SERVICIO DE CORREO ELECTRONICO)
Nota: La competencia para la contratación de este objeto es de la Dirección de Informática, el proceso de contratación será adelantado por la Secretaría General y entregado el CDP respectivo para su contratación (Centro de Costos 112000G222)</t>
  </si>
  <si>
    <t>81112501 81110000</t>
  </si>
  <si>
    <t>ADQUISICIÓN Y ACTUALIZACIÓN DE LICENCIAS DE ARCGIS PARA LOS ORGANISMOS DE LA GOBERNACIÓN DE ANTIOQUIA INCLUYENDO SOPORTE TÉCNICO, A TRAVÉS DE ACUERDO MARCO DE PRECIOS.
Nota: La competencia para la contratación de este objeto es de la Dirección de Informática, el proceso de contratación será adelantado por la Secretaría General y entregado el CDP respectivo para su contratación (Centro de Costos 112000G222)</t>
  </si>
  <si>
    <t>Nota: La competencia para la contratación de este objeto es de la Dirección de Informática, el proceso de contratación será adelantado por la Secretaría General y entregado el CDP respectivo para su contratación (Centro de Costos 112000G222)</t>
  </si>
  <si>
    <t>Mantenimiento, mejoramiento y/o rehabilitación de la RVS
Infraestructura de vías terciarias como apoyo a la comercialización de productos agropecuarios, pesqueros y forestales</t>
  </si>
  <si>
    <t>Red vial secundaria y terciaria rehabilitada y mantenida</t>
  </si>
  <si>
    <t>Fecha de Firma del Contrato 10 de marzo de 2017
Fecha de Inicio de Ejecución del Contrato 16 de marzo de 2017
Plazo de Ejecución del Contrato 9 Meses, sin sobrepasar el 15/12/2017
Prórroga 1: 5 meses más con nueva fecha de terminación 14/05/2018
26/01/2018: ACTUALIZACION VIGENCIA FUTURA 6000002370, 6000002371  ADICIÓN 1 Y PRORROGA 1 AL CONTRATO INTERADMINISTRATIVO 4600006343 DE 2017
Se realizó modificación al CDP y al RPC del contato por sustitución de FONDOS.</t>
  </si>
  <si>
    <t>95121634 72141108 72141103 72141003</t>
  </si>
  <si>
    <t>21192 de 02/03/2018</t>
  </si>
  <si>
    <t>Fecha de Firma del Contrato 10 de noviembre de 2017
Fecha de Inicio de Ejecución del Contrato  2 de abril de 2018
Plazo de Ejecución del Contrato 12 Meses
Cuantía Definitiva del Contrato $3,499,118,895.00
Vigencia Futura 2018 se aprueban el martes  07/11/2017
Valor total $3.499.073.988 Aportes DAPARD+Infraestructura</t>
  </si>
  <si>
    <r>
      <t xml:space="preserve">22101600 </t>
    </r>
    <r>
      <rPr>
        <sz val="10"/>
        <rFont val="Calibri"/>
        <family val="2"/>
        <scheme val="minor"/>
      </rPr>
      <t>22101502 22101511  22101509  25101601</t>
    </r>
  </si>
  <si>
    <t>ADQUISICIÓN DE MAQUINARIA Y VEHÍCULOS NUEVOS, PARA LA CONSERVACIÓN Y EL MANTENIMIENTO DE LA RED VIAL TERCIARIA Y OTRAS OBRAS DE INFRAESTRUCTURA MUNICIPALES EN EL DEPARTAMENTO DE ANTIOQUIA</t>
  </si>
  <si>
    <t>SA-20-01-2018</t>
  </si>
  <si>
    <t>21231 de 16/03/2018
21232 de 16/03/2018
21241 de 20/03/2018</t>
  </si>
  <si>
    <t>Estado del Proceso Convocado
PROCESO DE SELECCION SUBASTA INVERSA (09-05-2018 05:15 PM)
RESOLUCION DE APERTURA (17-04-2018 05:29 PM)
Rubro: VI.9.4/1120/4-1010/320402000/000050  Vigencia:2018  Valor  $10,000,000,000
Con recursos de DEPARTAMENTO Y 55 MUNICIPIOS DE ANTIOQUIA</t>
  </si>
  <si>
    <t>Santiago Diaz Marin</t>
  </si>
  <si>
    <t xml:space="preserve">Fecha de Firma del Contrato  03 de octubre de 2017  
Fecha de Inicio de Ejecución del Contrato  03 de octubre de 2017  
Plazo de Ejecución del Contrato  15 Meses
Fecha de terminación 31 de Diciembre de 2018 
NOTA: ACTUALIZACION VIGENCIA FUTURA 6000002254 de 02/08/2017 CONTRATO 4600007506 DE 2017 por $120.000.000  Necesidad 20969 de 26/01/2018 con CDP 3700010395 de 30/01/2018
</t>
  </si>
  <si>
    <t>Fecha de Firma del Contrato  27 de marzo de 2017  
Fecha de Inicio de Ejecución del Contrato  01 de abril de 2017  
Plazo de Ejecución del Contrato  9 Meses
ADICIÓN 1 con VF de 2018 Y PRORROGA 1  con fecha de 17/11/2017
Fecha de Firma de Adición 1 y Prorroga 1:  17 de noviembre de 2017. 
Valor Adicionado por $432,128,476.00
Tiempo Adicionado: 4 meses 
Nueva Fecha de terminación: 30 de abril de 2018</t>
  </si>
  <si>
    <t>93151610
93151600
93151500
80161500</t>
  </si>
  <si>
    <t>2018060034378 de 12/04/2018</t>
  </si>
  <si>
    <t>Contratista REGENCY S.A.S.
Identificación del Contratista Nit de Persona Jurídica No. 8050099083
País y Departamento/Provincia de ubicación del Contratista Colombia : Antioquia
Nombre del Representante Legal del Contratista JOSE FERNANDO OROZCO SADOVNIK
Identificación del Representante Legal Cédula de Ciudadanía No. 6105742</t>
  </si>
  <si>
    <t xml:space="preserve">
Fecha de Firma del Contrato 18 de abril de 2018
Fecha de Inicio de Ejecución del Contrato 18 de abril de 2018
Plazo de Ejecución del Contrato 8 Meses
AUDIENCIA DE RIESGOS 8041 
01-03-2018 04:54 PM
RESOLUCION APERTURA 2018060024493 
23-02-2018 03:50 PM
EP creado, 17 de enero de 2018 5:06 p. m.</t>
  </si>
  <si>
    <t>3  meses</t>
  </si>
  <si>
    <t>Recursos de Regalías-Recursos Propios</t>
  </si>
  <si>
    <t>Aplicación de tratamiento superficial para el mantenimiento de vías de la Red Vial Secundaria en Antioquia.
Mantenimiento y mejoramiento de la RVS Antiquia</t>
  </si>
  <si>
    <t xml:space="preserve">180119001
180035001
</t>
  </si>
  <si>
    <t>Vía secundaria mejorada</t>
  </si>
  <si>
    <r>
      <t xml:space="preserve">18677 de 01/09/2017
</t>
    </r>
    <r>
      <rPr>
        <strike/>
        <sz val="10"/>
        <color rgb="FFFF0000"/>
        <rFont val="Arial"/>
        <family val="2"/>
      </rPr>
      <t>19152 de 10/10/2017</t>
    </r>
    <r>
      <rPr>
        <sz val="10"/>
        <rFont val="Arial"/>
        <family val="2"/>
      </rPr>
      <t xml:space="preserve">
21102 de 13/02/2018</t>
    </r>
  </si>
  <si>
    <t>2018060034377 de 12/04/2018</t>
  </si>
  <si>
    <t>UNIÓN TEMPORAL SAN MARCOS - LUIS GUILLERMO RUIZ MACHADO 70%, GERMAN
VILLANUEVA CALDERÓN 30%</t>
  </si>
  <si>
    <t>A 19 de abril de 2018 3:45 p. m. en trámite RPC del contrato 4600008088
Estado del Proceso Adjudicado
 RESOLUCION DE ADJUDICACION 12-04-2018 07:50 PM
INFORME DE EVALUACION 15-03-2018 11:26 PM
RESOLUCION DE ADJUDICACION 12-04-2018 07:50 PM
RESOLUCION DE APERTURA 14-02-2018 07:10 PM
EP de 01 de diciembre de 2017 10:11 a.m.
Recursos de Regalías-Recursos Propios</t>
  </si>
  <si>
    <t>5,5 meses</t>
  </si>
  <si>
    <r>
      <t xml:space="preserve">18678 de 01/09/2017
</t>
    </r>
    <r>
      <rPr>
        <strike/>
        <sz val="10"/>
        <color rgb="FFFF0000"/>
        <rFont val="Arial"/>
        <family val="2"/>
      </rPr>
      <t>19153 de 10/10/2017</t>
    </r>
    <r>
      <rPr>
        <sz val="10"/>
        <rFont val="Arial"/>
        <family val="2"/>
      </rPr>
      <t xml:space="preserve">
21103 de 13/02/2018</t>
    </r>
  </si>
  <si>
    <t>Estado del Proceso Terminado Anormalmente después de Convocado
El primer orden de elegibilidad presento una propuesta economica mayor al CDP, el segundo orden no asistio a la audiencia incurriendo en causal de rechazo expresa establecida en el pliego de condiciones.
RESOLUCION DE DECLARATORIA DE DESIERTA (03-05-2018 05:35 PM)
Acta de apertura de sobre económico del proceso de Concurso de Mérito No: 8002, el cual se declaró desierto el pasado 24 de abril de 2018.
ACTA DE APERTURA DE SOBRE ECONOMICO  26-04-2018 08:48 PM
ACTA DE CIERRE Y APERTURA DE PROPUESTAS 06-03-2018 11:07 AM
Estado del Proceso Borrador
Recursos de Regalías-Recursos Propios</t>
  </si>
  <si>
    <t>LINA MARÍA CÓRDOBA DÍAZ</t>
  </si>
  <si>
    <t>Estado del Proceso Convocado 
RESOLUCION DE APERTURA 8213 (15-05-2018 04:40 PM)
Creación de Proceso 04 de May de 2018 06:51 P.M.
 AVISO DE CONVOCATORIA 8213 04-05-2018 06:51 PM
NOTA: Proceso 8002: Estado del Proceso Terminado Anormalmente después de Convocado - Resolucion de declaratoria de Desierto el pasado 24 de abril de 2018</t>
  </si>
  <si>
    <t xml:space="preserve">MEJORAMIENTO Y CONSTRUCCIÓN DE OBRAS COMPLEMENTARIAS SOBRE EL CORREDOR VIAL SAN JERÓNIMO-POLEAL (62AN16), DE LA SUBREGION OCCIDENTE
</t>
  </si>
  <si>
    <r>
      <t xml:space="preserve">18679 de 01/09/2017
</t>
    </r>
    <r>
      <rPr>
        <strike/>
        <sz val="10"/>
        <color rgb="FFFF0000"/>
        <rFont val="Arial"/>
        <family val="2"/>
      </rPr>
      <t xml:space="preserve">19155 de 10/10/2017
</t>
    </r>
    <r>
      <rPr>
        <sz val="10"/>
        <rFont val="Arial"/>
        <family val="2"/>
      </rPr>
      <t>21165 de 21/02/2018</t>
    </r>
  </si>
  <si>
    <t>S 2018060224774 16/05/2018</t>
  </si>
  <si>
    <t>Adjudicar al proponente CONSTRUCCIONES AP S.A.S representado legalmente por SERGIO ANDRES ACERO ALVAREZ, identificado con cédula de ciudadanía No 71.696.543 de Medellín , el Contrato derivado de la Licitación Pública No. 7985,</t>
  </si>
  <si>
    <t>Estado del Proceso Adjudicado
RESOLUCION ADJUDICACION 7985 2018060224774 (16-05-2018 11:20 AM)
ACTA DE CIERRE Y APERTURA PTAS 22-03-2018 05:30 PM
RESOLUCION DE APERTURA 19-02-2018 05:47 PM
EP de 29 de noviembre de 2017 05:13 p.m.
Recursos de Regalías-Recursos Propios</t>
  </si>
  <si>
    <r>
      <t xml:space="preserve">18680 de 01/09/2017
</t>
    </r>
    <r>
      <rPr>
        <strike/>
        <sz val="10"/>
        <color rgb="FFFF0000"/>
        <rFont val="Arial"/>
        <family val="2"/>
      </rPr>
      <t>19156 de 10/10/2017</t>
    </r>
    <r>
      <rPr>
        <sz val="10"/>
        <rFont val="Arial"/>
        <family val="2"/>
      </rPr>
      <t xml:space="preserve">
21166 de 21/02/2018</t>
    </r>
  </si>
  <si>
    <t>Estado del Proceso Borrador
Recursos de Regalías-Recursos Propios</t>
  </si>
  <si>
    <r>
      <t xml:space="preserve">18681 de 01/09/2017
</t>
    </r>
    <r>
      <rPr>
        <strike/>
        <sz val="10"/>
        <color rgb="FFFF0000"/>
        <rFont val="Arial"/>
        <family val="2"/>
      </rPr>
      <t>19157 de 10/10/2017</t>
    </r>
    <r>
      <rPr>
        <sz val="10"/>
        <rFont val="Arial"/>
        <family val="2"/>
      </rPr>
      <t xml:space="preserve">
21167 de 21/02/2018</t>
    </r>
  </si>
  <si>
    <t>S2018060224385 de 10/05/2018</t>
  </si>
  <si>
    <t>Adjudicar al proponente CONSORCIO INFRAESTRUYCTURA VIAL ARMENIA integrando por INFRACO SAS 75% Y KHB INGENIERIA SAS 25% representado por Alexander Barreneche Mejía, identificado con la Cedula de Ciudadanía N° 98.642.053, el Contrato derivado de la Licitación Pública No. 7991</t>
  </si>
  <si>
    <t>Estado del Proceso Adjudicado
2018060224385 RES ADJUDICACION 7991 (11-05-2018 03:35 PM)
ACTA DE CIERRE CON ANEXOS (2) 15-03-2018 11:48 AM
ACTA DE AUDIENCIA CON ANEXOS 05-03-2018 03:58 PM
Estado del Proceso Borrador
EP de , 01 de diciembre de 2017 01:02 p.m.
Recursos de Regalías-Recursos Propios</t>
  </si>
  <si>
    <r>
      <t xml:space="preserve">18682 de 01/09/2017
</t>
    </r>
    <r>
      <rPr>
        <strike/>
        <sz val="10"/>
        <color rgb="FFFF0000"/>
        <rFont val="Arial"/>
        <family val="2"/>
      </rPr>
      <t>19158 de 10/10/2017</t>
    </r>
    <r>
      <rPr>
        <sz val="10"/>
        <rFont val="Arial"/>
        <family val="2"/>
      </rPr>
      <t xml:space="preserve">
21168 de 21/02/2018</t>
    </r>
  </si>
  <si>
    <t>Estado del Proceso Convocado
RESOLUCION DE APERTURA 8003 09-03-2018 04:18 PM
Recursos de Regalías-Recursos Propios</t>
  </si>
  <si>
    <t xml:space="preserve">MEJORAMIENTO Y CONSTRUCCIÓN DE OBRAS COMPLEMENTARIAS SOBRE EL CORREDOR VIAL SAN FERMIN-BRICEÑO (25AN13), DE LA SUBREGION NORTE
</t>
  </si>
  <si>
    <r>
      <t xml:space="preserve">18683 de 01/09/2017
</t>
    </r>
    <r>
      <rPr>
        <strike/>
        <sz val="10"/>
        <color rgb="FFFF0000"/>
        <rFont val="Arial"/>
        <family val="2"/>
      </rPr>
      <t>19159 de 10/10/2017</t>
    </r>
    <r>
      <rPr>
        <sz val="10"/>
        <rFont val="Arial"/>
        <family val="2"/>
      </rPr>
      <t xml:space="preserve">
21169 de 21/02/2018</t>
    </r>
  </si>
  <si>
    <t>S 2018060224337 de 09/05/2018</t>
  </si>
  <si>
    <t>Adjudicar al proponente CONSORCIO VIAL SAN JOSÉ INTEGRADO POR AGUIDEL SAS 50% Y CUBIDES Y MUÑOZ LTDA 50%, Consorcio representado legalmente por JUAN MANUEL DELGADO VILLEGAS, identificado con cédula de ciudadanía No.2.775.951 de Medellín , el Contrato derivado de la Licitación Pública No. 798</t>
  </si>
  <si>
    <t>Estado del Proceso Adjudicado
RESOLUCION ADJUDIACCION SAN FERMIN BRICEÑO OBRA 2018060224337 (17-05-2018 04:25 PM)
ACTA DE CIERRE 16-03-2018 10:24 AM
AUDIENCIA PUBLICA DE RIESOS LIC-7993 05-03-2018 05:13 PM
EP de 30 de noviembre de 2017 04:26 p.m.
Recursos de Regalías-Recursos Propios</t>
  </si>
  <si>
    <r>
      <t xml:space="preserve">18684 de 01/09/2017
</t>
    </r>
    <r>
      <rPr>
        <strike/>
        <sz val="10"/>
        <color rgb="FFFF0000"/>
        <rFont val="Arial"/>
        <family val="2"/>
      </rPr>
      <t>19160 de 10/10/2017</t>
    </r>
    <r>
      <rPr>
        <sz val="10"/>
        <rFont val="Arial"/>
        <family val="2"/>
      </rPr>
      <t xml:space="preserve">
21170 de 21/02/2018 </t>
    </r>
  </si>
  <si>
    <t>Estado del Proceso Borrador
RESOLUCION APERTURA 08-03-2018 05:28 PM
Recursos de Regalías-Recursos Propios</t>
  </si>
  <si>
    <t xml:space="preserve">MEJORAMIENTO Y CONSTRUCCIÓN DE OBRAS COMPLEMENTARIAS SOBRE EL CORREDOR VIAL SALGAR-LA CÁMARA-LA QUIEBRA (60AN05-1), DE LA SUBREGION SUROESTE
</t>
  </si>
  <si>
    <r>
      <t xml:space="preserve">18685 de 01/09/2017
</t>
    </r>
    <r>
      <rPr>
        <strike/>
        <sz val="10"/>
        <color rgb="FFFF0000"/>
        <rFont val="Arial"/>
        <family val="2"/>
      </rPr>
      <t>19161 de 10/10/2017</t>
    </r>
    <r>
      <rPr>
        <sz val="10"/>
        <rFont val="Arial"/>
        <family val="2"/>
      </rPr>
      <t xml:space="preserve">
21171 de 21/02/2018</t>
    </r>
  </si>
  <si>
    <t>S2018060223826 04/05/2018</t>
  </si>
  <si>
    <t>Adjudicar al proponente Nro. 26, CONSORCIO VIAS GM4, integrado por: ING GAMMA S.A.S., con NIT. 900350972-1, con participación de 50% y CONSTRUCCIONES MAC LTDA., con NIT 830090667-8, con participación de 50%; representado el CONSORCIO VIAS GM4 por la ingeniera civil, ANGELA MARIA MANTILLA PRADA, identificada con cedula de ciudadanía No. 37.751.331 de Bucaramanga, el Contrato derivado de la Licitación Pública No. 7990.</t>
  </si>
  <si>
    <t>Estado del Proceso Adjudicado
RESOLUCIÓN ADJUDICACIÓN LIC 7990 2018060223826 (04-05-2018 03:54 PM)
ACTA CIERRE Y APERTURA PROPUESTAS 7990 (16-03-2018 06:01 PM)
ACTA DE AUDIENCIA RIESGOS LIC 7990 (02-03-2018 03:54 PM)
Estado del Proceso Borrador
EP de 01 de diciembre de 2017 11:16 a.m.
Recursos de Regalías-Recursos Propios</t>
  </si>
  <si>
    <r>
      <t xml:space="preserve">18686 de 01/09/2017
</t>
    </r>
    <r>
      <rPr>
        <strike/>
        <sz val="10"/>
        <color rgb="FFFF0000"/>
        <rFont val="Arial"/>
        <family val="2"/>
      </rPr>
      <t>19162 de 10/10/2017</t>
    </r>
    <r>
      <rPr>
        <sz val="10"/>
        <rFont val="Arial"/>
        <family val="2"/>
      </rPr>
      <t xml:space="preserve">
21173 de 21/02/2018</t>
    </r>
  </si>
  <si>
    <t>Estado del Proceso Convocado
RESOLUCION APERTURA PROCESO 7997 09-03-2018 04:10 PM
Recursos de Regalías-Recursos Propios</t>
  </si>
  <si>
    <r>
      <t xml:space="preserve">18687 de 01/09/2017
</t>
    </r>
    <r>
      <rPr>
        <strike/>
        <sz val="10"/>
        <color rgb="FFFF0000"/>
        <rFont val="Arial"/>
        <family val="2"/>
      </rPr>
      <t>19163 de 10/10/2017</t>
    </r>
    <r>
      <rPr>
        <sz val="10"/>
        <rFont val="Arial"/>
        <family val="2"/>
      </rPr>
      <t xml:space="preserve">
21104 de 13/02/2018</t>
    </r>
  </si>
  <si>
    <t>2018060034380 de 12/04/2018</t>
  </si>
  <si>
    <t>EXCARVAR SAS con NIT 890.942.985-0, representando por JOSE IGNACIO CARVAJAL SOSA, identificado con cedula de ciudadanía No. 15.255.515 de Caldas</t>
  </si>
  <si>
    <t>Fecha de Firma del Contrato 04 de mayo de 2018
Fecha de Inicio de Ejecución del Contrato 03 de mayo de 2018
Plazo de Ejecución del Contrato 5 Meses
En trámite RPC 23 de abril de 2018 3:34 p. m.  de contrato 4600008090 
Estado del Proceso Adjudicado
RESOLUCION ADJUDICACION 7992 2018060034380 de 12/04/2018 13-04-2018 01:48 PM
ACTA DE CIERRE Y APERTURA DE PROPUESTAS 7992  02-03-2018 03:56 PM
RESOLUCION DE APERTURA 7992 14-02-2018 06:18 PM
Estado del Proceso Borrador
EP de , 04 de diciembre de 2017 03:32 p.m
Recursos de Regalías-Recursos Propios</t>
  </si>
  <si>
    <t xml:space="preserve">INTERVENTORIA TECNICA, ADMINISTRATIVA, AMBIENTAL, FINANCIERA Y LEGAL PARA EL MEJORAMIENTO Y CONSTRUCCIÓN DE OBRAS COMPLEMENTARIAS SOBRE EL CORREDOR VIAL SONSÓN-LA QUIEBRA-NARIÑO (56AN10), DE LA SUBREGION ORIENTE
</t>
  </si>
  <si>
    <r>
      <t xml:space="preserve">18688 de 01/09/2017
</t>
    </r>
    <r>
      <rPr>
        <strike/>
        <sz val="10"/>
        <color rgb="FFFF0000"/>
        <rFont val="Arial"/>
        <family val="2"/>
      </rPr>
      <t>19164 de 10/10/2017</t>
    </r>
    <r>
      <rPr>
        <sz val="10"/>
        <rFont val="Arial"/>
        <family val="2"/>
      </rPr>
      <t xml:space="preserve">
21105 de 13/02/2018</t>
    </r>
  </si>
  <si>
    <t>S2018060222851 de 24/04/2018
S2018060223270 de 27/04/2018</t>
  </si>
  <si>
    <t>CONSORCIO CC SONSON (CONSTRUCCIONES INTERVENTORIAS ISAZA SAS COINZA 50%, CONSULTORIA, INGENIERIA ESTUDIOS ECONOMICOS LIMITADA CITEC LTDA 50%), representante del coinsorcio RUBEN ISAZA PALACIO identificado con cedula de ciudadanía No. 1.128.269.284</t>
  </si>
  <si>
    <t>En tramite RPC del contrato marco 4600008102 de viernes, 4 de mayo de 2018 10:26 a. m.
Estado del Proceso Adjudicado
CORRECCION RESOLUCION APERTURA DE SOBRE ECONOMICO 7998 2018060223270 (27-04-2018 03:36 PM)
2018060222851 RESOLUCION APERTURA SOBRE ECONOMICO CON 7998 (24-04-2018 03:41 PM)
ACTA DE CIERRE 7998 05-03-2018 11:42 AM
RESOLUCION DE APERTURA 2018060023871 19-02-2018 05:55 PM
Recursos de Regalías-Recursos Propios</t>
  </si>
  <si>
    <t>MARCO ALFONSO GOMEZ PUCHE</t>
  </si>
  <si>
    <r>
      <t xml:space="preserve">18689 de 01/09/2017
</t>
    </r>
    <r>
      <rPr>
        <strike/>
        <sz val="10"/>
        <color rgb="FFFF0000"/>
        <rFont val="Arial"/>
        <family val="2"/>
      </rPr>
      <t>19165 de 10/10/2017
19166 de 10/10/2017</t>
    </r>
    <r>
      <rPr>
        <sz val="10"/>
        <rFont val="Arial"/>
        <family val="2"/>
      </rPr>
      <t xml:space="preserve">
21106 de 13/02/2018</t>
    </r>
  </si>
  <si>
    <r>
      <t xml:space="preserve"> </t>
    </r>
    <r>
      <rPr>
        <sz val="10"/>
        <color rgb="FFFF0000"/>
        <rFont val="Calibri"/>
        <family val="2"/>
        <scheme val="minor"/>
      </rPr>
      <t xml:space="preserve">RESOLUCION REVOCATORIA LIC 7983 N2018060034341 de 11/04/2018 (12-04-2018 11:04 AM) </t>
    </r>
    <r>
      <rPr>
        <sz val="10"/>
        <rFont val="Calibri"/>
        <family val="2"/>
        <scheme val="minor"/>
      </rPr>
      <t xml:space="preserve">
Estado del Proceso Convocado
ACTADECIERREYAPERTURAPROPUESTAS 05-03-2018 05:32 PM
RESOLUCION DE APERTURA 14-02-2018 06:56 PM
Estado del Proceso Borrador
EP de 29 de noviembre de 2017 03:33 p.m.
Recursos de Regalías-Recursos Propios</t>
    </r>
  </si>
  <si>
    <r>
      <t xml:space="preserve">18690 de 01/09/2017
</t>
    </r>
    <r>
      <rPr>
        <strike/>
        <sz val="10"/>
        <color rgb="FFFF0000"/>
        <rFont val="Arial"/>
        <family val="2"/>
      </rPr>
      <t>19167 de 10/10/2017</t>
    </r>
    <r>
      <rPr>
        <sz val="10"/>
        <rFont val="Arial"/>
        <family val="2"/>
      </rPr>
      <t xml:space="preserve">
21107 de 13/02/2018</t>
    </r>
  </si>
  <si>
    <t>Estado del Proceso Convocado
RESOLUCION DE SUSPENSIÓN CONCURSO DE MERITOS 8001 NRO 2018060034727 de 16/04/2018  INTERV LA QUIEBRA ARGELIA 17-04-2018 10:54 AM
ACTAPERTURA 06-03-2018 03:36 PM
RESOLUCION DE APERTURA 19-02-2018 05:40 PM
Estado del Proceso Borrador
Recursos de Regalías-Recursos Propios</t>
  </si>
  <si>
    <t>DAVID CALLEJAS SAULE</t>
  </si>
  <si>
    <t>2,5 meses</t>
  </si>
  <si>
    <r>
      <t xml:space="preserve">19722 de 28/11/2017
</t>
    </r>
    <r>
      <rPr>
        <strike/>
        <sz val="10"/>
        <color rgb="FFFF0000"/>
        <rFont val="Arial"/>
        <family val="2"/>
      </rPr>
      <t>19838 de 30/11/2017</t>
    </r>
    <r>
      <rPr>
        <sz val="10"/>
        <rFont val="Arial"/>
        <family val="2"/>
      </rPr>
      <t xml:space="preserve">
21174 de 21/02/2018</t>
    </r>
  </si>
  <si>
    <t>S2018060224235 de 08/05/2018</t>
  </si>
  <si>
    <t>Adjudicar al proponente Consorcio GMC-GL (Conformado por GMC Ingeniería y Construcciones S.A.S. 50% y Grupo G L S.A.S. 50%), el Contrato derivado del proceso de Licitación Pública No. 7993 cuyo objeto consiste en el “MEJORAMIENTO Y CONSTRUCCIÓN DE OBRAS COMPLEMENTARIAS SOBRE EL CORREDOR VIAL COCORNÁ – EL RAMAL (60AN17-1), DE LA SUBREGION ORIENTE DEL DEPARTAMENTO DE ANTIOQUIA.</t>
  </si>
  <si>
    <t>Estado del Proceso Adjudicado
RESOLUCION DE ADJUDICACION LIC-7993 (10-05-2018 03:50 PM)
ACTA DE CIERRE Y APERTURA DE PROPUESTAS LIC-7993 (15-03-2018 11:35 AM)
ACTA DE AUDIENCIA DE RIESGOS LIC-7993 (02-03-2018 03:47 PM)
Estado del Proceso Borrador
Recursos de Regalías-Recursos Propios</t>
  </si>
  <si>
    <r>
      <t xml:space="preserve">19723 de 28/11/2017
</t>
    </r>
    <r>
      <rPr>
        <strike/>
        <sz val="10"/>
        <color rgb="FFFF0000"/>
        <rFont val="Arial"/>
        <family val="2"/>
      </rPr>
      <t>19839 de 30/11/2017</t>
    </r>
    <r>
      <rPr>
        <sz val="10"/>
        <rFont val="Arial"/>
        <family val="2"/>
      </rPr>
      <t xml:space="preserve">
21175 de 21/02/2018</t>
    </r>
  </si>
  <si>
    <t>Estado del Proceso Convocado
RESOLUCION DE APERTURA 8004  09-03-2018 04:50 PM
Recursos de Regalías-Recursos Propios</t>
  </si>
  <si>
    <r>
      <t xml:space="preserve">18693 de 01/09/2017
</t>
    </r>
    <r>
      <rPr>
        <strike/>
        <sz val="10"/>
        <color rgb="FFFF0000"/>
        <rFont val="Arial"/>
        <family val="2"/>
      </rPr>
      <t>19170 de 10/10/2017</t>
    </r>
    <r>
      <rPr>
        <sz val="10"/>
        <rFont val="Arial"/>
        <family val="2"/>
      </rPr>
      <t xml:space="preserve">
21108 de 13/02/2018
21109 de 13/02/2018</t>
    </r>
  </si>
  <si>
    <t>2018060034399 de 12/04/2018</t>
  </si>
  <si>
    <t>Adjudicar al proponente CONSORCIO VÍAS ANTIOQUIA, integrado por; JAIME HUMBERTO ARCILA MONTOYA con cedula 70.553.346 con un 75%, y JORGE ELIECER JARAMILLO MESA con cedula 71.615.184 con un 25%, consorcio representado por JAIME HUMBERTO ARCILA MONTOYA con cedula 70.553.346, el Contrato derivado de la Licitación Pública No. 7982.</t>
  </si>
  <si>
    <t>En trámite RPC del contrato marco 4600008098
Estado del Proceso Adjudicado
RESOLUCION ADJUDICA 2018060034399 de 12/04/2018 13-04-2018 12:47 PM
ACTA DE CIERRE 7982 05-03-2018 11:29 AM
RESOLUCION DE APERTURA 14-02-2018 06:03 PM
Estado del Proceso Borrador
E.P. de 28 de noviembre de 2017 11:07 a.m.
Recursos de Regalías-Recursos Propios</t>
  </si>
  <si>
    <r>
      <t xml:space="preserve">18694 de 01/09/2017
</t>
    </r>
    <r>
      <rPr>
        <strike/>
        <sz val="10"/>
        <color rgb="FFFF0000"/>
        <rFont val="Arial"/>
        <family val="2"/>
      </rPr>
      <t>19171 de 10/10/2017</t>
    </r>
    <r>
      <rPr>
        <sz val="10"/>
        <rFont val="Arial"/>
        <family val="2"/>
      </rPr>
      <t xml:space="preserve">
21110 de 13/02/2018</t>
    </r>
  </si>
  <si>
    <t>S2018060223152 de 26/04/2018</t>
  </si>
  <si>
    <t>Adjudicar al proponente CONSORCIO SOFÍA-YOLOMBÓ (ICONSULTING SAS 50% - CEAS SAS 50%) representado por la señora Silvia Vergara Hernández, identificada con cédula de ciudadanía No. 43.153.541, el contrato derivado del Concurso de Méritos No. CON 7999</t>
  </si>
  <si>
    <t>En trámite RPC del contrato 4600008111  de jueves, 17 de mayo de 2018 9:00 a. m.
Estado del Proceso Adjudicado
RESOLUCION ADJUDICACION 7999 26-04-2018 04:22 PM
ACTA DE CIERRE Y APERTURA DE PROPUESTAS 7999 06-03-2018 03:33 PM
RESOLUCION APERTURA 2018060023870 19-02-2018 06:04 PM
Estado del Proceso Borrador
Recursos de Regalías-Recursos Propios</t>
  </si>
  <si>
    <r>
      <t xml:space="preserve">CONVENIO PARA LA ENTREGA DE LOS RECURSOS PROVENIENTES POR LA VENTA DE ISAGEN AL DEPARTAMENTO DE ANTIOQUIA, PARA LA CONSTRUCCION DE CICLOINFRAESTRUCTURA EN LAS SUBREGIONES DE URABA, OCCIDENTE Y AREA METROPOLITANA </t>
    </r>
    <r>
      <rPr>
        <sz val="10"/>
        <color rgb="FFFF0000"/>
        <rFont val="Calibri"/>
        <family val="2"/>
        <scheme val="minor"/>
      </rPr>
      <t>DEL VALLE DE ABURRA</t>
    </r>
    <r>
      <rPr>
        <sz val="10"/>
        <rFont val="Calibri"/>
        <family val="2"/>
        <scheme val="minor"/>
      </rPr>
      <t xml:space="preserve"> DEL DEPARTAMENTO DE ANTIOQUIA</t>
    </r>
  </si>
  <si>
    <t>Recursos de Isagen</t>
  </si>
  <si>
    <r>
      <t xml:space="preserve">21053 de 06/02/2018 
</t>
    </r>
    <r>
      <rPr>
        <strike/>
        <sz val="10"/>
        <color rgb="FFFF0000"/>
        <rFont val="Arial"/>
        <family val="2"/>
      </rPr>
      <t>21015 de 02/02/2018</t>
    </r>
  </si>
  <si>
    <t>Fecha de Firma del Contrato 10 de noviembre de 2017
Fecha de Inicio de Ejecución del Contrato 01 de febrero de 2018
Plazo de Ejecución del Contrato 13 Meses</t>
  </si>
  <si>
    <t xml:space="preserve">CONVENIO DE COOPERACIÓN PARA LA ENTREGA DE RECURSOS PROVENIENTES DE LA VENTA DE ISAGEN PARA REALIZAR LA CONSTRUCCION DE PASEOS URBANOS DE MALECON TURISTICO ETAPA 1 EN LOS BARRIOS SANTAFE Y LA PLAYA DEL MUNICIPIO DE TURBO
</t>
  </si>
  <si>
    <t>Malecón construido
Vía urbana pavimentada</t>
  </si>
  <si>
    <t>Construcción de andenes, obras de drenaje, pavimentación de vía y obras urbanisticas.</t>
  </si>
  <si>
    <r>
      <t xml:space="preserve">21052 de 06/02/2018
</t>
    </r>
    <r>
      <rPr>
        <strike/>
        <sz val="10"/>
        <color rgb="FFFF0000"/>
        <rFont val="Arial"/>
        <family val="2"/>
      </rPr>
      <t>21014 de 02/02/2018</t>
    </r>
  </si>
  <si>
    <t>Resciliado</t>
  </si>
  <si>
    <t>ACTA DE TERMINACION ANTICIPADA Y LIQUIDACION DE MUTUO ACUERDO de 12/03/2018
Se anula CDP 
Fecha de Firma del Contrato 10 de noviembre de 2017
Fecha de Inicio de Ejecución del Contrato 01 de febrero de 2018
Plazo de Ejecución del Contrato 13 Meses</t>
  </si>
  <si>
    <t>MEJORAMIENTO DE VIAS SECUNDARIAS EN LA SUBREGION ORIENTE DE ANTIOQUIA CON RECURSOS PROVENIENTES DE LA ENAJENACION DE ISAGEN PARA LA VIA  LA AURORA - SONADORA DEL MUNICIPIO DE GUATAPE</t>
  </si>
  <si>
    <t xml:space="preserve">5 MESES </t>
  </si>
  <si>
    <t>km de vías de la RVS mantenidas, mejoradas y/o rehabilitadas en afirmado 
(31050305)
310503000</t>
  </si>
  <si>
    <t>Mejoramiento de vías secundarias en la subregión Oriente de Antioquia</t>
  </si>
  <si>
    <t>Vías secundarias mejoradas</t>
  </si>
  <si>
    <t>Construcción de obras de drenaje
Mejoramiento de la capa de rodadura
Señalización de los tramos a intervenir</t>
  </si>
  <si>
    <r>
      <rPr>
        <strike/>
        <sz val="10"/>
        <color rgb="FFFF0000"/>
        <rFont val="Arial"/>
        <family val="2"/>
      </rPr>
      <t>21032 de 06/02/2018</t>
    </r>
    <r>
      <rPr>
        <sz val="10"/>
        <rFont val="Arial"/>
        <family val="2"/>
      </rPr>
      <t xml:space="preserve">
21087 de 12/02/2018</t>
    </r>
  </si>
  <si>
    <t>Estado del Proceso Convocado
RESOLUSION APERTURA 8118 16-03-2018 04:21 PM</t>
  </si>
  <si>
    <t>Luis Eduardo Tobón Cardona/Interventoría Externa contratada por INVIAS</t>
  </si>
  <si>
    <t>72141003
72141104
72141106</t>
  </si>
  <si>
    <t xml:space="preserve">MEJORAMIENTO DE VIAS SECUNDARIAS EN LA SUBREGION ORIENTE DE ANTIOQUIA CON RECURSOS PROVENIENTES DE LA ENAJENACION DE ISAGEN EN LA VIA  EL PEÑOL- SAN VICENTE DEL MUNICIPIO DE EL PEÑOL </t>
  </si>
  <si>
    <t>7 MESES</t>
  </si>
  <si>
    <t>3837980 3837982</t>
  </si>
  <si>
    <t>km de vías de la RVS mantenidas, mejoradas y/o rehabilitadas en afirmado 
(31050305)
310503001</t>
  </si>
  <si>
    <t>21083 de 12/02/2018</t>
  </si>
  <si>
    <t>Estado del Proceso Convocado
ADENDA No 1 CRONOGRAMA 13-03-2018 06:28 PM:
Publicación del Informe de Evaluación 23 de abril de 2018.
RESOLUCION DE APERTURA 05-03-2018 10:48 PM</t>
  </si>
  <si>
    <t xml:space="preserve">MEJORAMIENTO DE VIAS SECUNDARIAS EN LA SUBREGION ORIENTE DE ANTIOQUIA CON RECURSOS PROVENIENTES DE LA ENAJENACION DE ISAGEN EN LAS VIAS  ALEJANDRIA- EL BIZCOCHO  Y LA PALMA - EL VERTEDERO DEL MUNICIPIO DE SAN RAFAEL 
</t>
  </si>
  <si>
    <t>3837980 3837983</t>
  </si>
  <si>
    <t>km de vías de la RVS mantenidas, mejoradas y/o rehabilitadas en afirmado 
(31050305)
310503002</t>
  </si>
  <si>
    <t>21084 de 12/02/2018</t>
  </si>
  <si>
    <t>Estado del Proceso Convocado
 3 RESOLUCIÓN DE APERTURA 16-03-2018 05:46 PM</t>
  </si>
  <si>
    <t>MEJORAMIENTO DE VIAS SECUNDARIAS EN LA SUBREGION ORIENTE DE ANTIOQUIA CON RECURSOS PROVENIENTES DE LA ENAJENACION DE ISAGEN PARA LA VIA  MARINILLA- EL SANTUARIO DEL MUNICIPIO DE EL SANTUARIO</t>
  </si>
  <si>
    <t>21033 de 06/02/2018</t>
  </si>
  <si>
    <t>Estado del Proceso Convocado
RESOLUCION DE APERTURA 8124 16-03-2018 05:14 PM</t>
  </si>
  <si>
    <t xml:space="preserve">MEJORAMIENTO DE VIAS SECUNDARIAS EN LA SUBREGION ORIENTE DE ANTIOQUIA CON RECURSOS PROVENIENTES DE LA ENAJENACION DE ISAGEN PARA LA VIA SAN ROQUE - EL VERTEDERO DEL MUNICIPIO DE SAN ROQUE </t>
  </si>
  <si>
    <t xml:space="preserve">7 MESES </t>
  </si>
  <si>
    <t>21035 de 06/02/2018</t>
  </si>
  <si>
    <t>S2018060224390 de 10/05/2018</t>
  </si>
  <si>
    <r>
      <t xml:space="preserve">
</t>
    </r>
    <r>
      <rPr>
        <sz val="10"/>
        <color rgb="FFFF0000"/>
        <rFont val="Calibri"/>
        <family val="2"/>
        <scheme val="minor"/>
      </rPr>
      <t>Adjudicado</t>
    </r>
    <r>
      <rPr>
        <sz val="10"/>
        <color theme="1"/>
        <rFont val="Calibri"/>
        <family val="2"/>
        <scheme val="minor"/>
      </rPr>
      <t xml:space="preserve">
</t>
    </r>
    <r>
      <rPr>
        <sz val="10"/>
        <color rgb="FFFF0000"/>
        <rFont val="Calibri"/>
        <family val="2"/>
        <scheme val="minor"/>
      </rPr>
      <t>Estado del Proceso Convocado
Pendiente publicar Resolucion de Adjudicación</t>
    </r>
    <r>
      <rPr>
        <sz val="10"/>
        <color theme="1"/>
        <rFont val="Calibri"/>
        <family val="2"/>
        <scheme val="minor"/>
      </rPr>
      <t xml:space="preserve">
RESOLUCION DE APERTURA 05-03-2018 10:42 PM</t>
    </r>
  </si>
  <si>
    <t>MEJORAMIENTO DE VIAS SECUNDARIAS EN VARIAS SUBREGIONES DE ANTIOQUIA CON RECURSOS PROVENIENTES DE LA ENAJENACION DE ISAGEN PARA LA  VIA  ARMENIA - ALTO EL CHUSCAL DEL MUNICIPIO DE ARMENIA EN LA SUBREGION OCCIDENTE DE ANTIOQUIA</t>
  </si>
  <si>
    <t>Mejoramiento de vías secundarias en varias subregiones de Antioquia</t>
  </si>
  <si>
    <t>21037 de 06/02/2018</t>
  </si>
  <si>
    <t>S2018060224500 de 10/05/2018</t>
  </si>
  <si>
    <t>Adjudicar al proponente ASFALTEMOS S.A.S., identificado con NIT 900.278.276-4 representado legalmente por ANDRES EDUARDO TRUJILLO ARANGO identificado con la Cedula de Ciudadanía N° 79.689.814,el Contrato derivado de la Licitación Pública No. 8114</t>
  </si>
  <si>
    <t>En trámite RPC del contrato 4600008120  : jueves, 17 de mayo de 2018 2:46 p. m
Estado del Proceso Adjudicado
RESOLUCION ADJUDICACION 2018060224500 (11-05-2018 03:43 PM)
ACTA DE CIERRE Y APERTURA DE PROPUESTAS 8114  22-03-2018 03:50 PM
RESOLUCION APERTURA 2018060026414 - 8114  05-03-2018 09:12 PM</t>
  </si>
  <si>
    <t>MEJORAMIENTO DE VIAS SECUNDARIAS EN VARIAS SUBREGIONES DE ANTIOQUIA CON RECURSOS PROVENIENTES DE LA ENAJENACION DE ISAGEN PARA LA  VIA  CAICEDO - LA USA  DEL MUNICIPIO DE CAICEDO EN LA SUBREGION OCCIDENTE DE ANTIOQUIA</t>
  </si>
  <si>
    <t>5 MESES</t>
  </si>
  <si>
    <t>21038 de 06/02/2018</t>
  </si>
  <si>
    <t>Estado del Proceso Convocado
RESOLUSION APERTURA PROCESO 8116 16-03-2018 03:29 PM</t>
  </si>
  <si>
    <t>MEJORAMIENTO DE VIAS SECUNDARIAS EN VARIAS SUBREGIONES DE ANTIOQUIA CON RECURSOS PROVENIENTES DE LA ENAJENACION DE ISAGEN PARA LA VIA CAÑAS GORDAS - FRONTINO DEL MUNICIPIO DE FRONTINO EN LA SUBREGION OCCIDENTE DE ANTIOQUIA</t>
  </si>
  <si>
    <t>21039 de 06/02/2018</t>
  </si>
  <si>
    <t>Suspendido</t>
  </si>
  <si>
    <r>
      <rPr>
        <sz val="8"/>
        <color rgb="FFFF0000"/>
        <rFont val="Calibri"/>
        <family val="2"/>
        <scheme val="minor"/>
      </rPr>
      <t>AVISO SUSPENSIÓN
22-02-2018 02:17 PM</t>
    </r>
    <r>
      <rPr>
        <sz val="8"/>
        <rFont val="Calibri"/>
        <family val="2"/>
        <scheme val="minor"/>
      </rPr>
      <t xml:space="preserve">
De: MARYI YAMILE ZULUAGA GARCES 
Enviado el: jueves, 22 de febrero de 2018 10:15 a. m.
Para: DIANA VELEZ BETANCUR &lt;Diana.Velez@antioquia.gov.co&gt;
CC: RODRIGO ECHEVERRY OCHOA &lt;rodrigo.echeverry@antioquia.gov.co&gt;
Asunto: INFORMACION PARA CREACION DE NECESIDAD
Envio archivo adjunto con informacion para creacion de necesidad convenio Municipio de Concepcion y la anulacion de CDP 3500039455 convenio Municipio de Frontino
</t>
    </r>
  </si>
  <si>
    <t>MEJORAMIENTO DE VIAS SECUNDARIAS EN VARIAS SUBREGIONES DE ANTIOQUIA CON RECURSOS PROVENIENTES DE LA ENAJENACION DE ISAGEN PARA LA VIA  HELICONIA - ALTO EL CHUSCAL DEL MUNICIPIO DE HELICONIA EN LA SUBREGION OCCIDENTE DE ANTIOQUIA</t>
  </si>
  <si>
    <t>21040 de 06/02/2018</t>
  </si>
  <si>
    <t>S 2018060224590 de 11/05/2018</t>
  </si>
  <si>
    <t>Adjudicar al proponente_Nro 52 CONSORCIO CONSTRUCCIONES ARVAL SAS, integrado por ARMANDO VALENCIA VALENCIA con 25 % DE PARTICIPACIÓN Y CONSTRUCCIONES ARVAL SAS NIT 900.873.929 con 75 % DE PARTICIPACIÓN representado legalmente por ARMANDO VALENCIA VALENCIA, identificado con la cédula de ciudadanía N° 70.078.877, el Contrato derivado de la Licitación Pública No. 8122</t>
  </si>
  <si>
    <t>Estado del Proceso Adjudicado
RESOLUCION DE ADJUDICACION 8122 HELICONIA EL CHUSCAL 2018060224590 (15-05-2018 12:16 PM)
ADENDA No 1 CRONOGRAMA 13-03-2018 06:31 PM: 
Entrega de propuestas – Cierre 22 de marzo de 2018 a las 14:30 horas.
RESOLUCION DE APERTURA 05-03-2018 10:55 PM</t>
  </si>
  <si>
    <t>MEJORAMIENTO DE VIAS SECUNDARIAS EN VARIAS SUBREGIONES DE ANTIOQUIA CON RECURSOS PROVENIENTES DE LA ENAJENACION DE ISAGEN PARA LA VIA   ABRIAQUI - FRONTINO DEL MUNICIPIO DE FRONTINO EN LA SUBREGION OCCIDENTE DE ANTIOQUIA</t>
  </si>
  <si>
    <t>21036 de 06/02/2018</t>
  </si>
  <si>
    <t>Estado del Proceso Convocado
RESOLUCION DE APERTURA 8121 16-03-2018 06:01 PM</t>
  </si>
  <si>
    <t>MEJORAMIENTO DE VIAS TERCIARIAS CON RECURSOS PROVENIENTES DE LA ENAJENACION DE ISAGEN EN LA SUBREGIÓN ORIENTE DE ANTIOQUIA PARA LAS VIAS CHAPARRAL - JUAN XXIII  Y  LAS HOJAS - RIO ABAJO, Y EN VARIAS SUBREGIONES DE ANTIOQUIA PARA LA VÍA CORAL - SANTA RITA CHAPARRAL DEL MUNICIPIO DE SAN VICENTE</t>
  </si>
  <si>
    <t xml:space="preserve">Vías de la RVT mantenidas, mejoradas, rehabilitadas y/o pavimentadas
(32040201)
320402000 </t>
  </si>
  <si>
    <t>Mejoramiento de vías terciarias en la subregión Oriente de Antioquia
Mejoramiento de vías terciarias en varias subregiones de Antioquia</t>
  </si>
  <si>
    <t xml:space="preserve">180124
180129
</t>
  </si>
  <si>
    <t>Vías terciarias mejoradas</t>
  </si>
  <si>
    <t>21042 de 06/02/2018
21061 de 07/02/2018</t>
  </si>
  <si>
    <t>Estado del Proceso Convocado
RESOLUCION DE APERTURA 16-03-2018 02:38 PM</t>
  </si>
  <si>
    <t>MEJORAMIENTO DE VIAS TERCIARIAS EN LA SUBREGION DE ORIENTE DE ANTIOQUIA CON RECURSOS PROVENIENTES DE LA ENAJENACION DE ISAGEN PARA LAS LAS VIAS GARRIDO - TOLDAS Y MOSQUITA - CARMIN - TOLDAS DEL MUNICIPIO DE GUARNE</t>
  </si>
  <si>
    <t>Mejoramiento de vías terciarias en la subregión Oriente de Antioquia</t>
  </si>
  <si>
    <t>21043 de 06/02/2018</t>
  </si>
  <si>
    <t>Estado del Proceso Convocado
RESOLUCION DE APERTURA 8119 16-03-2018 06:08 PM</t>
  </si>
  <si>
    <r>
      <t xml:space="preserve">MEJORAMIENTO DE VIAS TERCIARIAS EN LA SUBREGION DE ORIENTE DE ANTIOQUIA CON RECURSOS PROVENIENTES DE LA ENAJENACION DE ISAGEN PARA LA VIA EL CARMEN-MARINILLA  DEL MUNICIPIO DEL CARMEN </t>
    </r>
    <r>
      <rPr>
        <sz val="10"/>
        <color rgb="FFFF0000"/>
        <rFont val="Calibri"/>
        <family val="2"/>
        <scheme val="minor"/>
      </rPr>
      <t>DE VIBORAL</t>
    </r>
  </si>
  <si>
    <t>21044 de 06/02/2018</t>
  </si>
  <si>
    <r>
      <t xml:space="preserve">Estado del Proceso Convocado
</t>
    </r>
    <r>
      <rPr>
        <sz val="10"/>
        <color rgb="FFFF0000"/>
        <rFont val="Calibri"/>
        <family val="2"/>
        <scheme val="minor"/>
      </rPr>
      <t>RESOLUCION REVOCATORIA PARCIAL DEL ACTO DE APERTURA LIC 8123 DE 12-04-2018 10:53 AM</t>
    </r>
    <r>
      <rPr>
        <sz val="10"/>
        <color theme="1"/>
        <rFont val="Calibri"/>
        <family val="2"/>
        <scheme val="minor"/>
      </rPr>
      <t xml:space="preserve">
RESOLUCION DE APERTURA 8123 16-03-2018 04:53 PM</t>
    </r>
  </si>
  <si>
    <t>MEJORAMIENTO DE VIAS TERCIARIAS EN LA SUBREGION DE ORIENTE DE ANTIOQUIA CON RECURSOS PROVENIENTES DE LA ENAJENACION DE ISAGEN EN LAS VIAS  RANCHO TRISTE-SAN JOSE, SAN JOSE-NAZARETH, TABACAL ALTO - SAN JOSE Y LA LUCHA-SAN NICOLAS DEL MUNICIPIO DE LA CEJA</t>
  </si>
  <si>
    <t>Vías de la RVT mantenidas, mejoradas, rehabilitadas y/o pavimentadas
(32040201)
320402001</t>
  </si>
  <si>
    <t>21085 de 12/02/2018</t>
  </si>
  <si>
    <t>Estado del Proceso Convocado
RESOLUCION APERTURA 8108 16-03-2018 05:39 PM</t>
  </si>
  <si>
    <t xml:space="preserve">MEJORAMIENTO DE VIAS TERCIARIAS EN LA SUBREGION DE ORIENTE DE ANTIOQUIA CON RECURSOS PROVENIENTES DE LA ENAJENACION DE ISAGEN EN LA VIA  EL SANTUARIO- EL PEÑOL  DEL MUNICIPIO DEL SANTUARIO
</t>
  </si>
  <si>
    <t>Vías de la RVT mantenidas, mejoradas, rehabilitadas y/o pavimentadas
(32040201)
320402002</t>
  </si>
  <si>
    <t>21086 de 12/02/2018</t>
  </si>
  <si>
    <t>Estado del Proceso Convocado
RESOLUCION APERTURA-8106- 2018060026416 05-03-2018 09:05 PM</t>
  </si>
  <si>
    <t>MEJORAMIENTO DE VIAS TERCIARIAS EN LA SUBREGION DE ORIENTE DE ANTIOQUIA CON RECURSOS PROVENIENTES DE LA ENAJENACION DE ISAGEN PARA  LA VIA GALILEA-SANTA ANA DEL MUNICIPIO DE GRANADA</t>
  </si>
  <si>
    <t>21045 de 06/02/2018</t>
  </si>
  <si>
    <t>Estado del Proceso Convocado
Resolución Apertura LIC 8126 05-03-2018 09:29 PM</t>
  </si>
  <si>
    <t>MEJORAMIENTO DE VIAS TERCIARIAS EN LA SUBREGION DE ORIENTE DE ANTIOQUIA CON RECURSOS PROVENIENTES DE LA ENAJENACION DE ISAGEN PARA LAS VIAS LA PIEDRA-QUEBRADA ARRIBA Y CAZADIANA-LA PAVA DEL MUNICIPIO DE GUATAPE</t>
  </si>
  <si>
    <t>21046 de 06/02/2018</t>
  </si>
  <si>
    <t>Estado del Proceso Convocado
3 8115 RESOLUCION 2018060030232 16-03-2018 03:35 PM</t>
  </si>
  <si>
    <t>MEJORAMIENTO DE VIAS TERCIARIAS EN VARIAS SUBREGIONES DE ANTIOQUIA CON RECURSOS PROVENIENTES DE LA ENAJENACION DE ISAGEN  PARA LA VIA  ANZA-GUINTAR DEL MUNICIPIO DE ANZA  EN LA SUBREGION OCCIDENTE DE ANTIOQUIA</t>
  </si>
  <si>
    <t>Mejoramiento de vías terciarias en varias subregiones de Antioquia</t>
  </si>
  <si>
    <t>21050 de 06/02/2018</t>
  </si>
  <si>
    <t>Estado del Proceso Convocado
RESOLUCION DE APERTURA PROCESO 8120 16-03-2018 04:34 PM</t>
  </si>
  <si>
    <t>MEJORAMIENTO DE VIAS TERCIARIAS EN VARIAS SUBREGIONES DE ANTIOQUIA CON RECURSOS PROVENIENTES DE LA ENAJENACION DE ISAGEN PARA LA VIA  URRAO-LA ENCARNACION  DEL MUNICIPIO DE URRAO  EN LA SUBREGION SUROESTE  DE ANTIOQUIA</t>
  </si>
  <si>
    <t>21051 de 06/02/2018</t>
  </si>
  <si>
    <t>Estado del Proceso Convocado
RESOLUCION DE APERTURA LIC-8113 16-03-2018 02:06 PM</t>
  </si>
  <si>
    <t>MEJORAMIENTO DE VIAS SECUNDARIAS EN LA SUBREGION ORIENTE DE ANTIOQUIA CON RECURSOS PROVENIENTES DE LA ENAJENACION DE ISAGEN EN LA VIA  SAN VICENTE - CONCEPCION DEL MUNICIPIO DE SAN VICENTE</t>
  </si>
  <si>
    <t>MEJORAMIENTO DE VIAS SECUNDARIAS EN LA SUBREGION ORIENTE DE ANTIOQUIA CON RECURSOS PROVENIENTES DE LA ENAJENACION DE ISAGEN EN LA VIA  CONCEPCION - SAN VICENTE DEL MUNICIPIO DE CONCEPCION</t>
  </si>
  <si>
    <t>MEJORAMIENTO DE VIAS SECUNDARIAS EN VARIAS SUBREGIONES DE ANTIOQUIA CON RECURSOS PROVENIENTES DE LA ENAJENACION DE ISAGEN PARA LA VIA CONCEPCION - BARBOSA DEL MUNICIPIO DE CONCEPCION</t>
  </si>
  <si>
    <t>21034 de 06/02/2018</t>
  </si>
  <si>
    <t>S2018060224388 de 10/05/2018</t>
  </si>
  <si>
    <t>Adjudicar al proponente EXPLANACIONES DEL SUR S.A identificada con NIT 890.921.363-1 representado legalmente por Javier de Jesús Urrego Herrera identificado con la Cedula de Ciudadanía N° 71.596.557 quien funge como gerente suplente de la firma, el Contrato derivado de la Licitación Pública No. 8137</t>
  </si>
  <si>
    <t>En trámite RPC del contrato 4600008119 de jueves, 17 de mayo de 2018 2:46 p. m
Estado del Proceso Adjudicado
2018060224388 RES ADJUDICACION 8137 (11-05-2018 03:39 PM)
RES APERTURA LIC 8137 No 2018060030216 16-03-2018 04:14 PM</t>
  </si>
  <si>
    <t>MEJORAMIENTO DE VIAS SECUNDARIAS EN VARIAS SUBREGIONES DE ANTIOQUIA CON RECURSOS PROVENIENTES DE LA ENAJENACION DE ISAGEN PARA LA  VIA  PUEBLORICO- JERICO DEL MUNICIPIO DE PUEBLORICO EN LA SUBREGION SUROESTE DE ANTIOQUIA</t>
  </si>
  <si>
    <t>21041 de 06/02/2018</t>
  </si>
  <si>
    <t xml:space="preserve">MEJORAMIENTO DE VIAS TERCIARIAS CON RECURSOS PROVENIENTES DE LA ENAJENACION DE ISAGEN EN LA SUBREGIÓN ORIENTE DE ANTIOQUIA EN LAS VIAS  BELEN-MARINILLA, EL SANTUARIO-GRANADA, Y EN VARIAS SUBREGIONES DE ANTIOQUIA EN LAS VÍAS LAS MERCEDES-CHAGUALO Y PRIMAVERA-LOS CABUYOS DEL MUNICIPIO DE MARINILLA </t>
  </si>
  <si>
    <t xml:space="preserve">MEJORAMIENTO DE VIAS TERCIARIAS EN LA SUBREGION DE ORIENTE DE ANTIOQUIA CON RECURSOS PROVENIENTES DE LA ENAJENACION DE ISAGEN EN LAS VIAS EL CHUSCAL-PONTEZUELA, CHUSCAL-PANTANILLO Y AMAPOLA-NAZARETH DEL MUNICIPIO DE EL RETIRO </t>
  </si>
  <si>
    <t xml:space="preserve">MEJORAMIENTO DE VIAS TERCIARIAS CON RECURSOS PROVENIENTES DE LA ENAJENACION DE ISAGEN EN LA SUBREGIÓN ORIENTE DE ANTIOQUIA EN LA VIA CRISTO REY - EL ROSAL, Y EN VARIAS SUBREGIONES DE ANTIOQUIA PARA LAS VÍAS LA AMALITA - LAS DELICIAS, UDEM - CANAAN, COMPLEX - TORRES AEROPUERTO Y CAPIRO - PONTEZUELA DEL MUNICIPIO DE RIONEGRO </t>
  </si>
  <si>
    <t>3837980 3837984</t>
  </si>
  <si>
    <t>MEJORAMIENTO DE VIAS TERCIARIAS EN VARIAS SUBREGIONES DE ANTIOQUIA CON RECURSOS PROVENIENTES DE LA ENAJENACION DE ISAGEN PARA  LA VIA  ANILLO VIAL LAS LOMAS-LA RAYA-EL PARAISO DE YONDO  DEL MUNICIPIO DE YONDO  EN LA SUBREGION MAGDALENA MEDIO  DE ANTIOQUIA</t>
  </si>
  <si>
    <t>21049 de 06/02/2018</t>
  </si>
  <si>
    <t>MEJORAMIENTO DE VIAS TERCIARIAS EN VARIAS SUBREGIONES DE ANTIOQUIA CON RECURSOS PROVENIENTES DE LA ENAJENACION DE ISAGEN PARA LA VIA  AUTOPISTA-AQUITANIA  DEL MUNICIPIO DE SAN FRANCISCO</t>
  </si>
  <si>
    <t>21047 de 06/02/2018</t>
  </si>
  <si>
    <t>El 12/02/2018 se solicita la ANULACION DE CDP 3500039444 asociado a la necesidad 21047 de 06/02/2018, ya que el proyecto requiere VF 2019 porque el plazo de ejecución sobrepasa la vigencia 2018</t>
  </si>
  <si>
    <t>MEJORAMIENTO DE VIAS TERCIARIAS EN VARIAS SUBREGIONES DE ANTIOQUIA CON RECURSOS PROVENIENTES DE LA ENAJENACION DE ISAGEN PARA LA VIA  RUBICON-CESTILLAL  DEL MUNICIPIO DE CAÑASGORDAS EN LA SUBREGION OCCIDENTE DE ANTIOQUIA</t>
  </si>
  <si>
    <t>21048 de 06/02/2018</t>
  </si>
  <si>
    <t>Recursos de Fast Track</t>
  </si>
  <si>
    <t>Mejoramiento y mantenimiento de vías terciarias para la paz en el departamento de Antioquia</t>
  </si>
  <si>
    <t>Vías terciarias pavimentadas</t>
  </si>
  <si>
    <t>Mejoramiento y mantenimiento de vías terciarias para la paz CAMPO ALEGRE - EL PESCADO  en el Departamento de Antioquia</t>
  </si>
  <si>
    <t>Interventoria técnica, administrativa, ambiental, financiera y legal para el Mejoramiento y mantenimiento de vías terciarias para la paz CAMPO ALEGRE - EL PESCADO  en el Departamento de Antioquia</t>
  </si>
  <si>
    <r>
      <t xml:space="preserve">Mejoramiento y mantenimiento de vías terciarias para la paz EL BAGRE - LOS AGUACATES en el Departamento de Antioquia </t>
    </r>
    <r>
      <rPr>
        <b/>
        <sz val="10"/>
        <color rgb="FFFF0000"/>
        <rFont val="Calibri"/>
        <family val="2"/>
        <scheme val="minor"/>
      </rPr>
      <t>(Esta vía no está en el proyecto)</t>
    </r>
  </si>
  <si>
    <r>
      <t>Interventoria técnica, administrativa, ambiental, financiera y legal para el Mejoramiento y mantenimiento de vías terciarias para la paz EL BAGRE - LOS AGUACATES en el Departamento de Antioquia</t>
    </r>
    <r>
      <rPr>
        <b/>
        <sz val="10"/>
        <color rgb="FFFF0000"/>
        <rFont val="Calibri"/>
        <family val="2"/>
        <scheme val="minor"/>
      </rPr>
      <t xml:space="preserve">  (Esta vía no está en el proyecto)</t>
    </r>
  </si>
  <si>
    <t>Mejoramiento y mantenimiento de vías terciarias para la paz PIAMONTE - LA REVERSA en el Departamento de Antioquia</t>
  </si>
  <si>
    <t>Interventoria técnica, administrativa, ambiental, financiera y legal para el Mejoramiento y mantenimiento de vías terciarias para la paz PIAMONTE - LA REVERSA en el Departamento de Antioquia</t>
  </si>
  <si>
    <t>Mejoramiento y mantenimiento de vías terciarias para la paz LA SOLITA - GUAYABITO A en el Departamento de Antioquia</t>
  </si>
  <si>
    <t>Interventoria técnica, administrativa, ambiental, financiera y legal para el Mejoramiento y mantenimiento de vías terciarias para la paz LA SOLITA - GUAYABITO  en el Departamento de Antioquia</t>
  </si>
  <si>
    <t>Cosntrucción de puente</t>
  </si>
  <si>
    <t>Mejoramiento y mantenimiento de vías terciarias para la paz TASAJO - MANZANARES ABAJO en el Departamento de Antioquia</t>
  </si>
  <si>
    <t>Interventoria técnica, administrativa, ambiental, financiera y legal para el Mejoramiento y mantenimiento de vías terciarias para la paz TASAJO - MANZANARES ABAJO en el Departamento de Antioquia</t>
  </si>
  <si>
    <t>Vías terciarias mejoradadas</t>
  </si>
  <si>
    <r>
      <t>Mejoramiento y mantenimiento de vías terciarias para la paz NUTIBARA -PASO ANCHO en el Departamento de Antioquia</t>
    </r>
    <r>
      <rPr>
        <sz val="10"/>
        <color rgb="FFFF0000"/>
        <rFont val="Calibri"/>
        <family val="2"/>
        <scheme val="minor"/>
      </rPr>
      <t xml:space="preserve"> (</t>
    </r>
    <r>
      <rPr>
        <b/>
        <sz val="10"/>
        <color rgb="FFFF0000"/>
        <rFont val="Calibri"/>
        <family val="2"/>
        <scheme val="minor"/>
      </rPr>
      <t>Esta vía no está en el proyecto)</t>
    </r>
  </si>
  <si>
    <r>
      <t xml:space="preserve">Interventoria técnica, administrativa, ambiental, financiera y legal para el Mejoramiento y mantenimiento de vías terciarias para la paz NUTIBARA -PASO ANCHO en el Departamento de Antioquia </t>
    </r>
    <r>
      <rPr>
        <b/>
        <sz val="10"/>
        <color rgb="FFFF0000"/>
        <rFont val="Calibri"/>
        <family val="2"/>
        <scheme val="minor"/>
      </rPr>
      <t xml:space="preserve"> (Esta vía no está en el proyecto)</t>
    </r>
  </si>
  <si>
    <t>Mejoramiento y mantenimiento de vías secundarias para la paz en el departamento de Antioquia</t>
  </si>
  <si>
    <t>Mejoramiento y mantenimiento de vías para la paz en el departamento de Antioquia</t>
  </si>
  <si>
    <t>Mejoramiento y mantenimiento de vías secundarias para la paz LA GRANJA - (MONTEBELLO) - EL RETIRO en el Departamento de Antioquia</t>
  </si>
  <si>
    <t>Interventoria técnica, administrativa, ambiental, financiera y legal para el Mejoramiento y mantenimiento de vías secundarias para la paz LA GRANJA - (MONTEBELLO) - EL RETIRO en el Departamento de Antioquia</t>
  </si>
  <si>
    <r>
      <t>Mejoramiento y mantenimiento de vías secundarias para la paz DABEIBA - CAMPARUSIA en el Departamento de Antioquia</t>
    </r>
    <r>
      <rPr>
        <b/>
        <sz val="10"/>
        <color rgb="FFFF0000"/>
        <rFont val="Calibri"/>
        <family val="2"/>
        <scheme val="minor"/>
      </rPr>
      <t xml:space="preserve"> (Esta vía no está en el proyecto)</t>
    </r>
  </si>
  <si>
    <r>
      <t xml:space="preserve">Interventoria técnica, administrativa, ambiental, financiera y legal para el Mejoramiento y mantenimiento de vías secundarias para la paz DABEIBA - CAMPARUSIA en el Departamento de Antioquia  </t>
    </r>
    <r>
      <rPr>
        <b/>
        <sz val="10"/>
        <color rgb="FFFF0000"/>
        <rFont val="Calibri"/>
        <family val="2"/>
        <scheme val="minor"/>
      </rPr>
      <t>(Esta vía no está en el proyecto)</t>
    </r>
  </si>
  <si>
    <t>ADICIÓN 1 Y PRORROGA 1 AL CONTRATO 4600007123 DE 2017 CONSULTORIA PARA ESTUDIOS Y DISEÑOS TÉCNICOS PARA LA PAVIMENTACIÓN DE VIAS EN EL DEPARTAMENTO DE ANTIOQUIA POR EL SISTEMA DE VALORIZACIÓN</t>
  </si>
  <si>
    <t>3,5 meses</t>
  </si>
  <si>
    <t>21013 de 02/02/2018
17989 de 20/06/2017
POR SUSTITUCION DE FONDO DEL CDP 3500036784
17352 de 05/04/2017 
17088 de 06/03/2017</t>
  </si>
  <si>
    <t>S2017060093282 27/07/2017</t>
  </si>
  <si>
    <t xml:space="preserve">ARREDONDO MADRID INGENIEROS CIVILES SAS (AIM. SAS) REPRESENTANTE LEGAL SUPLENTE, LA SEÑORA MARIA MARLENY FLOREZ ARENAS IDENTIFICADA CON CEDULA DE CIUDADANIA NUMERO 32.480.686 DE MEDELLIN </t>
  </si>
  <si>
    <t xml:space="preserve">Fecha de Firma del Contrato  01 de septiembre de 2017  
Fecha de Inicio de Ejecución del Contrato  25 de septiembre de 2017  
Plazo de Ejecución del Contrato  105 Dí­as hasta el 15 de diciembre de 2017
Fecha de Suspensión a partir del 12 de diciembre de 2017
Prorroga 1: Por 1 mes más a partir de la fecha de reanudación
ACTA DE SUSPENSION 4600007123 03-01-2018 10:25 AM
</t>
  </si>
  <si>
    <t>Paulo Andres Pérez Giraldo</t>
  </si>
  <si>
    <t>43211903</t>
  </si>
  <si>
    <t>SUMINISTRO DE Pantalla táctil multiclass touch screen
Nota: La competencia para la contratación de este objeto es de la Secretaría General, se trata de un objeto derivado de un proceso de selección de mayor cuantía que será adelantado por dicha dependencia y entregado el CDP respectivo para su contratación (Centro de Costos 112000G222).</t>
  </si>
  <si>
    <t>Nota: La competencia para la contratación de este objeto es de la Secretaría General, se trata de un objeto derivado de un proceso de selección de mayor cuantía que será adelantado por dicha dependencia y entregado el CDP respectivo para su contratación (Centro de Costos 112000G222).</t>
  </si>
  <si>
    <t>SUMINISTRO DE Pantalla táctil multiclass touch screen para el auditorio de Infraestructura (Procesos de adjudicaciones)
Nota: La competencia para la contratación de este objeto es de la Secretaría General, se trata de un objeto derivado de un proceso de selección de mayor cuantía que será adelantado por dicha dependencia y entregado el CDP respectivo para su contratación  (Centro de Costos 112000G222).</t>
  </si>
  <si>
    <t>52161505</t>
  </si>
  <si>
    <t>SUMINISTRO DE TV UHD 4K
Nota: La competencia para la contratación de este objeto es de la Secretaría General, se trata de un objeto derivado de un proceso de selección de mayor cuantía que será adelantado por dicha dependencia y entregado el CDP respectivo para su contratación  (Centro de Costos 112000G222).</t>
  </si>
  <si>
    <t>43221503</t>
  </si>
  <si>
    <t>SUMINISTRO DE Parlante con tripode todo en uno  para el auditorio de Infraestructura (Procesos de adjudicaciones)
Nota: La competencia para la contratación de este objeto es de la Secretaría General, se trata de un objeto derivado de un proceso de selección de mayor cuantía que será adelantado por dicha dependencia y entregado el CDP respectivo para su contratación  (Centro de Costos 112000G222).</t>
  </si>
  <si>
    <t>52161520</t>
  </si>
  <si>
    <t>SUMINISTRO DE Micrófono profesional UHF  para el auditorio de Infraestructura (Procesos de adjudicaciones)
Nota: La competencia para la contratación de este objeto es de la Secretaría General, se trata de un objeto derivado de un proceso de selección de mayor cuantía que será adelantado por dicha dependencia y entregado el CDP respectivo para su contratación  (Centro de Costos 112000G222).</t>
  </si>
  <si>
    <t>SUMINISTRO DE Micrófono profesional  UHD, 2 auriculares para el auditorio de Infraestructura (Procesos de adjudicaciones)
Nota: La competencia para la contratación de este objeto es de la Secretaría General, se trata de un objeto derivado de un proceso de selección de mayor cuantía que será adelantado por dicha dependencia y entregado el CDP respectivo para su contratación  (Centro de Costos 112000G222).</t>
  </si>
  <si>
    <t>SUSCRIPCION POR UN AÑO DE LICENCIAMIENTO EN RED AUTOCAD COLECTION 
Nota: La competencia para la contratación de este objeto es de la Dirección de Informática, el proceso de contratación será adelantado por la Secretaría General y entregado el CDP respectivo para su contratación (Centro de Costos 112000G222)</t>
  </si>
  <si>
    <t>REALIZAR OBRAS DE MANTENIMIENTO Y PRIMEROS AUXILIOS EN EL PUENTE DE OCCIDENTE “JOSE MARIA VILLA” BIEN DE INTERES CULTURAL DE ÁMBITO NACIONAL,  LOCALIZADO SOBRE EL RIO CAUCA ENTRE LOS MUNICIPIOS DE SANTA FE DE ANTIOQUIA Y OLAYA DE LA SUBREGIÓN OCCIDENTE DEL DEPARTAMENTO DE ANTIOQUIA</t>
  </si>
  <si>
    <t>21440 de 27/04/2018</t>
  </si>
  <si>
    <t>EP creado el 17/05/2018, enviado viernes, 18 de mayo de 2018 8:44 a. m.</t>
  </si>
  <si>
    <t>Juan Gonzalo Castrillón Tobón</t>
  </si>
  <si>
    <t>Adquisición  faja de terreno ubicada dentro del predio de mayor extensión identificado con la matrícula inmobiliaria  número 028-12506 de la Oficina de Registro de Instrumentos Públicos de Sonsón, requerida  para el proyecto "PROYECTO "REHABILITACIÓN PUNTO CRÍTICO EN EL Km 7+850 AL Km 8+490,71 DE LA VÍA “LA QUIEBRA – NARIÑO” DEPARTAMENTO DE ANTIOQUIA", transferida a título de venta al DEPARTAMENTO DE ANTIOQUIA</t>
  </si>
  <si>
    <t>7 mes</t>
  </si>
  <si>
    <t>21466 de 09/05/2018</t>
  </si>
  <si>
    <t xml:space="preserve">Trámite de Adquisición mediante Enajenación Voluntaria de conformidad con lo establecido en el Artículo 14 de la Ley 9 de 1989, Ley 388 de 1997 y sus modificaciones
</t>
  </si>
  <si>
    <t>Yadira María Márquez Rivas</t>
  </si>
  <si>
    <t xml:space="preserve">CONSULTORIA PARA LOS ESTUDIOS Y DISEÑOS TÉCNICOS PARA LA SOLUCIÓN AL PASO PEATONAL SOBRE LA CARRERA 50 ENTRE LAS CALLES 80 SUR Y 88 SUR, MUNICIPIO DE LA ESTRELLA
Nota: El origen de los recursos de esta necesidad son de Funcionamiento del Rubro: 1.3.19/1114/0-1010 FONDOS COMUNES I.C.L.D Sentencias y Conciliaciones de la Secretaría de Hacienda. La competencia para la contratación de este objeto es de la Secretaría Infraestructura Física, el proceso será adelantado por dicha dependencia y entregado el CDP respectivo para su contratación.
</t>
  </si>
  <si>
    <t>1,5 meses</t>
  </si>
  <si>
    <t>21436 de 27/04/2018</t>
  </si>
  <si>
    <t>Estado del Proceso Borrador
ESTUDIOS Y DOCUMENTOS PREVIOS 8214 (18-05-2018 05:33 PM)
EP creado miércoles, 9 de mayo de 2018 2:19 p. m.
CDP No.: 3700010457 del 27-abril-2018  Necesidad 21436
Ítem:  Valor $109,351,037 COP
Rubro: 1.3.19/1114/0-1010 FONDOS COMUNES I.C.L.D Sentencias y Conciliaciones
El origen de los recursos de esta necesidad son de Funcionamiento del Rubro: 1.3.19/1114/0-1010 FONDOS COMUNES I.C.L.D Sentencias y Conciliaciones de la Secretaría de Hacienda. La competencia para la contratación de este objeto es de la Secretaría Infraestructura Física, el proceso será adelantado por dicha dependencia y entregado el CDP respectivo para su contratación.</t>
  </si>
  <si>
    <t>PAULO ANDRES PEREZ GIRALDO</t>
  </si>
  <si>
    <t>72141003
72141104
72141107</t>
  </si>
  <si>
    <t>CONSTRUCCION CONEXIÓNES VIALES VEHICULARES, PEATONALES Y OBRAS COMPLEMENTARIAS EN EL TRAMO 4.1 KM, DE LA VÍA GUILLERMO GAVIRIA CORREA, DEPARTAMENTO DE ANTIOQUIA</t>
  </si>
  <si>
    <t>CONVENIO 0583 RECURSOS PEAJE</t>
  </si>
  <si>
    <t>LIC-20-01-2018</t>
  </si>
  <si>
    <t>S2018060224260 de 08/05/2018</t>
  </si>
  <si>
    <t>Adjudicar al proponente No. 16 que corresponde a EXPLANAN S.A., con Nit. 890.910.591-5, representada legalmente por DAVID ALBERTO ARISTIZABAL ZULUAGA, identificado con Cedula No. 71.619.734, el Contrato derivado de la Licitación Pública LIC-20-01-2018, cuyo objeto es CONSTRUCCION CONEXIÓNES VIALES VEHICULARES, PEATONALES Y OBRAS COMPLEMENTARIAS EN EL TRAMO 4.1 DE LA VÍA GUILLERMO GAVIRIA CORREA, DEPARTAMENTO DE ANTIOQUIA.</t>
  </si>
  <si>
    <t>Estado del Proceso Adjudicado
RES ADJUDICACIÓN 2018060224260 LIC-20-01-2018 (09-05-2018 05:41 PM)
RESOLUCION S2018060030368 LIC-20-01-2018 (16-03-2018 06:18 PM)
RESERVA PRESUPUESTAL DEL IDEA
0000000001000168481,  de 16/01/2018, por $5.133.630.475.</t>
  </si>
  <si>
    <t>Carlos Eduardo Aristizábal Echeverri/Interventoría Externa</t>
  </si>
  <si>
    <t>INTERVENTORIA TECNICA, AMBIENTAL, ADMINISTRATIVA, FINANCIERA Y LEGAL PARA LA CONSTRUCCION CONEXIÓNES VIALES VEHICULARES, PEATONALES Y OBRAS COMPLEMENTARIAS EN EL TRAMO 4.1 DE LA VÍA GUILLERMO GAVIRIA CORREA, DEPARTAMENTO DE ANTIOQUIA</t>
  </si>
  <si>
    <t>CON-20-01-2018</t>
  </si>
  <si>
    <t>S2018060225010 17/05/2018</t>
  </si>
  <si>
    <t>Adjudicar al proponente CONSORCIO CONEXIONES VIALES: CAMILO ANDRÉS ANGEL SALDARRIAGA 75%, JAIRO HUMBERTO ESTRADA ECHEVERRI 25% representada legalmente por CAMILO ANDRÉS ÁNGEL SALDARRIAGA, identificado con cedula de ciudadanía No. 98.546.133 de Envigado Antioquia., el Contrato derivado del Concurso de Méritos CON-20-01-2018,</t>
  </si>
  <si>
    <r>
      <t xml:space="preserve">Estado del Proceso Adjudicado
</t>
    </r>
    <r>
      <rPr>
        <sz val="10"/>
        <color rgb="FFFF0000"/>
        <rFont val="Calibri"/>
        <family val="2"/>
        <scheme val="minor"/>
      </rPr>
      <t>En trámite de suscripcion contrato 2018-SS-20-0009 asignado 21/05/2018</t>
    </r>
    <r>
      <rPr>
        <sz val="10"/>
        <color theme="1"/>
        <rFont val="Calibri"/>
        <family val="2"/>
        <scheme val="minor"/>
      </rPr>
      <t xml:space="preserve">
 6 RESOLUCION APERTURA-No S2018060027489 CON-20-01-2018 13-03-2018 05:18 PM
RESERVA PRESUPUESTAL DEL IDEA
0000000001000168482,  de 16/01/2018, por $401,369,525.</t>
    </r>
  </si>
  <si>
    <t>Carlos Eduardo Aristizábal Echeverri</t>
  </si>
  <si>
    <t>72141003
72141107</t>
  </si>
  <si>
    <t>TERMINACIÓN DEL PUENTE LA LEGUMBRERA EN LA ANTIGUA VÍA AL MAR Y OBRAS COMPLEMENTARIAS</t>
  </si>
  <si>
    <t>LIC-20-02-2018</t>
  </si>
  <si>
    <t>Estado del Proceso Borrador
ESTUDIOS PREVIOS LIC-20-02-2018 (18-05-2018 04:40 PM)</t>
  </si>
  <si>
    <t>Carlos Alberto Gómez Usuga</t>
  </si>
  <si>
    <t xml:space="preserve">INTERVENTORIA TECNICA, AMBIENTAL, ADMINISTRATIVA, FINANCIERA Y LEGAL PARA LA TERMINACIÓN DEL PUENTE LA LEGUMBRERA EN LA ANTIGUA VÍA AL MAR Y OBRAS COMPLEMENTARIAS
</t>
  </si>
  <si>
    <t>CON-20-02-2018</t>
  </si>
  <si>
    <t xml:space="preserve">95111605 72141604
</t>
  </si>
  <si>
    <t>Transferir al municipio de Medellín la suma de VEINTICINCO MIL MILLONES DE PESOS ($25.000.000.000), provenientes de la Venta de ISAGEN S.A. E.S.P y recibidos por el Departamento de Antioquia (Ministerio de Transporte Convenio 809 de 2017 y Departamento de Antioquia Convenio 2017-AS-20-0028 suscrito el 10 de noviembre de 2017). Esta cifra tiene destinación específica y se utilizará en la CONSTRUCCIÓN Y PUESTA EN MARCHA DEL METROCABLE ZONA NOROCCIDENTAL (METROCABLE PICACHO) MEDELLÍN – ANTIOQUIA.</t>
  </si>
  <si>
    <t>Recursos de ISAGEN</t>
  </si>
  <si>
    <t>Espacios públicos municipales intervenidos</t>
  </si>
  <si>
    <t>Construcción y puesta en marcha del Metrocable zona noroccidental (Metrocable Picacho) Medellín - Antioquia</t>
  </si>
  <si>
    <t>Nueva línea del metro construída</t>
  </si>
  <si>
    <t xml:space="preserve">Suministro e instalación de pilonas
Compra de cabinas </t>
  </si>
  <si>
    <t>RE-20-29-2017</t>
  </si>
  <si>
    <r>
      <rPr>
        <strike/>
        <sz val="10"/>
        <color rgb="FFFF0000"/>
        <rFont val="Arial"/>
        <family val="2"/>
      </rPr>
      <t>21009 de 01/02/2018
21181 de 24/02/2018</t>
    </r>
    <r>
      <rPr>
        <sz val="10"/>
        <rFont val="Arial"/>
        <family val="2"/>
      </rPr>
      <t xml:space="preserve">
21257 de 23/03/2018
21258 de 23/03/2018</t>
    </r>
  </si>
  <si>
    <t>2017-AS-20-0028 
809 DE 2017 (MINISTERIO DE TRANSPORTE)</t>
  </si>
  <si>
    <t>MINISTERIO DE TRANSPORTE Y DEPARTAMENTO DE ANTIOQUIA
(Convenio MINTTE 809 DE 10/11/2017)/2017-AS-20-0028</t>
  </si>
  <si>
    <t xml:space="preserve">Fecha de Firma del Contrato 10 de noviembre de 2017
Fecha de Inicio de Ejecución del Contrato 22 de diciembre de 2017
Plazo de Ejecución del Contrato 12 Meses
Plazo: 12 meses contados a partir de la suscripcion del acta de inicio, previo cumplimiento de los requisitos de perfeccionamiento y de ejecucion
NOTA: La transferencia de recursos se realiza mediante resolución
</t>
  </si>
  <si>
    <t>Jaime Alejandro Gómez Restrepo</t>
  </si>
  <si>
    <t>30 años</t>
  </si>
  <si>
    <t>APP sin recursos públicos</t>
  </si>
  <si>
    <t>Red vial secundaria pavimentada</t>
  </si>
  <si>
    <t>Recursos de valorización</t>
  </si>
  <si>
    <t>Red vial secundaria mejorada y pavimentada</t>
  </si>
  <si>
    <t>PAVIMENTACIÓN DE LA VÍA PUERTO NARE-PUERTO TRIUNFO DEL DEPARTAMENTO DE ANTIOQUIA, MEDIANTE EL COBRO DE LA CONTRIBUCIÓN DE VALORIZACIÓN GENERADA CON EL PROYECTO</t>
  </si>
  <si>
    <t xml:space="preserve">MEJORAMIENTO Y PAVIMENTACIÓN DE LA VIA  PUERTO NARE-PUERTO TRIUNFO </t>
  </si>
  <si>
    <t>OBRAS POR IMPUESTOS</t>
  </si>
  <si>
    <t> 95111601 </t>
  </si>
  <si>
    <t>Realizacion de estrategias educativas programa Basura Cero.</t>
  </si>
  <si>
    <t>Adición y Prórroga al Covenio N° 4600007586, cuyo Objeto es: "Cofinanciar la Actualización y el Monitoreo del Estado del Recurso Hídrico en el Departamento de Antioquia".</t>
  </si>
  <si>
    <t>135 dias</t>
  </si>
  <si>
    <t>Fundación EPM</t>
  </si>
  <si>
    <t>86131504
80141607</t>
  </si>
  <si>
    <t>10.5 meses</t>
  </si>
  <si>
    <t xml:space="preserve">16.5 meses </t>
  </si>
  <si>
    <t xml:space="preserve">16 meses </t>
  </si>
  <si>
    <t>TRANSILOGISTICA</t>
  </si>
  <si>
    <t>Designar estudiantes de universidades para la realizacion de practicaacademica. con el fin de brindar apoyo a la gestion del Departamento de Antioquia y sus regiones durante el primer semestre 2018 
semestre 2018</t>
  </si>
  <si>
    <t>Designar estudiantes de universidades para la realizacion de practicaacademica. con el fin de brindar apoyo a la gestion del Departamento de Antioquia y sus regiones durante el segundo semestre 2018</t>
  </si>
  <si>
    <t>Diseño y realización de un diplomado virtual en género y
educación y su inclusión en los modelos pedagógicos para 60 personas.</t>
  </si>
  <si>
    <t>EJECUTAR LA SEGUNDA  FASE  DEL CONCURSO DE MUJERES EMPRENDODORAS</t>
  </si>
  <si>
    <t>diseño ,implemetracion y premiación del concurso</t>
  </si>
  <si>
    <t>Desarrollar los modulos III y IV de la escuela de entrenamiento politico
para las mujeres para las mujeres con el fin de dar cumplimiento a la
ordenanza Nro 14 de 2015 en su articulo sexto</t>
  </si>
  <si>
    <t xml:space="preserve">5.5 meses </t>
  </si>
  <si>
    <t xml:space="preserve">Integral </t>
  </si>
  <si>
    <t xml:space="preserve"> 6 meses </t>
  </si>
  <si>
    <t xml:space="preserve">7 meses </t>
  </si>
  <si>
    <t xml:space="preserve">8 meses </t>
  </si>
  <si>
    <t xml:space="preserve">Isabel Cristina Cardona </t>
  </si>
  <si>
    <t xml:space="preserve">11 meses </t>
  </si>
  <si>
    <t>Se realizó traslado presupuestal  CDP N° 3700010378 a la Secretaría General para tiquetes</t>
  </si>
  <si>
    <t xml:space="preserve">9 meses </t>
  </si>
  <si>
    <t xml:space="preserve">Recursos Propios </t>
  </si>
  <si>
    <t xml:space="preserve">NO </t>
  </si>
  <si>
    <t xml:space="preserve">NA </t>
  </si>
  <si>
    <t xml:space="preserve">3 meses </t>
  </si>
  <si>
    <t>El contrato N°4600006706 de 2017 tuvo aprobación de vigencias futuras, por lo cual se indico en la casilla de vigencia actual los recursos aprobados para ejecutar  en la vigencia 2018.</t>
  </si>
  <si>
    <t xml:space="preserve">Realizar una convocatoria pública que promueva el enfoque diferencial integral y fortalezca la diversidad cultural de los territorios y los grupos poblacionales en Antioquia </t>
  </si>
  <si>
    <t>Fortalecimiento gestión para el desarrollo y la cohesión territorial todo el departamento del Antioquia</t>
  </si>
  <si>
    <t>Número de organizaciones comunales y sociales en convocatorias públicas departametnales participando</t>
  </si>
  <si>
    <t>El contrato N°4600007202  de 2017 tuvo aprobación de vigencias futuras, por lo cual se indico en la casilla de vigencia actual los recursos aprobados para ejecutar  en la vigencia 2018</t>
  </si>
  <si>
    <t>Se realizó traslado presupuestal Certificado de Disponibilidad Presupuestal N°93.749.040 a la Secretaría de Gestión Humana para la contratación de practicantes de excelencia</t>
  </si>
  <si>
    <t xml:space="preserve">12 meses </t>
  </si>
  <si>
    <t xml:space="preserve">Recursos propios </t>
  </si>
  <si>
    <t xml:space="preserve">Se transfiere Certificado de Disponibilidad Presupuestal N°3500039023, 3500039023, 3500039024 a la Oficina de Comunicaciones para la contratación de temas comunicacionales de la Secretaría de Participación </t>
  </si>
  <si>
    <t xml:space="preserve">10 meses </t>
  </si>
  <si>
    <t>Con fundamento en la Ordenanza 21 de 2015 y en el Decreto 0708 de 2013, se establecio la convocatoria Ideas en grande y para la presente vigencia se contempló un presupuesto de $2.400.000.000</t>
  </si>
  <si>
    <t>11 meses 18 días</t>
  </si>
  <si>
    <t>Porpios</t>
  </si>
  <si>
    <t>Técnica, Juridica, administrativa, contable y/o financiera</t>
  </si>
  <si>
    <t xml:space="preserve">Incremento de los recursos del sistema financiero para Emprendimiento y Fortalecimiento Empresarial Todo El Departamento, Antioquia, Occidente. </t>
  </si>
  <si>
    <t>Se hará un CDP para que la Dirección de Informatica adelante la respecativa contratación</t>
  </si>
  <si>
    <t>Incremento de los recursos del sistema financiero para Emprendimiento y Fortalecimiento Empresarial Todo El Departamento, Antioquia, Occidente.</t>
  </si>
  <si>
    <t>Se hará un CDP para que la Subgerencia de comunicaciones</t>
  </si>
  <si>
    <t>4 MESES</t>
  </si>
  <si>
    <t>08 Meses</t>
  </si>
  <si>
    <t>1300 Y 220053</t>
  </si>
  <si>
    <t>Técnica</t>
  </si>
  <si>
    <t xml:space="preserve">Contratación Directa </t>
  </si>
  <si>
    <t xml:space="preserve">
REALIZAR LA RECEPCIÓN, CLASIFICACIÓN, EVALUACIÓN, SELECCIÓN DE GANADORES, SEGUIMIENTO TÉCNICO Y PROMOCIÓN A LAS MEJORES NUEVE (9) PROPUESTAS DE INNOVACIÓN EN LAS REGIONES DE ANTIOQUIA, EN DESARROLLO DEL PROGRAMA DE INNOVACIÓN “INNOVANTIOQUIA- ANTIOQUIA PIENSA EN GRANDE 2018” </t>
  </si>
  <si>
    <t>selección abreviada</t>
  </si>
  <si>
    <t>Contrato Interadministrativo</t>
  </si>
  <si>
    <t>Fortalecer redes empresariales en uso de Tecnologías de la Información y Comunicación – TIC, como herramienta que promueve la competitividad del Departamento de Antioquia</t>
  </si>
  <si>
    <t>Técnica, Juridica, administrativa, contable y o financiera</t>
  </si>
  <si>
    <t>5 Meses</t>
  </si>
  <si>
    <t>80101504
81112002</t>
  </si>
  <si>
    <t xml:space="preserve"> Fortalecer el tejido empresarial, mediante la realización de la convocatoria de incentivos en especie, Antójate de Antioquia, categoría INVIMA</t>
  </si>
  <si>
    <t>80101501
80101505</t>
  </si>
  <si>
    <t>Promover la asociatividad, la creatividad, el fortalecimiento y la formalización empresarial de las unidades productivas en el Departamento, por medio de la convocatoria Antójate de Antioquia.</t>
  </si>
  <si>
    <t>4 Meses</t>
  </si>
  <si>
    <t>14-0022 Y 07-0050 Y 07-1046</t>
  </si>
  <si>
    <t>Diseño e implementación de una metodología de medición del índice departamental de competitividad - IDC, por subregión.</t>
  </si>
  <si>
    <t>Promover el acceso a nuevos mercados de los micro y pequeños empresarios de Antioquia, a través de una plataforma para la comercialización de sus productos, promoviendo su participación activa en eventos comerciales locales, regionales y nacionales.</t>
  </si>
  <si>
    <t xml:space="preserve">140022001 </t>
  </si>
  <si>
    <t>Fortalecimiento empresarial mediante el desarrollo de proveedores por parte de empresas ancla a unidades productivas antioqueñas</t>
  </si>
  <si>
    <t>Capacitación a actores locales en metodologías de políticas de trabajo decente en el Departamento de Antioquia.</t>
  </si>
  <si>
    <t>Se hará un CDP para que se realice la contratación por la Susecretaría de Comunicaciones</t>
  </si>
  <si>
    <t>REALIZAR AVALÚO COMERCIAL DE LOS INMUBLES IDENTIFICADOS CON LAS MATRÍCULAS INMOBILIARIAS No. 034-67785, 034-67786, 034-67787, 034-67788, 034-67789, 034-67790 Y 034-67791 VOLCAN DE LODO, UBICADOS EN EL MUNICIPIO DE ARBOLETES.</t>
  </si>
  <si>
    <t>3 MESES</t>
  </si>
  <si>
    <t>Cyomara  Rios Flores</t>
  </si>
  <si>
    <t>Cyomara Ríos Florez</t>
  </si>
  <si>
    <t>Contrato inicio marzo 2017 y continua con vigencia futura hasta el 2018</t>
  </si>
  <si>
    <t xml:space="preserve">Arrendar inmuebles que servirá como sede de trabajo para los funcionarios de la Dirección de Factores de Riesgo de la Secretaria Seccional de Salud y Protección Social de Antioquia en diferentes municipios categorias 4, 5 y 6 </t>
  </si>
  <si>
    <t>53102700 - 53102710</t>
  </si>
  <si>
    <t>Se traslada CDP para Comunicaciones</t>
  </si>
  <si>
    <t>Actividades de vigilancia por sustancias químicas - mercurio</t>
  </si>
  <si>
    <t>Actividades de vigilancia por sustancias químicas - plaguicidas</t>
  </si>
  <si>
    <t>85161503 - 81101706</t>
  </si>
  <si>
    <t>Noviembre 2017 vigencia Futura año 2018</t>
  </si>
  <si>
    <t>Contratación Directa - Contratos para el Desarrollo de Actividades Científicas y Tecnológicas</t>
  </si>
  <si>
    <t>85131700 - 85131708</t>
  </si>
  <si>
    <t>investigacion efectividad metodos de control aedes aegypti</t>
  </si>
  <si>
    <t>85111509 - 70122006</t>
  </si>
  <si>
    <t>51140000 - 51212209</t>
  </si>
  <si>
    <t>Contrato inicio en 2017 y continua con vigencia futura hasta el 2018</t>
  </si>
  <si>
    <t>78101801 - 78101501</t>
  </si>
  <si>
    <t>85131604  - 73101701 - 85121803 - 85151508</t>
  </si>
  <si>
    <t>77101804 - 77101505 - 20121921</t>
  </si>
  <si>
    <t>Asesorar y certificar en operación, mantenimiento de piscinas y estructuras similares a los referentes de aguas en antioquia y realizar la socialización de las guías para la elaboración del certificado de cumplimento de las normas de seguridad por parte de las dependencias que definan los 125 municipios del Departamento de Antioquia</t>
  </si>
  <si>
    <t>41121807 - 41122409 - 41113319</t>
  </si>
  <si>
    <t>adquirir reactivos y accesorios para la determinacion de caracteristicas fisico quimicas en aguas de consumo humano y uso recreativo</t>
  </si>
  <si>
    <t>3839885</t>
  </si>
  <si>
    <t>03-0010</t>
  </si>
  <si>
    <t>adquirir reactivos colilert, pseudolert insumos, y mantenimiento del equipo del Laboratorio departamental de Salud Publica</t>
  </si>
  <si>
    <t>contratacion directa - no pluralidad de oferentes</t>
  </si>
  <si>
    <t>3839886</t>
  </si>
  <si>
    <t>03-0011</t>
  </si>
  <si>
    <t>2 mes</t>
  </si>
  <si>
    <t>Ivan de Jesus Ruiz Monsalve</t>
  </si>
  <si>
    <t>Fortaleciomiento de la gestion integral de las zoonosis todo el departamento, Antioquia, occidente</t>
  </si>
  <si>
    <t>Ivan Dario Sea Carrasquilla</t>
  </si>
  <si>
    <t>Tecnico área de la salud</t>
  </si>
  <si>
    <t>ivan.sea@antioquia.gov.co</t>
  </si>
  <si>
    <t>fortalecimento de la vigilancia de la calidad e inocuidad de alimentos y bebidas todo el departamento</t>
  </si>
  <si>
    <t>fortalecimiento de la prevencion, vigilancia y control de los factores de riesgo sanitarios, ambientales y del consumo todo el departamento, antioquia, occidente</t>
  </si>
  <si>
    <t>analisis de calidad del agua</t>
  </si>
  <si>
    <t>traslada CDP  a la subsecretaria logistica</t>
  </si>
  <si>
    <t>traslada CDP a la subsecretaria logistica</t>
  </si>
  <si>
    <t>CDP traslado a la Secretaría General</t>
  </si>
  <si>
    <t>81112105
81112210
81112403
81111702</t>
  </si>
  <si>
    <t xml:space="preserve">12 MESES </t>
  </si>
  <si>
    <t>Tecnica, Administrativa, Financiera</t>
  </si>
  <si>
    <t>14 MESES</t>
  </si>
  <si>
    <t>10-033</t>
  </si>
  <si>
    <t>TIPO C:  Supervisión</t>
  </si>
  <si>
    <t>Vigilancia técnica, juridica, administrativa, contable y finaciera</t>
  </si>
  <si>
    <t>2 MESES</t>
  </si>
  <si>
    <t>CDP trasladado a la Secretaría General</t>
  </si>
  <si>
    <t>Apoyar la gestión territorial  en lo referente al fortalecimiento y sostenibilidad de la Política Pública de Envejecimiento y Vejez,  de los 125 municipios del Departamento de Antioquia en el año 2018</t>
  </si>
  <si>
    <t>9 MESES</t>
  </si>
  <si>
    <t>Actualización de la Política Pública de Envejecimiento y vejez de los municipios del departamento.</t>
  </si>
  <si>
    <t xml:space="preserve">MONICA VANEGAS                    </t>
  </si>
  <si>
    <t>Apoyar la gestión de la Estrategia de Atención Primaria en Salud del Departamento de Antioquia, mediante la disposición de una solución informática que incluya la plataforma de software @STAT - APS y el hardware necesarios para la administración de información relacionada con sus entornos y la interacción con ambientes clínicos y administrativos del sistema de salud que se requieran</t>
  </si>
  <si>
    <t>11 MESES</t>
  </si>
  <si>
    <t>Contratación Directa - prestacino de servicios</t>
  </si>
  <si>
    <t xml:space="preserve">PAULA ANDREA GIRALDO PEREZ </t>
  </si>
  <si>
    <t>paola.giraldo@antioquia.gov.co</t>
  </si>
  <si>
    <t>salud pública</t>
  </si>
  <si>
    <t>fortalecimienot de la estrategia de atencion primaria renovada con enfoque integral</t>
  </si>
  <si>
    <t>01-0046</t>
  </si>
  <si>
    <t>fortalecimiento de la estrategia de atencion primaria renovada con enfoque integral</t>
  </si>
  <si>
    <t>26-01-2018</t>
  </si>
  <si>
    <t>FI 2 NET sucursal Colombia</t>
  </si>
  <si>
    <t>PAULA ANDREA GIRALDO PEREZ - MARIA PATRICIA CASTAÑO JIMENEZ - LUZ ESTELLA BUILES BEDOYA</t>
  </si>
  <si>
    <t xml:space="preserve">ORGANIZACIÓN TERPEL S.A </t>
  </si>
  <si>
    <t>La Secretaría Privada aporta CDP</t>
  </si>
  <si>
    <t>Supervisor</t>
  </si>
  <si>
    <t>REALIZAR EL MANTENIMIENTO GENERAL DEL HELICÓPTERO BELL 407 - MATRICULA HK 4213G - SERIE NUMERO DE LA AERONAVE 53405, PROPIEDAD DEL DEPARTAMENTO DE ANTIOQUIA</t>
  </si>
  <si>
    <t>HELICENTRO S.A.S</t>
  </si>
  <si>
    <t>GABRIEL ANGEL MOLINA BALBIN</t>
  </si>
  <si>
    <t>2018CA160001</t>
  </si>
  <si>
    <t>AIRPLAN S.A</t>
  </si>
  <si>
    <t>HENRY CHAPARRO CHAPARRO</t>
  </si>
  <si>
    <t>LORENZO ALEJANDRO MELO ESTRADA</t>
  </si>
  <si>
    <t>20743 - 20794</t>
  </si>
  <si>
    <t>NUKAK S.A.S</t>
  </si>
  <si>
    <t>Supervisión técnica, administrativa y financiera</t>
  </si>
  <si>
    <t>85101604  Y 85101501</t>
  </si>
  <si>
    <t>11Meses</t>
  </si>
  <si>
    <t>Presupuesto de entidad nacional</t>
  </si>
  <si>
    <t>Se traslada CDP para Subsecretaría Logistica</t>
  </si>
  <si>
    <t>SOCORRO SALAZAR SANTAMARIA</t>
  </si>
  <si>
    <t>CDP se traslada a la Secretaría General</t>
  </si>
  <si>
    <t>CDP se traslada a la Direccion de Bienes</t>
  </si>
  <si>
    <t>CDP se traslada a la Subsecretaría Logistica</t>
  </si>
  <si>
    <t>10  meses</t>
  </si>
  <si>
    <t>ALEXANDRA JIMENEZ</t>
  </si>
  <si>
    <t>MARY RUTH BROME</t>
  </si>
  <si>
    <t>DORA MARIA GOMEZ</t>
  </si>
  <si>
    <t>ADRIANA GONZALES</t>
  </si>
  <si>
    <t>ADRIANA ECHEVERRI</t>
  </si>
  <si>
    <t>SETI BELSONI BUITRAGO</t>
  </si>
  <si>
    <t>Tecnica, Administrativa, Financiera y Logistica</t>
  </si>
  <si>
    <t>ADRIANA PATRICIA ECHEVERRRI RIOS</t>
  </si>
  <si>
    <t>MARTHA CECILIA OSPINA OSPINA</t>
  </si>
  <si>
    <t>LUZ MARINA BERNAL RESTREPO</t>
  </si>
  <si>
    <t>MARIA DEL PILAR LOPEZ MONTOYA</t>
  </si>
  <si>
    <t>Realizar mantenimiento preventivo y/o correctivo de los equipos Vidas Blue, Tempo y dos (2) equipos Vitek del LDSP de Antioquia</t>
  </si>
  <si>
    <t>ANGELA JARAMILLO BLANDON</t>
  </si>
  <si>
    <t>ALEXANDRA GALLO</t>
  </si>
  <si>
    <t xml:space="preserve">1 mes </t>
  </si>
  <si>
    <t>ALEXANDRA PORRAS</t>
  </si>
  <si>
    <t>GLADIS BEDOYA</t>
  </si>
  <si>
    <t>OMAIRA MARZOLA</t>
  </si>
  <si>
    <t>NORELY AREIZA</t>
  </si>
  <si>
    <t>GUSTAVO POSADA</t>
  </si>
  <si>
    <t>El cdp trasladado a Secretaria General</t>
  </si>
  <si>
    <t>Tecnica, Juridica y Financiera</t>
  </si>
  <si>
    <t xml:space="preserve">Tipo B1: Supervisión e Interventoría Técnica </t>
  </si>
  <si>
    <t>Tecnica, Juridica y Financiera, administrativa, Interventoria</t>
  </si>
  <si>
    <t>20499 Y 20501</t>
  </si>
  <si>
    <t>COMFENALCO ANTIOQUIA</t>
  </si>
  <si>
    <t>CDP trasladado a Gestión Humana</t>
  </si>
  <si>
    <t>ASOCIACION DE ORGANIZACIONES DEPORTIVAS EN ANTIOQUIA - FEDELIAN</t>
  </si>
  <si>
    <t>Prestación de servicio de transporte aereo para apoyar la gestión de la Gobernación de Antioquia -Gerencia de Servicios Públicos</t>
  </si>
  <si>
    <t xml:space="preserve">Transporte de los funcionarios de la Gerencia de Servicios Públicos a proyectos de agua potable, saneamiento basico, electrificación y aseo </t>
  </si>
  <si>
    <t>2017060102139 del 22-09-2017</t>
  </si>
  <si>
    <t>Servicio Aéreo a Territorios Nacionasl S.A SATENA</t>
  </si>
  <si>
    <t>Los recursos se trasladan a la Secretaría General, mediante CDP 3700010118 Y 3700010220 por valores de $8,000,000 y $55,000,000 respectivamente</t>
  </si>
  <si>
    <t>Luis Ovidio Rivera Guerra</t>
  </si>
  <si>
    <t>Tecnica, Administrativa, Financiera, Juridica y Contable. Ejercicio de la Interventoria Integral de que trata el numeral 11.3.1 del Manual de Supervisión e Interventoria</t>
  </si>
  <si>
    <t>12 Meses</t>
  </si>
  <si>
    <t>Alternativas rurales para el manejo de los residuos sólidos en el Departamento</t>
  </si>
  <si>
    <t xml:space="preserve">Construccion de alternativas rurales para el manejo de residuos sólidos en el Departamento de Antioquia </t>
  </si>
  <si>
    <t>Asociación de Transportadores Especiales  AS Transportes</t>
  </si>
  <si>
    <t>Los recursos se trasladan a la Secretaría General mediante CDP 3500038647 por valor de $60,000,000</t>
  </si>
  <si>
    <t>Abastecimiento sostenible de agua apta para el consumo humano en zonas rurales</t>
  </si>
  <si>
    <t xml:space="preserve">Construccion y suministro de agua apta para consumo humano todo el Departamento </t>
  </si>
  <si>
    <t xml:space="preserve">Los recursos se trasladan a la Secretaría General mediante CDP 3500038645 por valor de $40,000,000 </t>
  </si>
  <si>
    <t xml:space="preserve">Programa y personal para el manejo del programa y realizar los mapas correspondientes a los proyectos correspondientes a la Gerencia de Servicios públicos </t>
  </si>
  <si>
    <t xml:space="preserve">Mapas correspondientes a los proyectos viabilizados, formulados, ejecutados y en ejecución de la Gerencia de Servicios públicos </t>
  </si>
  <si>
    <r>
      <t xml:space="preserve">Los recursos se trasladarán a la Dirección de Sistemas cuando inicie el proceso; </t>
    </r>
    <r>
      <rPr>
        <sz val="10"/>
        <color rgb="FFFF0000"/>
        <rFont val="Calibri"/>
        <family val="2"/>
        <scheme val="minor"/>
      </rPr>
      <t xml:space="preserve"> aún no se ha expedido CDP </t>
    </r>
  </si>
  <si>
    <r>
      <t xml:space="preserve">Los recursos se trasladarán a la Secretaría General cuando inicie el proceso;  </t>
    </r>
    <r>
      <rPr>
        <sz val="10"/>
        <color rgb="FFFF0000"/>
        <rFont val="Calibri"/>
        <family val="2"/>
        <scheme val="minor"/>
      </rPr>
      <t xml:space="preserve">aún no se ha expedido CDP </t>
    </r>
  </si>
  <si>
    <r>
      <t xml:space="preserve">Los recursos se trasladarán a la Dirección de Comunicaciones cuando inicie el proceso;  </t>
    </r>
    <r>
      <rPr>
        <sz val="10"/>
        <color rgb="FFFF0000"/>
        <rFont val="Calibri"/>
        <family val="2"/>
        <scheme val="minor"/>
      </rPr>
      <t xml:space="preserve">aún no se ha expedido CDP </t>
    </r>
  </si>
  <si>
    <t xml:space="preserve">Fortalecimiento de Municipios y operadores en la prestación de servicios públicos </t>
  </si>
  <si>
    <t>Municipios asesorados, capacitados y asistidos técnicamente e institucionalmente para el fortalecimiento empresarial en la prestación de los servicios públicos.</t>
  </si>
  <si>
    <t>Fortalecimiento de Municipios y operadores en la prestación de servicios públicos. Todo
El Departamento, Antioquia, Occidente</t>
  </si>
  <si>
    <t xml:space="preserve"> Certificación de los municipios en SGP-APSB</t>
  </si>
  <si>
    <t>Garantizar el cumplimiento de las competencias delegadas al departamento de Antioquia por el decreto 1077 de 2015</t>
  </si>
  <si>
    <t>6611-CD-37-01-2017</t>
  </si>
  <si>
    <t>2017060052099 del 14-03-2017</t>
  </si>
  <si>
    <t>18 Meses</t>
  </si>
  <si>
    <t>Energía para la ruralidad</t>
  </si>
  <si>
    <t>Nuevas conexiones de predios rurales al servicio de energía. Convencional</t>
  </si>
  <si>
    <t>Ampliación de la cobertura del servicio de energia convencional y alternativo en zonas rurales del Departamento de Antioquia</t>
  </si>
  <si>
    <t>030019007</t>
  </si>
  <si>
    <t>Aumentar la cobertura, calidad y continuidad del servicio, implementando proyectos con sistemas tradicionales y alternativos que permita diversificar la oferta, teniendo en cuenta la dependencia de sistemas convencionales para abastecer la demanda.</t>
  </si>
  <si>
    <t>Mano de obra con experiencia, calidad de materiales, Suministro e  instalaccion  de pozos septicos con la normativa vigente, excavaciones, demoliciones, instalacion de tuberia, entre otros; De acuerdo a la planificación,  estudios, diseños y todos los materiales necesarios para la ejecución total del proyecto</t>
  </si>
  <si>
    <t>Nuevas conexiones de predios rurales al servicio de energía con sistemas alternativos</t>
  </si>
  <si>
    <t xml:space="preserve">Aumentar la cobertura en Escuelas sin o con deficit de energia rural impactando aproximadamente 15000 personas en diferentes Municipios de Antioquia </t>
  </si>
  <si>
    <t xml:space="preserve">Suministro transoporte e instalacion de sistemas alternativos "paneles solares" en escuelas rurales </t>
  </si>
  <si>
    <t>7453-LIC-37-03-2017</t>
  </si>
  <si>
    <t>2017060106865 del 27-10-2017</t>
  </si>
  <si>
    <t>SUNCOLOMBIA S.A.S.</t>
  </si>
  <si>
    <t>83101500</t>
  </si>
  <si>
    <t>Construcción de Acueducto la Fe, Municipio de Betania - Antioquia</t>
  </si>
  <si>
    <t>3839109</t>
  </si>
  <si>
    <t>Abastecimiento sostenible de agua apta para el consumo humano en zona urbana del Departamento</t>
  </si>
  <si>
    <t>Nuevas conexiones de predios urbanos al servicio de agua apta para el consumo humano</t>
  </si>
  <si>
    <t xml:space="preserve">Ampliacion de cobertura y sistemas sostenibles de agua apta para consumo humano en zona urbana todo el Departamento </t>
  </si>
  <si>
    <t>030027001</t>
  </si>
  <si>
    <t>Aumento de la cobertura de acueducto  en zona urbana, generacion de empleo, mitigacion de impacto ambiental, mejoramiento de calidad de vida de la población (salud, calidad, continuidad de servicio).</t>
  </si>
  <si>
    <t>Verificar Plan maestro de acueducto Urbano, mano de obra con experiencia, excavaciones, demoliciones, instalacion de tuberia, llenos, concretos entre otros; De acuerdo a la planificación,  estudios, diseños y todos los materiales necesarios para la ejecución total del proyecto</t>
  </si>
  <si>
    <t>Fondo 0-2020 Estampilla Prodesarrollo</t>
  </si>
  <si>
    <t>Hernando de Jesús Castrillón Morales</t>
  </si>
  <si>
    <t>Sistemas de acueducto rural optimizados para garantizar el servicio de apta para el consumo humano.</t>
  </si>
  <si>
    <t>Aumento de la cobertura de acueducto generacion de empleo, mitigacion de impacto ambiental, mejoramiento de calidad de vida de la población (salud, calidad, continuidad de servicio).</t>
  </si>
  <si>
    <t>Mano de obra con experiencia, calidad de materiales con la normativa vigente, excavaciones, demoliciones, instalacion de tuberia, entre otros; De acuerdo a la planificación,  estudios, diseños y todos los materiales necesarios para la ejecución total del proyecto</t>
  </si>
  <si>
    <t>Nuevas conexiones de predios rurales al servicio de agua apta para el consumo humano</t>
  </si>
  <si>
    <t>Empresas y/o esquemas asociativos regionales para la prestación de los servicios públicos en el Departamento</t>
  </si>
  <si>
    <t>Empresas y/o esquemas asociativos funcionando como prestadores regionales de servicios públicos.</t>
  </si>
  <si>
    <t xml:space="preserve">Construccion de empresas y/o esquemas asociativos funcionando como prestadores regionales de servicios públicos en el departamento </t>
  </si>
  <si>
    <t>030056001</t>
  </si>
  <si>
    <t>Promover políticas orientadas al desarrollo que apoyen las actividades productivas, la creación de empleo decente, el emprendimiento, la creatividad y la innovación, y alentar la oficialización y el crecimiento de las microempresas y las pequeñas y medianas empresas, entre otras cosas mediante el acceso a servicios financieros</t>
  </si>
  <si>
    <t>Constitución de empresas y/o esquemas asociativos regionales, subregionales o zonales que permitan prestar los servicios públicos de forma eficiente, con cobertura, calidad, continuidad y sostenibilidad en los sistemas de acueducto, alcantarillado energía, gas y manejo integral de residuos sólidos.</t>
  </si>
  <si>
    <t>Manejo integral de los residuos sólidos en zona urbana del Departamento – “Basura Cero”</t>
  </si>
  <si>
    <t>Municipios con sistemas de disposición final optimizados, mejorados y/o construidos</t>
  </si>
  <si>
    <t xml:space="preserve">Control y disposicion de residuos solidos de manera adecuada en relleno sanitario u otro sistema en zona Urbana del departamento </t>
  </si>
  <si>
    <t>030055001</t>
  </si>
  <si>
    <t xml:space="preserve">Disminuir la disposición incontrolable de residuos solidos en sitios autorizados, generando impacto positivo para la comunidad y el medio ambiente </t>
  </si>
  <si>
    <t>Sitio autorizado por la autoridad ambiental, especificaciones tecnicas de menejo de residuos, recolección y transporte al sitio de disposicion final</t>
  </si>
  <si>
    <t>Manejo sostenible de sistemas de aguas residuales en zonas rurales y de difícil acceso del departamento</t>
  </si>
  <si>
    <t>Nuevos sistemas alternativos de tratamiento de aguas residuales.</t>
  </si>
  <si>
    <t xml:space="preserve">Ampliacion de cobertura mediente construccion de nuevas conexiones y tratamiento de aguas residiuales (zona rural) del Departamento </t>
  </si>
  <si>
    <t>030020001</t>
  </si>
  <si>
    <t>Aumento de la cobertura de acueducto alcantarillado, generacion de empleo, mitigacion de impacto ambiental, mejoramiento de calidad de vida de la población (salud, calidad, continuidad de servicio).</t>
  </si>
  <si>
    <t>Verificar Plan maestro de alcantarillado urbano, Normativa vigente, mano de obra con experiencia, excavaciones, demoliciones, instalacion de tuberia, llenos, concretos entre otros; De acuerdo a la planificación,  estudios, diseños y todos los materiales necesarios para la ejecución del proyecto</t>
  </si>
  <si>
    <t>Fortalecimiento institucional de los prestadores de servicios públicos en el Departamento</t>
  </si>
  <si>
    <t xml:space="preserve">Acompañamiento a presadores de servicios publicos mediente  asesorias y asistencias tecnicas, visitas en la sedes de las empresas en los diferentes Municipios </t>
  </si>
  <si>
    <t>Mejorar las empresas en cuanto a necesidades tecnicas, juridicas, financieras y operativas</t>
  </si>
  <si>
    <t>Sistemas de aprovechamiento y/o transformación de residuos sólidos en los municipios operando.</t>
  </si>
  <si>
    <t>Nuevas conexiones de predios rurales al servicio de alcantarillado.</t>
  </si>
  <si>
    <t>Aumento de la cobertura de servicio de alcantarillados  mediante proyectos extraidos de planes maestros que garanticen la calidad y cobertura eficiente del servicio , la generacion de empleo y la mitigacion de impacto ambiental de acuerdo a la normativa vigente</t>
  </si>
  <si>
    <t>Verificar Plan maestro de alcantarillado mano de obra con experiencia, excavaciones, demoliciones, instalacion de tuberia, entre otros; De acuerdo a la planificación,  estudios, diseños y todos los materiales necesarios para la ejecución total del proyecto</t>
  </si>
  <si>
    <t>Manejo sostenible de sistemas de aguas residuales en zona urbana del Departamento</t>
  </si>
  <si>
    <t>Nuevas Conexiones de predios urbanos al servicio de alcantarillado</t>
  </si>
  <si>
    <t xml:space="preserve">Ampliacion del servicio de alcantarillado en zona urbana todo el Departamento </t>
  </si>
  <si>
    <t>030054001</t>
  </si>
  <si>
    <t>Nuevos sistemas de tratamiento de aguas residuales en operación.</t>
  </si>
  <si>
    <t>Nuevas Conexiones de predios urbanos al servicio de agua apta para el consumo humano</t>
  </si>
  <si>
    <t>81101516</t>
  </si>
  <si>
    <t>Interventoría Administrativa, Técnica, Ambiental, Legal y Financiera a la Primera a la Construcción de Obras enmarcadas en los Planes Maestros de Acueducto y Alcantarillado en los Municipios de San Roque y en el Corregimiento del Totumo en el Municipio de Necoclí, en el marco de las Inversiones priorizadas en PAP-PDA</t>
  </si>
  <si>
    <t>7 y 13 meses</t>
  </si>
  <si>
    <t>CON-37-03-2018</t>
  </si>
  <si>
    <t>2018060030394  del 20-03-2018</t>
  </si>
  <si>
    <t>Recursos del Sistema General de Participación SGP.                                      El 09 de marzo de 2018 se dá por TERMINADO el proceso que se traía y se inicia uno nuevo</t>
  </si>
  <si>
    <t>Interventoría Administrativa, Técnica, Ambiental, Legal y Financiera a la Construcción de Obras enmarcadas en los Planes Maestros de Acueducto y Alcantarillado en los Municipios de San Roque, Urrao, Uramita, La Ceja, Santa Bárbara- Corregimiento de Damasco, del Derpartamento de Antioquia, de Acuerdo a las inversiones priorizadas en el PAP-PDA</t>
  </si>
  <si>
    <t>CON-37-01-2018</t>
  </si>
  <si>
    <t>40141726</t>
  </si>
  <si>
    <t>Suministro, instalación y puesta en funcionamiento de hidrantes en el Corregimiento de Versalles del Municipio de Santa Barbara en el Departamento de Antioquia</t>
  </si>
  <si>
    <t>21429</t>
  </si>
  <si>
    <t>Juan Guillermo Peña Marín</t>
  </si>
  <si>
    <t>Interventoría Administrativa, Técnica, Ambiental, Legal y Financiera a la Construcción de Obras enmarcadas en los Planes Maestros de Acueducto y Alcantarillado en los Municipios de Jericó, La Pintada y Caucasia en el Departamento de Antioquia de acuerdo a las Inversiones priorizadas en PAP-PDA</t>
  </si>
  <si>
    <t>CON-37-05-2018</t>
  </si>
  <si>
    <t>Interventoría Administrativa, Técnica, Ambiental, Legal y Financiera a la Construcción de Obras enmarcadas en los Planes Maestros de Acueducto y Alcantarillado Urbano del Municipio de San Rafael Antioquia, y a la Construcción de tramo de Alcantarillado comprendido entre la zona centro y el barrio el carmelo de la zona Urbana del Municipio de Sabanalarga Antiioquia, acuerdo a las Inversiones priorizadas en PAP-PDA</t>
  </si>
  <si>
    <t>CON-37-06-2018</t>
  </si>
  <si>
    <t>3838949</t>
  </si>
  <si>
    <t>3839008</t>
  </si>
  <si>
    <t>3839016</t>
  </si>
  <si>
    <t>3839276</t>
  </si>
  <si>
    <t>3839545</t>
  </si>
  <si>
    <t>En Blanco</t>
  </si>
  <si>
    <t>0%        Procesos con CDP, sin iniciar</t>
  </si>
  <si>
    <t>33%                    Estudios Previos publicados en el SECOP</t>
  </si>
  <si>
    <t>66%                               Con Resolucion y/o Carta de aceptacion</t>
  </si>
  <si>
    <t>100%             Con RPC y minuta elaborada</t>
  </si>
  <si>
    <t>Nivel Cumplimiento (indicador del SIG)</t>
  </si>
  <si>
    <t>Ultima Fecha de Actualizacion</t>
  </si>
  <si>
    <t>Secretaría de Minas</t>
  </si>
  <si>
    <t>Inversion</t>
  </si>
  <si>
    <t>Minima Cuantía</t>
  </si>
  <si>
    <t xml:space="preserve">Haver Gonzalez Barrero </t>
  </si>
  <si>
    <t>Gerente (E)</t>
  </si>
  <si>
    <t>haver.gonzalez@antioquia.gov.co</t>
  </si>
  <si>
    <t>Vigencias Futuras - CDP Comunicaciones - CDP 3500039079 del 23-01-2018</t>
  </si>
  <si>
    <t>Via Traslado CDP a la Oficina de  Comunicaciones</t>
  </si>
  <si>
    <t xml:space="preserve">Funcionamiento </t>
  </si>
  <si>
    <t xml:space="preserve">adquisicion tiquetes aereos para la Gobernacion de Antioquia </t>
  </si>
  <si>
    <t>Vigencias Futuras, CDP- 3700010386 del 24-01-2018  ejecutado por la G,A,I  administrado por la secretaria General</t>
  </si>
  <si>
    <t>Convocatoria</t>
  </si>
  <si>
    <t xml:space="preserve">Via CDP, Para secretaria de gestion Humana </t>
  </si>
  <si>
    <t xml:space="preserve">3 Meses </t>
  </si>
  <si>
    <t>3 mese</t>
  </si>
  <si>
    <t>Designar estudiantes de las universidades publicas para la realización de la practica academica, con el fin de brindar apoyo al proceso de creación de la agenda de paz a través de los cuerpos de paz. (Se acontratan con el apoyo de Gestión Humana)</t>
  </si>
  <si>
    <t>Practicantes de excelencia Universidades Privadas, este proceso se realiza con el apoyo de Gestión Humana</t>
  </si>
  <si>
    <t>93142100
93141500
92112003</t>
  </si>
  <si>
    <t>Apoyar la Gerencia de paz en la identificación, analisis, contribución y fortalecimiento de las nuevas dinamicas del macrocrimen. Urbano - Rural en el Departamento de Antioquia la cual permitira implementar estrategias de convivencia y paz</t>
  </si>
  <si>
    <t>Identificación  de las nuevas dinamicas del Macrocrimen Urbano y Rural</t>
  </si>
  <si>
    <r>
      <t>22-016700</t>
    </r>
    <r>
      <rPr>
        <b/>
        <sz val="14"/>
        <rFont val="Calibri"/>
        <family val="2"/>
        <scheme val="minor"/>
      </rPr>
      <t xml:space="preserve"> (Por revisar)</t>
    </r>
  </si>
  <si>
    <r>
      <t>Estrategias de convivencia y paz (</t>
    </r>
    <r>
      <rPr>
        <b/>
        <sz val="11"/>
        <rFont val="Arial"/>
        <family val="2"/>
      </rPr>
      <t>Por revisar</t>
    </r>
    <r>
      <rPr>
        <b/>
        <sz val="8"/>
        <rFont val="Arial"/>
        <family val="2"/>
      </rPr>
      <t>)</t>
    </r>
  </si>
  <si>
    <t>El contrato es ejecutado por la Oficina de Comunicaciones y recibe recursos de las demás Secretarías</t>
  </si>
  <si>
    <t>160006001/002</t>
  </si>
  <si>
    <t>El contrato será ejecutado por la Oficina de Comunicaciones y recibirá recursos de las demás Secretarías</t>
  </si>
  <si>
    <t>160005001/002</t>
  </si>
  <si>
    <t>Producción, edición, y emisión de microprogramas radiales, pedagógicos para las regiones del Departamento</t>
  </si>
  <si>
    <t>Jorge Humberto Moreno</t>
  </si>
  <si>
    <t>jorgehumberto.moreno@antioquia.gov.co</t>
  </si>
  <si>
    <t>ASOREDES</t>
  </si>
  <si>
    <t>El contrato es ejecutado por la Oficina de Comunicaciones</t>
  </si>
  <si>
    <t>JORGE HUMBERTO MORENO</t>
  </si>
  <si>
    <t xml:space="preserve">Contrato de prestación de servicios para producción y edición de micropragras de televisión </t>
  </si>
  <si>
    <t>Por definir</t>
  </si>
  <si>
    <t>160010/002</t>
  </si>
  <si>
    <t>El contrato será ejecutado por la Oficina de Comunicaciones</t>
  </si>
  <si>
    <t>La Oficina de Comunicaciones realizó traslado de recursos para el primer semestre y realizará traslado para el segundo semestre a la Secretaría de Gestión Humana</t>
  </si>
  <si>
    <t>La Oficina de Comunicacions  tiene  un presupuesto compartido con la Secretaría Privada y la Oficina de Paz, los cuales son limitados y de destinación específica; por lo tanto, la Secretaría General dispone un presupuesto para tal fin.</t>
  </si>
  <si>
    <t>Promoción e implementación de estrategias de desarrollo pedagógico en establecimientos educativos oficiales de la Subregión Urabá con canasta contratada.</t>
  </si>
  <si>
    <t>300 días</t>
  </si>
  <si>
    <t>SGP  0-3010</t>
  </si>
  <si>
    <t xml:space="preserve">Contratación cobertura educativa. </t>
  </si>
  <si>
    <t>FUNDACION EDUCATIVA ISAIAS DUARTE CANCICO</t>
  </si>
  <si>
    <t>Angela Jannet Senejoa Rodriguez
C.C. 52473898
Miryam Rosa Bedoya Diaz
C.C. 43140106</t>
  </si>
  <si>
    <t>Técnica
Jurídica
Administrativa
Contable y/o Financiera</t>
  </si>
  <si>
    <t>Promoción e implementación de estrategias de desarrollo pedagógico en establecimientos educativos oficiales de las subregiones Magdalena Medio, Nordeste, Norte, Oriente, Suroeste y Valle de Aburrá con canasta contratada.</t>
  </si>
  <si>
    <t>CORPORCION EDUCATIVA PARA EL DESARROLLO INTEGRAL - COREDI</t>
  </si>
  <si>
    <t>Edwin Henao Valencia
C.C. 8129102
Orfa Miriam Barrada Agudelo
C.C. 32317644</t>
  </si>
  <si>
    <t>CORPORACION ARQUIDIOCESANA PARA LA EDUCACION CARED</t>
  </si>
  <si>
    <t>Gustavo Alfonso Araque Carrillo
C.C. 98481065
Carla Ruiz Santamaría
C.C. 1017129608</t>
  </si>
  <si>
    <t>DIOCESIS DE APARTADO</t>
  </si>
  <si>
    <t>Alba Luz López Vásquez
C.C. 43674322</t>
  </si>
  <si>
    <t>CORPORACION EDUCATIVA ESPARRO</t>
  </si>
  <si>
    <t>Andrés Felipe Jaramillo Betancur
C.C. 71228232</t>
  </si>
  <si>
    <t>Ejecutar las estrategias formuladas  para el desarrollo de la segunda fase del centro de pensamiento pedagógico en el departamento de Antioquia</t>
  </si>
  <si>
    <t>210 días</t>
  </si>
  <si>
    <t>Recursos Propios 0-2052</t>
  </si>
  <si>
    <t>Deysy Alexandra Yepes Valencia</t>
  </si>
  <si>
    <t>Directora Pedagógica</t>
  </si>
  <si>
    <t>Excelencia Educativa con mas y mejores maestros</t>
  </si>
  <si>
    <t>Escuelas Normales de Educación Superior acompañadas en los procesos pedagógicos, administrativos y financieros. Docentes y directivos docentes, participando en el centro de estudios en Educación, Pedagógía y Didáctica.</t>
  </si>
  <si>
    <t>Implementación del Centro de Pensamiento Pedagógico en el Departamento de Antioquia</t>
  </si>
  <si>
    <t>020211</t>
  </si>
  <si>
    <t>Implementación del centro de pensamiento pedagógico</t>
  </si>
  <si>
    <t xml:space="preserve">Encuentros subregionales, Foro, Diplomado, Acompañamiento a las Escuelas Normales. </t>
  </si>
  <si>
    <t>Yaneth Pelaez Montoya</t>
  </si>
  <si>
    <t xml:space="preserve">Prestar servicios educativos para la cualificación académica de estudiantes de la media en los municipios de Titiribí, El Santuario,  Liborina, Pueblo Rico, San Pedro de los Milagros, San Roque, Urrao, San Rafael.
</t>
  </si>
  <si>
    <t>315 días</t>
  </si>
  <si>
    <t>Recursos Propios 0-1010</t>
  </si>
  <si>
    <t>Programa. Educación terciaria para todos</t>
  </si>
  <si>
    <t>Jóvenes y adultos capacitados en competencias laborales desde la formación para el trabajo y el desarrollo humano  articulados a los Ecosistemas de innovación  </t>
  </si>
  <si>
    <t xml:space="preserve">formación programaas educación trabajo </t>
  </si>
  <si>
    <t>CENTRO DE DESARROLLO INTEGRADO -CENDI</t>
  </si>
  <si>
    <t>Lina Arias cc 32.352.442 Angela Ortega  cc 43.252.900</t>
  </si>
  <si>
    <t>Prestar servicios educativos para la cualificación académica de estudiantes de la media en los municipios de Caucasia, Segovia , Yarumal, Santa Fe de Antioquia, Barbosa, Caldas.</t>
  </si>
  <si>
    <t>CENTRO DE SISTEMAS DE ANTIOQUIA S.A. - CENSA</t>
  </si>
  <si>
    <t>Lina Arias cc 32.352.442 Angela Ortega  cc 43.252.901</t>
  </si>
  <si>
    <t>Prestar servicios educativos para la cualificación académica de estudiantes de la media en los municipios de Tarazá, Vegachí, Marinilla, Nariño, Andes, Santa Bárbara, Arboletes .</t>
  </si>
  <si>
    <t>FUNDACION TECNOLOGICA RURAL - COREDI</t>
  </si>
  <si>
    <t>Lina Arias cc 32.352.442 Angela Ortega  cc 43.252.903</t>
  </si>
  <si>
    <t>Prestar servicios educativos para la cualificación académica de estudiantes de la media en los municipios de Segovia , Vegachí, Belmira, Entrerríos, Santa Rosa de Osos,Campamento, Guatape, San Luis, Amagá, Tarso , Venecia, Carepa, San Juan de Urabá, Gómez Plata</t>
  </si>
  <si>
    <t> 729.600.000</t>
  </si>
  <si>
    <t>FUNDACION UNIVERSITARIA CATOLICA DEL NORTE</t>
  </si>
  <si>
    <t>Lina Arias cc 32.352.442 Angela Ortega  cc 43.252.904</t>
  </si>
  <si>
    <t>Prestar servicios educativos para la cualificación académica de estudiantes de la media en los municipios de Vegachí,  Urrao, Hispania, Jericó.</t>
  </si>
  <si>
    <t>CORPORACION EDUCATIVA DE DESARROLLO COLOMBIANO - CEDECO</t>
  </si>
  <si>
    <t>Lina Arias cc 32.352.442 Angela Ortega  cc 43.252.905</t>
  </si>
  <si>
    <t>Prestar servicios educativos para la cualificación académica de estudiantes de la media en los municipios de San Pedro de los Milagros, Olaya, San Carlos, Jericó, La Pintada, Támesis</t>
  </si>
  <si>
    <t>4600008048</t>
  </si>
  <si>
    <t>FUNDACION UNIVERSITARIA CATOLICA AGROPECUARIA - FUCA</t>
  </si>
  <si>
    <t>Lina Arias cc 32.352.442 Angela Ortega  cc 43.252.906</t>
  </si>
  <si>
    <t>Prestar servicios educativos para la cualificación académica de estudiantes de la media en los municipios de Arboletes, Carepa, Chigorodó, Necoclí, San Juan de Urabá, San Pedro de Urabá, Vigía del Fuerte.</t>
  </si>
  <si>
    <t xml:space="preserve">formación programas educación trabajo </t>
  </si>
  <si>
    <t>4600008050</t>
  </si>
  <si>
    <t>CORPORACION EDUCATIVA INSTITUTO METROPOLITANO DE EDUCACION  - CIME</t>
  </si>
  <si>
    <t>Lina Arias cc 32.352.442 Angela Ortega  cc 43.252.908</t>
  </si>
  <si>
    <t>365 días</t>
  </si>
  <si>
    <t>Recursos Propios 0-1010 Funcionamiento</t>
  </si>
  <si>
    <t>Jaime Iván Bocanegra  Vergara</t>
  </si>
  <si>
    <t>jaime.bocanegra@antioquia.gov.co</t>
  </si>
  <si>
    <t>Tiquetes</t>
  </si>
  <si>
    <t>Apoyo urbano y rural</t>
  </si>
  <si>
    <t>7571
Secretaría General</t>
  </si>
  <si>
    <t>Jaime Iván Bocanegra Vergara</t>
  </si>
  <si>
    <t>SGP 0-3010 Inversión</t>
  </si>
  <si>
    <t>Designar estudiantes de las universidades privadas para la realización de la practica académica con el fin de brindar apoyo a la gestión del departamento de Antioquia y sus regiones durante el primer semestre de 2018</t>
  </si>
  <si>
    <t>150 días</t>
  </si>
  <si>
    <t>Subsecretario Administrativo</t>
  </si>
  <si>
    <t>Juaneugenio.maya@antioquia.gov.co</t>
  </si>
  <si>
    <t>Jovenes y adultos capacitados en competencias laborales desde la formación para el trabajo y el desarrollo humano articulados a los ecosistemas de innovación</t>
  </si>
  <si>
    <t>Jóvenes y adultos capacitados en competencias laborales y conocimientos académicos</t>
  </si>
  <si>
    <t>Apoyo sostenimien proceso formativo</t>
  </si>
  <si>
    <t>8018
Gestión Humana</t>
  </si>
  <si>
    <t>UNIVERSIDAD CATOLICA LUIS AMIGO</t>
  </si>
  <si>
    <t>Maribel Barrientos Uribe
Cédula: 43.971.236</t>
  </si>
  <si>
    <t>330 días</t>
  </si>
  <si>
    <t>Juan Pablo Durán Ortiz</t>
  </si>
  <si>
    <t>Gerente Plataforma Saber</t>
  </si>
  <si>
    <t>SA-22-01-2018
Secretaría General</t>
  </si>
  <si>
    <t>2018060026180
05/03/2018</t>
  </si>
  <si>
    <t>UT GOBERNACION AÑO 2018</t>
  </si>
  <si>
    <t>Juan Pablo Durán Ortiz
c.c. 3474339</t>
  </si>
  <si>
    <t>Realizar apoyo de gestión a la supervisión en el aspecto técnico del Proyecto de Regalías BPIN 2016000100059</t>
  </si>
  <si>
    <t>720 días</t>
  </si>
  <si>
    <t>Regalias CTI - 1-R005</t>
  </si>
  <si>
    <t>Juan Gabriel Vélez Manco</t>
  </si>
  <si>
    <t>Subsecretario de Innovación</t>
  </si>
  <si>
    <t>383-5133</t>
  </si>
  <si>
    <t>Implementación de convocatoria para proyectos de I+D que contribuyan al fortalecimiento de la  formación virtual en el departamento de Antioquia.</t>
  </si>
  <si>
    <t>020232</t>
  </si>
  <si>
    <t>Desarrollo de procesos de investigación y publicación de artículos de investigación para la generación de conocimiento en el área.
Implementación de una convocatoria regional para la financiación de poryectos de investigación y desarrollo tecnológico.
Promover escenarios para la generación de alianzas entre actores de la triple élice y procesos de transferencia de conocimiento y divulgación de los resultados de investigación.</t>
  </si>
  <si>
    <t>Realizar apoyo a la supervisión de los proyectos en ejecución</t>
  </si>
  <si>
    <t>4600008043</t>
  </si>
  <si>
    <t>CARLOS ALBERTO PÉREZ RUEDA</t>
  </si>
  <si>
    <t>Eliana Beatriz Castro Botero</t>
  </si>
  <si>
    <t xml:space="preserve">Técnica
Jurídica
Administrativa
</t>
  </si>
  <si>
    <t>Realizar apoyo de gestión a la supervisión en el aspecto financiero del Proyecto de Regalías BPIN 2016000100059</t>
  </si>
  <si>
    <t>4600008044</t>
  </si>
  <si>
    <t>GLORIA ALEXANDRA VALENCIA ROJAS</t>
  </si>
  <si>
    <t>María Isabel Olano González</t>
  </si>
  <si>
    <t>Realizar apoyo de gestión a la supervisión en el aspecto administrativo del Proyecto de Regalías BPIN 2016000100059</t>
  </si>
  <si>
    <t>4600008045</t>
  </si>
  <si>
    <t>SERGIO ANDRÉS GUTIÉRREZ OSORIO</t>
  </si>
  <si>
    <t>Contratación de Talento humano para brindar servicios de apoyo pedagógico para la atención de los estudiantes en condición de discapacidad. Asesoría, Capacitación y acompañamiento a Directivos, Docentes y estudiantes</t>
  </si>
  <si>
    <t>4600008056</t>
  </si>
  <si>
    <t>FUNDACION UIVERSITARIA CATOLICA DEL NORTE</t>
  </si>
  <si>
    <t>Ana Elena Arango      Maria Luisa Zapata             Sara Cuartas</t>
  </si>
  <si>
    <t>Actualización de Vigencia Futura 6000002297 del contrato 2017SS240014 cuyo objeto es: Prestar los servicios de Atención y Prevención de Accidentes de Trabajo y Enfermedades Laborales (ATEL) de empleados, trabajadores, estudiantes en práctica y contratistas independientes (RIESGOS LV Y V) de la Administración Departamental</t>
  </si>
  <si>
    <t>427 días</t>
  </si>
  <si>
    <t>juaneugenio.maya@antioquia.gov.co</t>
  </si>
  <si>
    <t>Matrícula de estudiantes oficiales en la zona urbana</t>
  </si>
  <si>
    <t>Administración pago de la nómina urbana administrativos - seguridad social pago ARL</t>
  </si>
  <si>
    <t>8021</t>
  </si>
  <si>
    <t>Servicios Prestados</t>
  </si>
  <si>
    <t>Contratar la ARL para el personal administrativo urbano</t>
  </si>
  <si>
    <t>7794
Gestión Humana</t>
  </si>
  <si>
    <t>2017SS240014</t>
  </si>
  <si>
    <t>POSITIVA COMPAÑÍA DE SEGUROS</t>
  </si>
  <si>
    <t>Roberto Hernandez
C.C. 71.850.253</t>
  </si>
  <si>
    <t>Actualización de Vigencia Futura 6000002336 - Prestar servicios de apoyo administrativo, Operativo y Profesional a los establecimientos educativos oficiales de los municipios no certificados del departamento de Antioquia, sus respectivas sedes y a la Secretaría de Educación  Departamental</t>
  </si>
  <si>
    <t>Suministro personal administrativo para garantizar la prestación del servicio educativo en los municipios no certificados del departamento</t>
  </si>
  <si>
    <t>LIC-0001 DE 2017</t>
  </si>
  <si>
    <t>S 2018060003856
23/01/2018</t>
  </si>
  <si>
    <t>2018SS150001</t>
  </si>
  <si>
    <t>ASEAR S.A.S E.S.P</t>
  </si>
  <si>
    <t>4600008057</t>
  </si>
  <si>
    <t>CORPORACION EDUCATIVA INTEGRAL - COREDI</t>
  </si>
  <si>
    <t>Heraclio Herrera Palmi
CC 71.330.109</t>
  </si>
  <si>
    <t>Actualización Vigencia Futura 6000002299 del contrato 4600006784 de 2017, cuyo objeto es: Apoyar la operación de la estrategia de formación desde el modelo de educación digital en los ciclos de alfabetización básica y media para jóvenes en extraedad y adultos de los municipios no certificados del Departamento de Antioquia</t>
  </si>
  <si>
    <t>165 días</t>
  </si>
  <si>
    <t>Recursos Propios
 0-1010</t>
  </si>
  <si>
    <t>diego.agudeloz@antioquia.gov.co</t>
  </si>
  <si>
    <t>Antioquia libre de analfabetismo</t>
  </si>
  <si>
    <t>020183/001</t>
  </si>
  <si>
    <t>4600006784</t>
  </si>
  <si>
    <t>Gabriel Jaime Monsalve Arango</t>
  </si>
  <si>
    <t xml:space="preserve">Actualización vigencia futura 6000002298 del contrato 4600006785 cuyo objeto es: Apoyar la implementación del Bachillerato Digital en la secundaria y la media para jóvenes y adultos de los municipios no certificados del Departamento de Antioquia. </t>
  </si>
  <si>
    <t>Otro tipo de contratos - Convenios Interadministrativos</t>
  </si>
  <si>
    <t>Fortalecimiento de la educación de jóvenes en extra edad y  adultos en ciclos de alfabetización, básica y media en el Departamento de Antioquia.</t>
  </si>
  <si>
    <t>4600006785</t>
  </si>
  <si>
    <t>Coordinación Administrativa, Técnica</t>
  </si>
  <si>
    <t> 81112101</t>
  </si>
  <si>
    <t>Actualización Vigencia Futura 6000002418 del contrato 4600006945 de 2017 cuyo objeto es: Prestar el servicio de conectividad a internet y servicios asociados en la infraestructura física de los ecosistemas de innovación de los municipios no certificados del departamento de Antioquia</t>
  </si>
  <si>
    <t>Antioquia territorio inteligente: Ecosistemas de Innovación</t>
  </si>
  <si>
    <t xml:space="preserve">Sedes urbanas con servicio de internet
Sedes rurales con servicio de internet
</t>
  </si>
  <si>
    <t>Fortalecimiento de la conectividad y equipamento tecnológico al servicio de las instituciones educativas del departamento de Antioquia</t>
  </si>
  <si>
    <t>Contratación Servicio de Internet</t>
  </si>
  <si>
    <t>4600006945</t>
  </si>
  <si>
    <t>VALOR + S.A.S.</t>
  </si>
  <si>
    <t>Faber Jovanny Ayala Colorado
Gabriel Jaime Monsalve</t>
  </si>
  <si>
    <t>Técnica
Jurídica
Administrativa</t>
  </si>
  <si>
    <t>Actualización de Vigencia Futura 6000001937 del contrato 4600006140 de 2016 cuyo objeto es:   mancomunar esfuerzos técnicos, administrativos y financieros tendientes a la implementación de la promoción de las TIC , mediante la instalación, puesta en funcionamiento, habilitación y mantenimiento de los espacios de acceso gratuito a internet a través de 125 zonas wifi en el departamento de Antioquia</t>
  </si>
  <si>
    <t>480 días</t>
  </si>
  <si>
    <t>Matrícula de estudiantes  en programas con curriculum  flexible en modalidad  Universidad Digital</t>
  </si>
  <si>
    <t>Implementación y  puesta en marcha  de la Universidad Digital de Antioquia,  Departamento de Antioquia Occidente</t>
  </si>
  <si>
    <t>020167</t>
  </si>
  <si>
    <t>Profesores formados  o actualizados para asumir  procesos de docencia  en B -LEARNING en las Subregiones</t>
  </si>
  <si>
    <t>UNE - EPM</t>
  </si>
  <si>
    <t>Faber Jovanny Ayala Colorado</t>
  </si>
  <si>
    <t>Operar el programa flexible de alfabetización mediante el ciclo I del modelo educativo " A CRECER PARA LA VIDA" para la atención de jóvenes en extraedad y adultos en municipios no certificados del departamento de Antioquia.</t>
  </si>
  <si>
    <t>240 días</t>
  </si>
  <si>
    <t xml:space="preserve">Sulma Patricia Rodríguez Gómez </t>
  </si>
  <si>
    <t>Directora de Alfabetización</t>
  </si>
  <si>
    <t>sulmapatricia.rodriguez@antioquia.gov.co</t>
  </si>
  <si>
    <t xml:space="preserve">Establecimientos educativos acompañados para implementar la política pública de jóvenes y adultos 
Agentes formados en las metodologías pertinentes para la atención de la población adulta 
Estudiantes matriculados en los Ciclos Lectivos de Educación Integrado CLEI mayores de 15 años 
</t>
  </si>
  <si>
    <t>02-0183</t>
  </si>
  <si>
    <t xml:space="preserve">Desarrollo de procesos pedagogicos </t>
  </si>
  <si>
    <t>Diana Milena Ruiz Arango
Claudia Patricia Mejia Builes</t>
  </si>
  <si>
    <t>Adquisición de Póliza de accidentes personales (Protección Escolar) 2018.</t>
  </si>
  <si>
    <t>Mas y mejor educación para la sociedad y las personas en el sector urbano.</t>
  </si>
  <si>
    <t>Matricula de estudiantes oficiales en la zona Urbana y Rural</t>
  </si>
  <si>
    <t xml:space="preserve">Protección de la población matriculada en SIMAT,  en edad escolar en los niveles de preescolar, básica y media, urbana y rural en los establecimientos educativos oficiales y por confesión religiosa de los 117 Municipios no certitificados de Antioquia. </t>
  </si>
  <si>
    <t>Ofrecer poliza accidente Personales (protección escolar)</t>
  </si>
  <si>
    <t>Implementar la metodología para la estructuración del Plan de Educación de Antioquia 2030.</t>
  </si>
  <si>
    <t>Francisco Javier Roldán Velásquez</t>
  </si>
  <si>
    <t>Director de Proyectos estratégicos</t>
  </si>
  <si>
    <t>franciscojavier.roldan@antioquia.gov.co</t>
  </si>
  <si>
    <t xml:space="preserve">Modelo educativo de Antioquia para la vida, la sociedad y la Failia
</t>
  </si>
  <si>
    <t>Modelo educativo Antioqueño formulado e implementado con asistencia de la misión de excelencia</t>
  </si>
  <si>
    <t>Implementación del modelo educativo que responde a los nuevos requerimeitos, todo el departamento de Antioquia</t>
  </si>
  <si>
    <t>020178</t>
  </si>
  <si>
    <t>Establecimientos Educativos acompañados dentro del
proyecto de la transformación de la calidad educativa</t>
  </si>
  <si>
    <t>Estructuración Plan Educativo</t>
  </si>
  <si>
    <t>María Alejandra Barrera</t>
  </si>
  <si>
    <t>Actualización Vigencia Futura No. 6000002419 del contrato 4600006645 de 2017, cuyo objeto es: Apoyar las acciones para el desarrollo del componente de calidad educativa de la Secretaría de Educación Departamental</t>
  </si>
  <si>
    <t>180 días</t>
  </si>
  <si>
    <t xml:space="preserve">deysyalexandra.yepes@antioquia.gov.co </t>
  </si>
  <si>
    <t>Docentes y directivos docentes formados  para la construcción curricular, planes de estudio y proyectos pedagógicos transversales</t>
  </si>
  <si>
    <t xml:space="preserve">Becas adjudicadas </t>
  </si>
  <si>
    <t>Adjudicación de Becas</t>
  </si>
  <si>
    <t>John Jairo Laverde</t>
  </si>
  <si>
    <t>Adquirir el calzado y vestido de labor para la planta docente de las instituciones educativas de los municipios no certificados del Departamento de Antioquia</t>
  </si>
  <si>
    <t>Liliana Barrera</t>
  </si>
  <si>
    <t>Realizar capacitación y seguimiento para la promoción de la resiliencia dirigido a Docentes de Instituciones Educativas vulnerables del Departamento de Antioquia.</t>
  </si>
  <si>
    <t>Mario Alberto Velásquez</t>
  </si>
  <si>
    <t>Prórroga y Adición  No. 1 al contrato 4600007464 DE 2017 cuyo objeto es: Prestar el servicio de  conectividad a internet y servicios asociados en la infraestructura física de los ecosistemas de innvovación de los municipios no certificados del Departamento de Antioquia</t>
  </si>
  <si>
    <t>59 días</t>
  </si>
  <si>
    <t>3835133</t>
  </si>
  <si>
    <t>Faber Yovanny Ayala</t>
  </si>
  <si>
    <t>Prestar servicios de apoyo pedagógico orientado a fortalecer los procesos de caracterización y atención de los estudiantes con talentos excepcionales en los establecimientos educativos de los municipios no certificados del Departamento de Antioquia</t>
  </si>
  <si>
    <t xml:space="preserve">Maestros de apoyo oficiales atendiendo la población en condiciones de discapacidad y talentos excepcionales.
Directivos docentes, docentes de apoyo y de las áreas básicas formados para la atención de la población en condición de discapacidad y  talentos excepcionales.   Establecimientos educativos en formación para la comprensión, apropiación y aplicación de las normas de procesos de integración educativa.
</t>
  </si>
  <si>
    <t>Ana Elena Arango
Maria Luisa Zapata</t>
  </si>
  <si>
    <t xml:space="preserve">Caracterización de la población referida </t>
  </si>
  <si>
    <t>Mantenimiento en la IER BERNARDO SIERRA, Sede principal, Corregimiento Cestillal del Municipio de Cañasgordas</t>
  </si>
  <si>
    <t>Más y mejor educación para la sociedad y las personas en la ruralidad</t>
  </si>
  <si>
    <t>Luisa Fernanda Sánchez  C.C. 43877928
Julieth Natalia Valencia Rojo C.C. 39.454.520</t>
  </si>
  <si>
    <t>SISTEMAS Y COMPUTADORES S.A</t>
  </si>
  <si>
    <t>SE PRORROGO HASTA EL 31 DE MARZO DE 2018</t>
  </si>
  <si>
    <t>8107 de 2018</t>
  </si>
  <si>
    <t>SE ADJUDICO EL 28 DE MARZO DE 2018</t>
  </si>
  <si>
    <t>Silvia Elena  Ramirez, Cesar Cordoba</t>
  </si>
  <si>
    <t>13 Meses</t>
  </si>
  <si>
    <t>ALMAVIVA S.A</t>
  </si>
  <si>
    <t>Terminado</t>
  </si>
  <si>
    <t>SE PRORROGO HASTA EL 31 DE ENERO DE 2018</t>
  </si>
  <si>
    <t>En ejecucion</t>
  </si>
  <si>
    <t>Inversión</t>
  </si>
  <si>
    <t>POLITECNICO JAIME ISAZA CADAVID</t>
  </si>
  <si>
    <t xml:space="preserve"> 7 meses</t>
  </si>
  <si>
    <t>FITCH RATINGS</t>
  </si>
  <si>
    <t>EGM INGENIERIA SIN FRONTERAS S.A</t>
  </si>
  <si>
    <t xml:space="preserve">En ejecucion </t>
  </si>
  <si>
    <t xml:space="preserve">28 meses </t>
  </si>
  <si>
    <t>Minima Cuantia</t>
  </si>
  <si>
    <t>SE LE ENVIO EL CDP A LA SECRETARIA GENERAL LA CUAL ADELANTA EL PROCESO</t>
  </si>
  <si>
    <t>28 Meses</t>
  </si>
  <si>
    <t>81111500                    81112100</t>
  </si>
  <si>
    <t>16 Meses</t>
  </si>
  <si>
    <t xml:space="preserve">U.T . GOBERNACION DE ANTIOQUIA </t>
  </si>
  <si>
    <t>ESTE CONTRATO ESTA EN CABEZ DE LA SECRETARIA GENERAL</t>
  </si>
  <si>
    <t xml:space="preserve">Javier Gelvez Albarracin </t>
  </si>
  <si>
    <t>SE REALIZO PRORROGA POR 6 MESES  Y SE LE ENVIO CDP DE VF A LA OFICINA DE COMUNICACIONES</t>
  </si>
  <si>
    <t>210 dias</t>
  </si>
  <si>
    <t>APROBADO</t>
  </si>
  <si>
    <t>172 DIAS</t>
  </si>
  <si>
    <t>180 DIAS</t>
  </si>
  <si>
    <t>240 DIAS</t>
  </si>
  <si>
    <t>ADQUISICION DE TIQUETES AEREOS  PARA LA GOBERNACION DE ANTIOQUIA</t>
  </si>
  <si>
    <t>450  DIAS</t>
  </si>
  <si>
    <t>MARCELA  ESTRADA</t>
  </si>
  <si>
    <t>MARCELA.ESTRADA@ANTIOQUIA</t>
  </si>
  <si>
    <t>MARIA VICTORIA HOYOS</t>
  </si>
  <si>
    <t xml:space="preserve">PRESTAR EL SERVICIO DE ATENCIÓN PARA RECUPERACIÓN NUTRICIONAL, A LOS NIÑOS Y NIÑAS EN CONDICIÓN DE DESNUTRICIÓN Y A MADRES GESTANTES Y LACTANTES CON BAJO PESO EN EL MUNICIPIO DE SAN LUIS </t>
  </si>
  <si>
    <t>EL VALOR DEL CONTRATO ES 173,392,256 Y LA ADICION DEL MISMO ES POR UN VALOR DE 49,552,796</t>
  </si>
  <si>
    <t>Canon superficiario</t>
  </si>
  <si>
    <t>%2 de regalías para el funcionamiento de fiscalización minera</t>
  </si>
  <si>
    <t>Fondo 4-2513 visitas de fiscalización minera</t>
  </si>
  <si>
    <t>Supervisión: N/A</t>
  </si>
  <si>
    <t>Viáticos Personal Temporal</t>
  </si>
  <si>
    <t>Fortalecimiento de la gestión catastral (actualización y conservación) en el departamento de Antioquia Todo El Departamento, Antioquia, Occidente</t>
  </si>
  <si>
    <t>Técnica, Administrativa, Financiera, Jurídica, coordinación</t>
  </si>
  <si>
    <t>Apoyar la conceptualización, formulación y estructuración del Observatorio Inmobiliario del Departamento de Antioquia.</t>
  </si>
  <si>
    <t>Administrativa, Financiera, Jurídica, coordinación.</t>
  </si>
  <si>
    <t>Designar estudiantes de las universidades publicas y privadas para realización de la práctica académica, con el fin de brindar apoyo a la gestión del Departamento de Antioquia y sus subregiones durante el primer de 2018
(Compentencia: Desarrollo Organizacional)</t>
  </si>
  <si>
    <t>Construcción formulación e implementación de estrategias transversales generadoras de desarrollo desde la gerencia de Municipios del Departamento de Antioquia</t>
  </si>
  <si>
    <t xml:space="preserve">Creación, elaboración, desarrollo y conceptualización de las campañas, estrategias y necesidades comunicacionales-pautas publicitarias de la Gerencia de Municipios -  Gobernación de Antioquia.      </t>
  </si>
  <si>
    <t>Divulgar actividades de la Gerencia de municipios</t>
  </si>
  <si>
    <t xml:space="preserve">Compra de prendas dotación,  impresos - publicaciones - volantes - tarjetas - pendones   Comunicaciones. </t>
  </si>
  <si>
    <t>Compra de prendas dotación,  impresos - publicaciones - volantes - tarjetas - pendones   Comunicaciones.</t>
  </si>
  <si>
    <t>26.5 meses</t>
  </si>
  <si>
    <t>Aportes de la FLA, SSSA y Sría General</t>
  </si>
  <si>
    <t>Tipo C: Supervisión</t>
  </si>
  <si>
    <t>80101500 83121600 80121500 80121600 80121700</t>
  </si>
  <si>
    <t>Aporte de la Sría General</t>
  </si>
  <si>
    <t>78131600 78131800</t>
  </si>
  <si>
    <t>Aportes de Mana, SSSA y Sría General</t>
  </si>
  <si>
    <t>81111500 81112100</t>
  </si>
  <si>
    <t>Aportes de la FLA y Hacienda</t>
  </si>
  <si>
    <t xml:space="preserve">Aportes de la FLA, Hacienda, SSSA, </t>
  </si>
  <si>
    <t>Diana David Hincapie</t>
  </si>
  <si>
    <t>Aporte de las 23 dependencias de la Gobernacion de Antioquia</t>
  </si>
  <si>
    <t>721541 721512 72151200</t>
  </si>
  <si>
    <t>15 meses (en ejecución)</t>
  </si>
  <si>
    <t>72101506 </t>
  </si>
  <si>
    <t>Aporte de Hacienda</t>
  </si>
  <si>
    <t xml:space="preserve">Juan Guillermo Cañas </t>
  </si>
  <si>
    <t>801015000 80101600 80111700 81141900</t>
  </si>
  <si>
    <t>Aporte de Gestion Humana</t>
  </si>
  <si>
    <t>Supervisión Colegiada B2</t>
  </si>
  <si>
    <t>19645-19906</t>
  </si>
  <si>
    <t>Obras civiles de adecuación para la modernización del ascensor de carga del Centro Administrativo Departamental "josé maría cordova", de la Gobernación de Antioquia.</t>
  </si>
  <si>
    <t>19851-19907</t>
  </si>
  <si>
    <t>CONHIME S.A.S</t>
  </si>
  <si>
    <t>$4.688.304.747
$179.651.562</t>
  </si>
  <si>
    <t>Proceso sin recursos</t>
  </si>
  <si>
    <t>Suscripción de cuatro (4) publicaciones físicas: constitución política de colombia, código de procedimiento administrativos y de lo contencioso administrativo, código general del proceso, y código laboral colombiano; y publicaciones en medio electrónicas especializadas en materia jurídico y contable para todas las áreas del derecho colombiano con actualización permanente tanto física como en internet activadas por dirección ip para consulta de todas las dependencias de la secretaría general del departamento de antioquia.</t>
  </si>
  <si>
    <t>Administrativa, financiera, contratable</t>
  </si>
  <si>
    <t>U.T GOBERNACION AÑO 2018</t>
  </si>
  <si>
    <t>Javier Gelvez Albarracin</t>
  </si>
  <si>
    <t>ELEINCO S.A.S</t>
  </si>
  <si>
    <t>Javier Alonso Londoño Hurtado</t>
  </si>
  <si>
    <t>Mantenimiento preventivo y correctivo, con suministro de repuestos, de las unidades del sistema ininterrumpido de potencia (UPS) instalado en el CAD.</t>
  </si>
  <si>
    <t>UPSISTEMAS S.A</t>
  </si>
  <si>
    <t>Juan Carlos Gallego Osorio</t>
  </si>
  <si>
    <t>72151500 39121000</t>
  </si>
  <si>
    <t>Prestar los servicios de mantenimiento preventivo, predictivo y correctivo de cada uno de los equipos y elementos que componen la subestación de energía eléctrica, plantas de emergencia, plantas contraincendios para garantizar la disponibilidad y confiabilidad de los mismos.</t>
  </si>
  <si>
    <t>javier.gelvez@antioquia.gov.co</t>
  </si>
  <si>
    <t>COINSI S.A.S</t>
  </si>
  <si>
    <t>Servicio de plataforma web para la realización de subastas inversas electrónicas de la gobernación de Antioquia</t>
  </si>
  <si>
    <t>SERVICIO EN WEB S.A.S</t>
  </si>
  <si>
    <t>María Victoria Hoyos Velásquez</t>
  </si>
  <si>
    <t xml:space="preserve">Adquisición de sillas para los asistentes a los eventos institucionales de la Gobernación Antioquia. </t>
  </si>
  <si>
    <t>RIVEROS BOTERO COMPAÑÍA LIMITADA</t>
  </si>
  <si>
    <t>Maria  Lorena Martinez Restrepo</t>
  </si>
  <si>
    <t>80101500 83121600 80121500
80121600
80121700</t>
  </si>
  <si>
    <t>Servicio de agenda virtual de audiencias y acceso virtual a todas las notificaciones de sentencias y autos proferidos dentro de los procesos judiciales y prejudiciales en los que tiene interés el departamento de antioquia.</t>
  </si>
  <si>
    <t>11 meses 15 dias calendario</t>
  </si>
  <si>
    <t>NO TIENE</t>
  </si>
  <si>
    <t>LITIGIOVIRTUAL.COM S.A.S.</t>
  </si>
  <si>
    <t>Abel de Jesús Ojeda Villadiego</t>
  </si>
  <si>
    <t>INVERSIONES XOS LTDA</t>
  </si>
  <si>
    <t>UNION TEMPORAL REMODELACIONES 2018</t>
  </si>
  <si>
    <t>47121800, 47121900, 47132100, 47121700, 47131600, 47131800, 47131500, 14111700, 50201700, 52151500, 50202300, 50161500</t>
  </si>
  <si>
    <t>INVERPROYECTO S MAGNA S.A.S</t>
  </si>
  <si>
    <t>Maria Inés Ochoa Garcia</t>
  </si>
  <si>
    <t>Sin iniciar Etapa precontractual</t>
  </si>
  <si>
    <t>Aporte Sría General</t>
  </si>
  <si>
    <t>72102100 </t>
  </si>
  <si>
    <t>Aporte de la Sría General y SSSA</t>
  </si>
  <si>
    <t>Luz Marina Martínez Arango</t>
  </si>
  <si>
    <t>50201700 - 52151500 - 50202300 - 50161500 -</t>
  </si>
  <si>
    <t>Suministro de Insumos de cafeteria para el funcionamiento  del  Centro  Administrativo Departamental  (CAD) y sus  sedes externas</t>
  </si>
  <si>
    <t>46191601 </t>
  </si>
  <si>
    <t>Obras Civiles para la remodelación y adecuación total del auditorio Gobernadores del cuarto piso de la Gobernación de Antioquia.</t>
  </si>
  <si>
    <t> 72121301 </t>
  </si>
  <si>
    <t>Suministro e instalación de cubierta tipo pérgola en el acceso vehicular al cad</t>
  </si>
  <si>
    <t xml:space="preserve">47121800 
47121900 
47132100 
47121700 
47131600 
47131800 
47131500 
14111700 
</t>
  </si>
  <si>
    <t>Esta en gestión de los CDP para poder publicar</t>
  </si>
  <si>
    <t>53102710 49000000</t>
  </si>
  <si>
    <t>3835149</t>
  </si>
  <si>
    <t>rodolfo.marquez@antioquia.gov.co</t>
  </si>
  <si>
    <r>
      <rPr>
        <sz val="12"/>
        <color rgb="FFFF0000"/>
        <rFont val="Arial"/>
        <family val="2"/>
      </rPr>
      <t>Actualización de la tabla de retención documental de la gobernación de antioquia. Se debe involucrar al Director de Gestión documental  dentro del proceso para que se justifique ante el Secretario General</t>
    </r>
    <r>
      <rPr>
        <sz val="12"/>
        <color rgb="FF0066FF"/>
        <rFont val="Arial"/>
        <family val="2"/>
      </rPr>
      <t>.(Se debe integrar a la sustentación del presente proceso al Director de Gestión Documental, para que presente la justificación</t>
    </r>
    <r>
      <rPr>
        <sz val="12"/>
        <rFont val="Arial"/>
        <family val="2"/>
      </rPr>
      <t xml:space="preserve">)  </t>
    </r>
  </si>
  <si>
    <t>72154022 73152108</t>
  </si>
  <si>
    <t>39121700 31162800</t>
  </si>
  <si>
    <t> 72121101</t>
  </si>
  <si>
    <t xml:space="preserve">Mantenimiento, soporte reparación y actualización del software de la plataforma de voz IP del cad y sedes externas. </t>
  </si>
  <si>
    <t>TEMPORALES - SUBSECRETARIA JURIDICA</t>
  </si>
  <si>
    <t>CARLOS ARTURO PIEDRAHITA CARDENAS</t>
  </si>
  <si>
    <t>SUBSECRETARIO JURIDICO</t>
  </si>
  <si>
    <t>Fortalecimiento de las entidades sin ánimo de lucro y entes territoriales</t>
  </si>
  <si>
    <t xml:space="preserve">Entidades sin ánimo de lucro Inspeccionadas y vigiladas que dan cumplimiento a la competencia legal delegada al Gobernador del Departamento </t>
  </si>
  <si>
    <t>Fortalecimiento de la gestion de la entidades sin ánimo de lucro y entes territoriales Medellín</t>
  </si>
  <si>
    <t>ALVARO URIBE MORENO</t>
  </si>
  <si>
    <t>SUBSECRETARIO LOGISTICO</t>
  </si>
  <si>
    <t>Digitalización de documentos de la Gobernación de Antioquia. (Hacienda - Salud - General).</t>
  </si>
  <si>
    <t>Presupuesto de Hacienda $200.000.000 - Salud $150.000.000 -</t>
  </si>
  <si>
    <t>52141500 52141800 52161500</t>
  </si>
  <si>
    <t>Adquisicion de electrodomésticos para las diferentes dependencias de la gobernación de antioquia y sedes externas</t>
  </si>
  <si>
    <t>Proceso que se adelanta con presupuesto de otras dependencias</t>
  </si>
  <si>
    <t>86141700- 45111600 45111700 45121500 52161500 52161505 52161520</t>
  </si>
  <si>
    <t>Adquisición de equipos y accesorios para la producción y reproducción de medios audiovisuales para las diferentes dependencias de la gobernación de antioquia y sedes externas”</t>
  </si>
  <si>
    <t>PROFESIONAL DE COMUNICACIONES, INTERVIENEN EL PROCESO TAMBIEN INFRAESTRUCTURA, FLA Y SALUD.</t>
  </si>
  <si>
    <t xml:space="preserve">Mantenimiento integral, suministro de consumibles y repuestos para plotter, escaner, impresoras, equipos audiovisuales y multifuncional propiedad del departamento de antioquia y sus sedes externas. </t>
  </si>
  <si>
    <t>Pendiente de definir estudios previos con la Dirección de Informática- Se envío oficio solicitando las necesidades.- Dependencias que participan: Agricultura, Infraestructura, Gestión Humana Pasaportes, FLA, Salud, Planeación.</t>
  </si>
  <si>
    <t>Suministro de insumos de tintas para ploters e impresoras para el funcionamiento del centro administrativo departamental (cad) y sus sedes externas</t>
  </si>
  <si>
    <t>388251</t>
  </si>
  <si>
    <t>maria.ochoa@antioquia.gov.co</t>
  </si>
  <si>
    <t>REVISAR ACUERDO MARCO COLOMBIA COMPRA EFICIENTE, intervienen el proceso Infraestructura, Planeación, Salud, Agricultura, FLA.</t>
  </si>
  <si>
    <t>92121504 92121700</t>
  </si>
  <si>
    <t>Convenio interadministrativo Policia Nacional - Gobernacion - Brindar asesoría y apoyo en seguridad para el mantenimiento de los derechos, libertades públicas y la convivencia pacífica necesaria para satisfacer la tranquilidad al interior y alrededores del Centro Administrativo Departamental. (Se envió carta de intención comunicando a Gobierno el monto destinado para el convenio que se realizará con la Policía Nacional)</t>
  </si>
  <si>
    <r>
      <t xml:space="preserve">Contrato de prestación de servicios para la conservación, restauración y preservación de documentos en el archivo histórico de Antioquia. </t>
    </r>
    <r>
      <rPr>
        <sz val="12"/>
        <color rgb="FF0066FF"/>
        <rFont val="Arial"/>
        <family val="2"/>
      </rPr>
      <t>(Se debe integrar a la sustentación del presente proceso al Director de Gestión Documental, para que presente la justificación)  Se deberá remitir  a Marino Gutiérrez</t>
    </r>
    <r>
      <rPr>
        <sz val="12"/>
        <rFont val="Arial"/>
        <family val="2"/>
      </rPr>
      <t xml:space="preserve"> </t>
    </r>
  </si>
  <si>
    <r>
      <t>Mantenimiento preventivo y correctivo del sistema integrado de seguridad.</t>
    </r>
    <r>
      <rPr>
        <sz val="12"/>
        <color theme="3" tint="0.39997558519241921"/>
        <rFont val="Arial"/>
        <family val="2"/>
      </rPr>
      <t xml:space="preserve"> </t>
    </r>
    <r>
      <rPr>
        <sz val="12"/>
        <color rgb="FFFF0000"/>
        <rFont val="Arial"/>
        <family val="2"/>
      </rPr>
      <t>(Se trasladó recursos a Gestión humana - Informática)</t>
    </r>
  </si>
  <si>
    <t>Se traslado CDP a la Secretaria de Informatica</t>
  </si>
  <si>
    <t>Feria de proveedores y talleres de contratación.</t>
  </si>
  <si>
    <t>Catalina Administrativa y Contractual</t>
  </si>
  <si>
    <t>Conservación patrimonio documental del Departamento (Arrendamiento)</t>
  </si>
  <si>
    <t>Actualización licenciamiento para software documental Mercurio.</t>
  </si>
  <si>
    <t>Matilde Luz Urrego.</t>
  </si>
  <si>
    <t>profesional Especializado</t>
  </si>
  <si>
    <t>Matilde.urrego@antioquia.gov.co</t>
  </si>
  <si>
    <t>Contrato de prestación de servicio (Ingeniera de sistemas encargada de Mercurio).</t>
  </si>
  <si>
    <t>Diana María perez Blandón</t>
  </si>
  <si>
    <t>Impresión de cartillas y manuales de contratación (Hacer seguimiento al oficio enviado por el Doctor Velasquez)</t>
  </si>
  <si>
    <t>Modernización del sistema de comunicaciones para el Salon Consejo de Gobierno.</t>
  </si>
  <si>
    <t xml:space="preserve">Se reunen el proximo miercoles 9/1/2017 - Gestionar Recuesos del Balance </t>
  </si>
  <si>
    <t>Adquisición de equipos y accesorios vigilancia para la Gobernación de Antioquia (PRIORIZAR)</t>
  </si>
  <si>
    <t> 72121103</t>
  </si>
  <si>
    <t xml:space="preserve">Obras civiles para el cambio de cielo rasos por etapas en los pisos del Centro Administrativo Departamental y sedes externas. </t>
  </si>
  <si>
    <t> 72151509</t>
  </si>
  <si>
    <t>Suministro e instalacion del control de energia de baja en la subestacion del CAD.</t>
  </si>
  <si>
    <t>73161517 </t>
  </si>
  <si>
    <t>Cambio de unidades manejadoras de aire (umas) del Centro Administrativo Departamental.</t>
  </si>
  <si>
    <t>3835128</t>
  </si>
  <si>
    <t>Cambio de ductería del sistema de aire acondicionado del cad y suministro e instalación de cajas de volumen variable</t>
  </si>
  <si>
    <t>72101511 </t>
  </si>
  <si>
    <t>Automatización del sistema de aire acondicionado del cad</t>
  </si>
  <si>
    <t>40161502 24101618  </t>
  </si>
  <si>
    <t>Instalación de filtros de agua y cambio de tuberías.</t>
  </si>
  <si>
    <t>Elaboración de la tabla de valoración en la Gobernación de Antioquía.(Director de Gestion Documental debe socializar ante el Secretario General el impacto que tiene sobre los indicadores  dela Gobernacion de Ant.)</t>
  </si>
  <si>
    <t>Dotación de sillas para la sala de consulta del archivo histórico de Antioquia.</t>
  </si>
  <si>
    <t>Adquisición de microbus para el apoyo de la politica publica Gobernador en la noche</t>
  </si>
  <si>
    <t>Adecuación espacial de la sala de audiovisuales en el piso 13 de la Gobernación de Antioquia. (no incluye dotación especializada).</t>
  </si>
  <si>
    <t> 72102900 </t>
  </si>
  <si>
    <t>Modernización del sistema de la red contra incendios del CAD "segunda etapa".</t>
  </si>
  <si>
    <t>Adecuación general de batería baños públicos y construcción de espacio para cambio vestuarios contratistas y cuartos utiles para dependencias de la gobernación de antioquia en el sótano interno del cad</t>
  </si>
  <si>
    <t>39121523 </t>
  </si>
  <si>
    <t>Automatización del sistema de iluminación del CAD (on-off - dimerización y sensores)</t>
  </si>
  <si>
    <t>Adquisición de panelería piso techo llena, mixta y de vidrio (modulares 30 - 60 - 90 -120cms), puertas, superficies de trabajo y archivadores tipo pedestal para acondicionar estaciones de trabajo en el centro administrativo departamental</t>
  </si>
  <si>
    <t>Adquisición de luminarias para el sistema de iluminación exterior dinámica dmx en el Centro Administrativo Departamental “José María Cordova”</t>
  </si>
  <si>
    <t>Acondicionamiento de espacios y remodelaciones varias, mantenimineto de la red electrica, en la Carcel de Yarumito.</t>
  </si>
  <si>
    <t>Adquisición de tiquetes aéreos para la Gobernación de Antioquia-Secretaría de Hacienda</t>
  </si>
  <si>
    <t>El valor  de esta vigencia Futura  es superior ya que  correspponde a un CDP de vigencias futuras  de carácter global,  que incluye todos los servicios  publicos. Este se agota a medida que se va  pagando los servicios. Intevienen las Secretaría de Hacienda y la FLA</t>
  </si>
  <si>
    <t>Total</t>
  </si>
  <si>
    <t>Procesos inscritos PAA al 30/05/2018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</si>
</sst>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_);_(* \(#,##0.00\);_(* &quot;-&quot;??_);_(@_)"/>
  </numFmts>
  <fonts count="53" x14ac:knownFonts="1">
    <font>
      <sz val="11"/>
      <color theme="1"/>
      <name val="Calibri"/>
      <family val="2"/>
      <scheme val="minor"/>
    </font>
    <font>
      <sz val="11"/>
      <color theme="1"/>
      <name val="Calibri"/>
      <family val="2"/>
      <scheme val="minor"/>
    </font>
    <font>
      <sz val="11"/>
      <color theme="0"/>
      <name val="Calibri"/>
      <family val="2"/>
      <scheme val="minor"/>
    </font>
    <font>
      <sz val="8"/>
      <color theme="1"/>
      <name val="Calibri"/>
      <family val="2"/>
      <scheme val="minor"/>
    </font>
    <font>
      <b/>
      <sz val="20"/>
      <color indexed="8"/>
      <name val="Arial"/>
      <family val="2"/>
    </font>
    <font>
      <b/>
      <sz val="14"/>
      <color indexed="8"/>
      <name val="Arial"/>
      <family val="2"/>
    </font>
    <font>
      <b/>
      <sz val="26"/>
      <name val="Calibri"/>
      <family val="2"/>
      <scheme val="minor"/>
    </font>
    <font>
      <b/>
      <sz val="20"/>
      <name val="Arial"/>
      <family val="2"/>
    </font>
    <font>
      <b/>
      <sz val="12"/>
      <name val="Arial"/>
      <family val="2"/>
    </font>
    <font>
      <b/>
      <sz val="10"/>
      <name val="Arial"/>
      <family val="2"/>
    </font>
    <font>
      <b/>
      <sz val="11"/>
      <name val="Arial"/>
      <family val="2"/>
    </font>
    <font>
      <b/>
      <sz val="9"/>
      <name val="Arial"/>
      <family val="2"/>
    </font>
    <font>
      <sz val="11"/>
      <name val="Calibri"/>
      <family val="2"/>
      <scheme val="minor"/>
    </font>
    <font>
      <b/>
      <sz val="10"/>
      <name val="Verdana"/>
      <family val="2"/>
    </font>
    <font>
      <b/>
      <sz val="8"/>
      <name val="Arial"/>
      <family val="2"/>
    </font>
    <font>
      <sz val="8"/>
      <name val="Arial"/>
      <family val="2"/>
    </font>
    <font>
      <sz val="10"/>
      <name val="Verdana"/>
      <family val="2"/>
    </font>
    <font>
      <sz val="10"/>
      <name val="Calibri"/>
      <family val="2"/>
      <scheme val="minor"/>
    </font>
    <font>
      <sz val="10"/>
      <color theme="1"/>
      <name val="Calibri"/>
      <family val="2"/>
      <scheme val="minor"/>
    </font>
    <font>
      <sz val="8"/>
      <color rgb="FF3D3D3D"/>
      <name val="Arial"/>
      <family val="2"/>
    </font>
    <font>
      <b/>
      <sz val="10"/>
      <name val="Calibri"/>
      <family val="2"/>
      <scheme val="minor"/>
    </font>
    <font>
      <b/>
      <sz val="10"/>
      <name val="Calibri"/>
      <family val="2"/>
    </font>
    <font>
      <sz val="10"/>
      <name val="Arial"/>
      <family val="2"/>
    </font>
    <font>
      <b/>
      <sz val="8"/>
      <color indexed="8"/>
      <name val="Arial"/>
      <family val="2"/>
    </font>
    <font>
      <sz val="8"/>
      <color indexed="8"/>
      <name val="Arial"/>
      <family val="2"/>
    </font>
    <font>
      <sz val="10"/>
      <color rgb="FFFF0000"/>
      <name val="Calibri"/>
      <family val="2"/>
      <scheme val="minor"/>
    </font>
    <font>
      <strike/>
      <sz val="10"/>
      <color rgb="FFFF0000"/>
      <name val="Arial"/>
      <family val="2"/>
    </font>
    <font>
      <sz val="10"/>
      <color rgb="FFFF0000"/>
      <name val="Arial"/>
      <family val="2"/>
    </font>
    <font>
      <b/>
      <sz val="10"/>
      <color theme="1"/>
      <name val="Calibri"/>
      <family val="2"/>
      <scheme val="minor"/>
    </font>
    <font>
      <sz val="8"/>
      <color rgb="FFFF0000"/>
      <name val="Arial"/>
      <family val="2"/>
    </font>
    <font>
      <sz val="10"/>
      <color rgb="FF252525"/>
      <name val="Arial"/>
      <family val="2"/>
    </font>
    <font>
      <b/>
      <sz val="11"/>
      <color theme="1"/>
      <name val="Calibri"/>
      <family val="2"/>
      <scheme val="minor"/>
    </font>
    <font>
      <sz val="8"/>
      <color theme="1"/>
      <name val="Calibri"/>
      <scheme val="minor"/>
    </font>
    <font>
      <sz val="8"/>
      <name val="Arial"/>
    </font>
    <font>
      <sz val="10"/>
      <color theme="1"/>
      <name val="Calibri"/>
      <scheme val="minor"/>
    </font>
    <font>
      <sz val="12"/>
      <name val="Arial"/>
      <family val="2"/>
    </font>
    <font>
      <b/>
      <sz val="9"/>
      <color indexed="81"/>
      <name val="Tahoma"/>
      <family val="2"/>
    </font>
    <font>
      <sz val="9"/>
      <color indexed="81"/>
      <name val="Tahoma"/>
      <family val="2"/>
    </font>
    <font>
      <b/>
      <sz val="9"/>
      <color theme="1"/>
      <name val="Arial"/>
      <family val="2"/>
    </font>
    <font>
      <sz val="9"/>
      <color theme="1"/>
      <name val="Calibri"/>
      <family val="2"/>
      <scheme val="minor"/>
    </font>
    <font>
      <strike/>
      <sz val="10"/>
      <color rgb="FFFF0000"/>
      <name val="Calibri"/>
      <family val="2"/>
      <scheme val="minor"/>
    </font>
    <font>
      <strike/>
      <sz val="8"/>
      <color rgb="FFFF0000"/>
      <name val="Arial"/>
      <family val="2"/>
    </font>
    <font>
      <sz val="8"/>
      <name val="Calibri"/>
      <family val="2"/>
      <scheme val="minor"/>
    </font>
    <font>
      <sz val="8"/>
      <color rgb="FFFF0000"/>
      <name val="Calibri"/>
      <family val="2"/>
      <scheme val="minor"/>
    </font>
    <font>
      <b/>
      <sz val="10"/>
      <color rgb="FFFF0000"/>
      <name val="Calibri"/>
      <family val="2"/>
      <scheme val="minor"/>
    </font>
    <font>
      <b/>
      <strike/>
      <sz val="9"/>
      <color indexed="10"/>
      <name val="Tahoma"/>
      <family val="2"/>
    </font>
    <font>
      <strike/>
      <sz val="9"/>
      <color indexed="10"/>
      <name val="Tahoma"/>
      <family val="2"/>
    </font>
    <font>
      <b/>
      <sz val="9"/>
      <color theme="1"/>
      <name val="Calibri"/>
      <family val="2"/>
      <scheme val="minor"/>
    </font>
    <font>
      <b/>
      <sz val="14"/>
      <name val="Calibri"/>
      <family val="2"/>
      <scheme val="minor"/>
    </font>
    <font>
      <sz val="12"/>
      <color rgb="FFFF0000"/>
      <name val="Arial"/>
      <family val="2"/>
    </font>
    <font>
      <sz val="12"/>
      <color rgb="FF0066FF"/>
      <name val="Arial"/>
      <family val="2"/>
    </font>
    <font>
      <sz val="12"/>
      <color theme="3" tint="0.39997558519241921"/>
      <name val="Arial"/>
      <family val="2"/>
    </font>
    <font>
      <b/>
      <sz val="8.5"/>
      <color theme="1"/>
      <name val="Calibri"/>
      <family val="2"/>
      <scheme val="minor"/>
    </font>
  </fonts>
  <fills count="14">
    <fill>
      <patternFill patternType="none"/>
    </fill>
    <fill>
      <patternFill patternType="gray125"/>
    </fill>
    <fill>
      <patternFill patternType="solid">
        <fgColor theme="4"/>
      </patternFill>
    </fill>
    <fill>
      <patternFill patternType="solid">
        <fgColor theme="3" tint="0.39997558519241921"/>
        <bgColor indexed="64"/>
      </patternFill>
    </fill>
    <fill>
      <patternFill patternType="solid">
        <fgColor theme="4" tint="0.39997558519241921"/>
        <bgColor indexed="64"/>
      </patternFill>
    </fill>
    <fill>
      <patternFill patternType="solid">
        <fgColor rgb="FFFFFF00"/>
        <bgColor indexed="64"/>
      </patternFill>
    </fill>
    <fill>
      <patternFill patternType="solid">
        <fgColor rgb="FF53E303"/>
        <bgColor indexed="64"/>
      </patternFill>
    </fill>
    <fill>
      <patternFill patternType="solid">
        <fgColor theme="9" tint="0.59999389629810485"/>
        <bgColor indexed="64"/>
      </patternFill>
    </fill>
    <fill>
      <patternFill patternType="solid">
        <fgColor theme="4"/>
        <bgColor indexed="64"/>
      </patternFill>
    </fill>
    <fill>
      <patternFill patternType="solid">
        <fgColor rgb="FFDBE5F1"/>
        <bgColor indexed="64"/>
      </patternFill>
    </fill>
    <fill>
      <patternFill patternType="solid">
        <fgColor rgb="FFFFFF99"/>
        <bgColor indexed="64"/>
      </patternFill>
    </fill>
    <fill>
      <patternFill patternType="solid">
        <fgColor rgb="FF99FF99"/>
        <bgColor indexed="64"/>
      </patternFill>
    </fill>
    <fill>
      <patternFill patternType="solid">
        <fgColor theme="9" tint="0.79998168889431442"/>
        <bgColor indexed="64"/>
      </patternFill>
    </fill>
    <fill>
      <patternFill patternType="solid">
        <fgColor theme="4" tint="0.79998168889431442"/>
        <bgColor theme="4" tint="0.79998168889431442"/>
      </patternFill>
    </fill>
  </fills>
  <borders count="3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indexed="64"/>
      </left>
      <right/>
      <top/>
      <bottom/>
      <diagonal/>
    </border>
    <border>
      <left/>
      <right style="medium">
        <color indexed="64"/>
      </right>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auto="1"/>
      </right>
      <top style="medium">
        <color indexed="64"/>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style="thin">
        <color auto="1"/>
      </right>
      <top style="thin">
        <color auto="1"/>
      </top>
      <bottom/>
      <diagonal/>
    </border>
    <border>
      <left style="thin">
        <color auto="1"/>
      </left>
      <right/>
      <top/>
      <bottom style="thin">
        <color auto="1"/>
      </bottom>
      <diagonal/>
    </border>
    <border>
      <left style="thin">
        <color auto="1"/>
      </left>
      <right style="thin">
        <color auto="1"/>
      </right>
      <top/>
      <bottom style="thin">
        <color auto="1"/>
      </bottom>
      <diagonal/>
    </border>
    <border>
      <left/>
      <right/>
      <top/>
      <bottom style="thin">
        <color theme="4" tint="0.39997558519241921"/>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right style="medium">
        <color indexed="64"/>
      </right>
      <top/>
      <bottom style="thin">
        <color auto="1"/>
      </bottom>
      <diagonal/>
    </border>
    <border>
      <left/>
      <right style="medium">
        <color indexed="64"/>
      </right>
      <top style="thin">
        <color auto="1"/>
      </top>
      <bottom style="thin">
        <color auto="1"/>
      </bottom>
      <diagonal/>
    </border>
    <border>
      <left style="medium">
        <color indexed="64"/>
      </left>
      <right style="medium">
        <color indexed="64"/>
      </right>
      <top style="medium">
        <color indexed="64"/>
      </top>
      <bottom/>
      <diagonal/>
    </border>
    <border>
      <left style="thin">
        <color auto="1"/>
      </left>
      <right/>
      <top style="medium">
        <color indexed="64"/>
      </top>
      <bottom style="medium">
        <color indexed="64"/>
      </bottom>
      <diagonal/>
    </border>
  </borders>
  <cellStyleXfs count="9">
    <xf numFmtId="0" fontId="0" fillId="0" borderId="0"/>
    <xf numFmtId="9" fontId="1" fillId="0" borderId="0" applyFont="0" applyFill="0" applyBorder="0" applyAlignment="0" applyProtection="0"/>
    <xf numFmtId="0" fontId="2" fillId="2" borderId="0" applyNumberFormat="0" applyBorder="0" applyAlignment="0" applyProtection="0"/>
    <xf numFmtId="0" fontId="13" fillId="9" borderId="0">
      <alignment horizontal="center" vertical="center"/>
    </xf>
    <xf numFmtId="49" fontId="16" fillId="0" borderId="0">
      <alignment horizontal="left" vertical="center"/>
    </xf>
    <xf numFmtId="0" fontId="1" fillId="0" borderId="0"/>
    <xf numFmtId="0" fontId="22" fillId="0" borderId="0"/>
    <xf numFmtId="164" fontId="1" fillId="0" borderId="0" applyFont="0" applyFill="0" applyBorder="0" applyAlignment="0" applyProtection="0"/>
    <xf numFmtId="0" fontId="22" fillId="0" borderId="0"/>
  </cellStyleXfs>
  <cellXfs count="101">
    <xf numFmtId="0" fontId="0" fillId="0" borderId="0" xfId="0"/>
    <xf numFmtId="0" fontId="12" fillId="2" borderId="23" xfId="2" applyFont="1" applyBorder="1" applyAlignment="1" applyProtection="1">
      <alignment horizontal="center" vertical="center" wrapText="1"/>
    </xf>
    <xf numFmtId="0" fontId="12" fillId="2" borderId="25" xfId="2" applyFont="1" applyBorder="1" applyAlignment="1" applyProtection="1">
      <alignment horizontal="center" vertical="top" wrapText="1"/>
    </xf>
    <xf numFmtId="0" fontId="12" fillId="2" borderId="5" xfId="2" applyFont="1" applyBorder="1" applyAlignment="1" applyProtection="1">
      <alignment horizontal="center" vertical="center" wrapText="1"/>
    </xf>
    <xf numFmtId="0" fontId="14" fillId="10" borderId="25" xfId="3" applyFont="1" applyFill="1" applyBorder="1" applyAlignment="1" applyProtection="1">
      <alignment horizontal="center" vertical="center" wrapText="1"/>
    </xf>
    <xf numFmtId="0" fontId="14" fillId="10" borderId="0" xfId="3" applyFont="1" applyFill="1" applyBorder="1" applyAlignment="1" applyProtection="1">
      <alignment horizontal="center" vertical="center" wrapText="1"/>
    </xf>
    <xf numFmtId="0" fontId="14" fillId="10" borderId="5" xfId="2" applyFont="1" applyFill="1" applyBorder="1" applyAlignment="1">
      <alignment horizontal="center" vertical="center" wrapText="1"/>
    </xf>
    <xf numFmtId="0" fontId="14" fillId="10" borderId="5" xfId="3" applyFont="1" applyFill="1" applyBorder="1" applyAlignment="1" applyProtection="1">
      <alignment horizontal="center" vertical="center" wrapText="1"/>
    </xf>
    <xf numFmtId="0" fontId="14" fillId="10" borderId="14" xfId="3" applyFont="1" applyFill="1" applyBorder="1" applyAlignment="1" applyProtection="1">
      <alignment horizontal="center" vertical="center" wrapText="1"/>
    </xf>
    <xf numFmtId="0" fontId="15" fillId="11" borderId="5" xfId="2" applyFont="1" applyFill="1" applyBorder="1" applyAlignment="1">
      <alignment horizontal="center" vertical="center" wrapText="1"/>
    </xf>
    <xf numFmtId="0" fontId="15" fillId="11" borderId="4" xfId="2" applyFont="1" applyFill="1" applyBorder="1" applyAlignment="1">
      <alignment horizontal="center" vertical="center" wrapText="1"/>
    </xf>
    <xf numFmtId="0" fontId="15" fillId="12" borderId="4" xfId="2" applyFont="1" applyFill="1" applyBorder="1" applyAlignment="1">
      <alignment horizontal="center" vertical="center" wrapText="1"/>
    </xf>
    <xf numFmtId="0" fontId="15" fillId="12" borderId="5" xfId="2" applyFont="1" applyFill="1" applyBorder="1" applyAlignment="1">
      <alignment horizontal="center" vertical="center" wrapText="1"/>
    </xf>
    <xf numFmtId="0" fontId="18" fillId="0" borderId="5" xfId="0" applyFont="1" applyBorder="1" applyAlignment="1">
      <alignment horizontal="left" vertical="top"/>
    </xf>
    <xf numFmtId="0" fontId="18" fillId="0" borderId="5" xfId="0" applyFont="1" applyBorder="1" applyAlignment="1">
      <alignment horizontal="left" vertical="top" wrapText="1"/>
    </xf>
    <xf numFmtId="14" fontId="18" fillId="0" borderId="5" xfId="0" applyNumberFormat="1" applyFont="1" applyBorder="1" applyAlignment="1">
      <alignment horizontal="left" vertical="top" wrapText="1"/>
    </xf>
    <xf numFmtId="0" fontId="0" fillId="0" borderId="0" xfId="0" applyNumberFormat="1"/>
    <xf numFmtId="0" fontId="0" fillId="0" borderId="0" xfId="0" pivotButton="1"/>
    <xf numFmtId="0" fontId="0" fillId="0" borderId="0" xfId="0" applyAlignment="1">
      <alignment horizontal="left"/>
    </xf>
    <xf numFmtId="9" fontId="0" fillId="0" borderId="0" xfId="0" applyNumberFormat="1"/>
    <xf numFmtId="49" fontId="17" fillId="0" borderId="5" xfId="4" applyNumberFormat="1" applyFont="1" applyFill="1" applyBorder="1" applyAlignment="1">
      <alignment horizontal="center" vertical="center" wrapText="1"/>
    </xf>
    <xf numFmtId="0" fontId="0" fillId="0" borderId="5" xfId="0" applyBorder="1" applyAlignment="1">
      <alignment horizontal="center"/>
    </xf>
    <xf numFmtId="0" fontId="0" fillId="0" borderId="5" xfId="0" applyBorder="1" applyAlignment="1">
      <alignment wrapText="1"/>
    </xf>
    <xf numFmtId="0" fontId="17" fillId="0" borderId="5" xfId="0" applyFont="1" applyFill="1" applyBorder="1" applyAlignment="1">
      <alignment horizontal="center" vertical="center" wrapText="1"/>
    </xf>
    <xf numFmtId="164" fontId="0" fillId="0" borderId="5" xfId="7" applyFont="1" applyBorder="1"/>
    <xf numFmtId="3" fontId="0" fillId="0" borderId="5" xfId="0" applyNumberFormat="1" applyBorder="1"/>
    <xf numFmtId="0" fontId="15" fillId="0" borderId="5" xfId="0" applyFont="1" applyFill="1" applyBorder="1" applyAlignment="1">
      <alignment horizontal="center" vertical="center" wrapText="1"/>
    </xf>
    <xf numFmtId="49" fontId="15" fillId="0" borderId="5" xfId="0" applyNumberFormat="1" applyFont="1" applyFill="1" applyBorder="1" applyAlignment="1">
      <alignment horizontal="center" vertical="center" wrapText="1"/>
    </xf>
    <xf numFmtId="0" fontId="32" fillId="0" borderId="26" xfId="0" applyFont="1" applyFill="1" applyBorder="1" applyAlignment="1">
      <alignment horizontal="center" vertical="center" wrapText="1"/>
    </xf>
    <xf numFmtId="0" fontId="33" fillId="0" borderId="26" xfId="0" applyFont="1" applyFill="1" applyBorder="1" applyAlignment="1">
      <alignment horizontal="center" vertical="center" wrapText="1"/>
    </xf>
    <xf numFmtId="15" fontId="33" fillId="0" borderId="26" xfId="0" applyNumberFormat="1" applyFont="1" applyFill="1" applyBorder="1" applyAlignment="1">
      <alignment horizontal="center" vertical="center" wrapText="1"/>
    </xf>
    <xf numFmtId="0" fontId="34" fillId="0" borderId="26" xfId="0" applyFont="1" applyFill="1" applyBorder="1" applyAlignment="1">
      <alignment horizontal="center" vertical="center" wrapText="1"/>
    </xf>
    <xf numFmtId="0" fontId="3" fillId="0" borderId="0" xfId="0" applyFont="1"/>
    <xf numFmtId="9" fontId="33" fillId="0" borderId="5" xfId="1" applyNumberFormat="1" applyFont="1" applyFill="1" applyBorder="1" applyAlignment="1">
      <alignment horizontal="center" vertical="center" wrapText="1"/>
    </xf>
    <xf numFmtId="14" fontId="12" fillId="2" borderId="23" xfId="2" applyNumberFormat="1" applyFont="1" applyBorder="1" applyAlignment="1" applyProtection="1">
      <alignment horizontal="center" vertical="center" wrapText="1"/>
    </xf>
    <xf numFmtId="14" fontId="12" fillId="2" borderId="25" xfId="2" applyNumberFormat="1" applyFont="1" applyBorder="1" applyAlignment="1" applyProtection="1">
      <alignment horizontal="center" vertical="top" wrapText="1"/>
    </xf>
    <xf numFmtId="14" fontId="17" fillId="0" borderId="5" xfId="0" applyNumberFormat="1" applyFont="1" applyFill="1" applyBorder="1" applyAlignment="1">
      <alignment horizontal="center" vertical="center" wrapText="1"/>
    </xf>
    <xf numFmtId="14" fontId="0" fillId="0" borderId="0" xfId="0" applyNumberFormat="1"/>
    <xf numFmtId="0" fontId="47" fillId="0" borderId="27" xfId="0" applyFont="1" applyBorder="1" applyAlignment="1">
      <alignment horizontal="center" vertical="center" wrapText="1"/>
    </xf>
    <xf numFmtId="9" fontId="47" fillId="0" borderId="28" xfId="0" applyNumberFormat="1" applyFont="1" applyBorder="1" applyAlignment="1">
      <alignment horizontal="center" vertical="center" wrapText="1"/>
    </xf>
    <xf numFmtId="0" fontId="3" fillId="0" borderId="0" xfId="0" applyFont="1" applyAlignment="1">
      <alignment wrapText="1"/>
    </xf>
    <xf numFmtId="0" fontId="47" fillId="0" borderId="27" xfId="0" applyFont="1" applyBorder="1" applyAlignment="1">
      <alignment horizontal="left" vertical="center" wrapText="1"/>
    </xf>
    <xf numFmtId="0" fontId="47" fillId="0" borderId="11" xfId="0" applyFont="1" applyBorder="1" applyAlignment="1">
      <alignment horizontal="left" vertical="center" wrapText="1"/>
    </xf>
    <xf numFmtId="14" fontId="39" fillId="0" borderId="31" xfId="0" applyNumberFormat="1" applyFont="1" applyBorder="1" applyAlignment="1">
      <alignment horizontal="center"/>
    </xf>
    <xf numFmtId="14" fontId="39" fillId="0" borderId="32" xfId="0" applyNumberFormat="1" applyFont="1" applyBorder="1" applyAlignment="1">
      <alignment horizontal="center"/>
    </xf>
    <xf numFmtId="0" fontId="47" fillId="0" borderId="3" xfId="0" applyFont="1" applyBorder="1" applyAlignment="1">
      <alignment horizontal="center" vertical="center" wrapText="1"/>
    </xf>
    <xf numFmtId="9" fontId="47" fillId="0" borderId="33" xfId="0" applyNumberFormat="1" applyFont="1" applyBorder="1" applyAlignment="1">
      <alignment horizontal="center" vertical="center" wrapText="1"/>
    </xf>
    <xf numFmtId="2" fontId="47" fillId="0" borderId="33" xfId="0" applyNumberFormat="1" applyFont="1" applyBorder="1" applyAlignment="1">
      <alignment horizontal="center" vertical="center" wrapText="1"/>
    </xf>
    <xf numFmtId="0" fontId="0" fillId="0" borderId="5" xfId="0" applyNumberFormat="1" applyBorder="1"/>
    <xf numFmtId="0" fontId="47" fillId="0" borderId="1" xfId="0" applyFont="1" applyBorder="1" applyAlignment="1">
      <alignment horizontal="left" vertical="center" wrapText="1"/>
    </xf>
    <xf numFmtId="0" fontId="0" fillId="0" borderId="23" xfId="0" applyNumberFormat="1" applyBorder="1"/>
    <xf numFmtId="0" fontId="31" fillId="13" borderId="30" xfId="0" applyNumberFormat="1" applyFont="1" applyFill="1" applyBorder="1"/>
    <xf numFmtId="0" fontId="31" fillId="13" borderId="29" xfId="0" applyNumberFormat="1" applyFont="1" applyFill="1" applyBorder="1"/>
    <xf numFmtId="9" fontId="31" fillId="13" borderId="34" xfId="1" applyFont="1" applyFill="1" applyBorder="1"/>
    <xf numFmtId="0" fontId="0" fillId="0" borderId="27" xfId="0" applyBorder="1"/>
    <xf numFmtId="9" fontId="31" fillId="0" borderId="5" xfId="1" applyFont="1" applyBorder="1"/>
    <xf numFmtId="9" fontId="31" fillId="0" borderId="23" xfId="1" applyFont="1" applyBorder="1"/>
    <xf numFmtId="0" fontId="52" fillId="0" borderId="33" xfId="0" applyFont="1" applyBorder="1" applyAlignment="1">
      <alignment horizontal="center" vertical="center" wrapText="1"/>
    </xf>
    <xf numFmtId="0" fontId="6" fillId="3" borderId="11" xfId="0" applyFont="1" applyFill="1" applyBorder="1" applyAlignment="1">
      <alignment horizontal="center"/>
    </xf>
    <xf numFmtId="0" fontId="6" fillId="3" borderId="12" xfId="0" applyFont="1" applyFill="1" applyBorder="1" applyAlignment="1">
      <alignment horizontal="center"/>
    </xf>
    <xf numFmtId="0" fontId="6" fillId="3" borderId="2" xfId="0" applyFont="1" applyFill="1" applyBorder="1" applyAlignment="1">
      <alignment horizontal="center"/>
    </xf>
    <xf numFmtId="0" fontId="6" fillId="3" borderId="3" xfId="0" applyFont="1" applyFill="1" applyBorder="1" applyAlignment="1">
      <alignment horizontal="center"/>
    </xf>
    <xf numFmtId="0" fontId="3" fillId="0" borderId="0" xfId="0" applyFont="1" applyAlignment="1">
      <alignment horizontal="center"/>
    </xf>
    <xf numFmtId="0" fontId="3" fillId="0" borderId="8" xfId="0" applyFont="1" applyBorder="1" applyAlignment="1">
      <alignment horizontal="center"/>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6" xfId="0" applyFont="1" applyBorder="1" applyAlignment="1">
      <alignment horizontal="center" vertical="center" wrapText="1"/>
    </xf>
    <xf numFmtId="0" fontId="4" fillId="0" borderId="0" xfId="0" applyFont="1" applyBorder="1" applyAlignment="1">
      <alignment horizontal="center" vertical="center" wrapText="1"/>
    </xf>
    <xf numFmtId="0" fontId="4" fillId="0" borderId="7" xfId="0" applyFont="1" applyBorder="1" applyAlignment="1">
      <alignment horizontal="center" vertical="center" wrapText="1"/>
    </xf>
    <xf numFmtId="0" fontId="4" fillId="0" borderId="9"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0" xfId="0" applyFont="1" applyBorder="1" applyAlignment="1">
      <alignment horizontal="center" vertical="center" wrapText="1"/>
    </xf>
    <xf numFmtId="0" fontId="5" fillId="0" borderId="4" xfId="0" applyFont="1" applyBorder="1" applyAlignment="1">
      <alignment horizontal="justify" vertical="center" wrapText="1"/>
    </xf>
    <xf numFmtId="0" fontId="5" fillId="0" borderId="5" xfId="0" applyFont="1" applyBorder="1" applyAlignment="1">
      <alignment horizontal="justify" vertical="center" wrapText="1"/>
    </xf>
    <xf numFmtId="0" fontId="7" fillId="4" borderId="1" xfId="0" applyFont="1" applyFill="1" applyBorder="1" applyAlignment="1">
      <alignment horizontal="center" vertical="center"/>
    </xf>
    <xf numFmtId="0" fontId="0" fillId="0" borderId="2" xfId="0" applyBorder="1"/>
    <xf numFmtId="0" fontId="0" fillId="0" borderId="13" xfId="0" applyBorder="1"/>
    <xf numFmtId="0" fontId="0" fillId="0" borderId="6" xfId="0" applyBorder="1"/>
    <xf numFmtId="0" fontId="0" fillId="0" borderId="19" xfId="0" applyBorder="1"/>
    <xf numFmtId="0" fontId="0" fillId="0" borderId="20" xfId="0" applyBorder="1"/>
    <xf numFmtId="0" fontId="9" fillId="5" borderId="14" xfId="0" applyFont="1" applyFill="1" applyBorder="1" applyAlignment="1">
      <alignment horizontal="center" vertical="center" wrapText="1"/>
    </xf>
    <xf numFmtId="0" fontId="0" fillId="0" borderId="15" xfId="0" applyBorder="1"/>
    <xf numFmtId="0" fontId="0" fillId="0" borderId="4" xfId="0" applyBorder="1"/>
    <xf numFmtId="0" fontId="10" fillId="6" borderId="16" xfId="0" applyFont="1" applyFill="1" applyBorder="1" applyAlignment="1">
      <alignment horizontal="center" vertical="center"/>
    </xf>
    <xf numFmtId="0" fontId="10" fillId="6" borderId="17" xfId="0" applyFont="1" applyFill="1" applyBorder="1" applyAlignment="1">
      <alignment horizontal="center" vertical="center"/>
    </xf>
    <xf numFmtId="0" fontId="10" fillId="6" borderId="21" xfId="0" applyFont="1" applyFill="1" applyBorder="1" applyAlignment="1">
      <alignment horizontal="center" vertical="center"/>
    </xf>
    <xf numFmtId="0" fontId="10" fillId="6" borderId="0" xfId="0" applyFont="1" applyFill="1" applyBorder="1" applyAlignment="1">
      <alignment horizontal="center" vertical="center"/>
    </xf>
    <xf numFmtId="0" fontId="10" fillId="6" borderId="24" xfId="0" applyFont="1" applyFill="1" applyBorder="1" applyAlignment="1">
      <alignment horizontal="center" vertical="center"/>
    </xf>
    <xf numFmtId="0" fontId="10" fillId="6" borderId="19" xfId="0" applyFont="1" applyFill="1" applyBorder="1" applyAlignment="1">
      <alignment horizontal="center" vertical="center"/>
    </xf>
    <xf numFmtId="0" fontId="11" fillId="7" borderId="17" xfId="0" applyFont="1" applyFill="1" applyBorder="1" applyAlignment="1">
      <alignment horizontal="center" vertical="center" wrapText="1"/>
    </xf>
    <xf numFmtId="0" fontId="11" fillId="7" borderId="18" xfId="0" applyFont="1" applyFill="1" applyBorder="1" applyAlignment="1">
      <alignment horizontal="center" vertical="center" wrapText="1"/>
    </xf>
    <xf numFmtId="0" fontId="11" fillId="7" borderId="0" xfId="0" applyFont="1" applyFill="1" applyBorder="1" applyAlignment="1">
      <alignment horizontal="center" vertical="center" wrapText="1"/>
    </xf>
    <xf numFmtId="0" fontId="11" fillId="7" borderId="22" xfId="0" applyFont="1" applyFill="1" applyBorder="1" applyAlignment="1">
      <alignment horizontal="center" vertical="center" wrapText="1"/>
    </xf>
    <xf numFmtId="0" fontId="11" fillId="7" borderId="19" xfId="0" applyFont="1" applyFill="1" applyBorder="1" applyAlignment="1">
      <alignment horizontal="center" vertical="center" wrapText="1"/>
    </xf>
    <xf numFmtId="0" fontId="11" fillId="7" borderId="20" xfId="0" applyFont="1" applyFill="1" applyBorder="1" applyAlignment="1">
      <alignment horizontal="center" vertical="center" wrapText="1"/>
    </xf>
    <xf numFmtId="0" fontId="9" fillId="5" borderId="16" xfId="0" applyFont="1" applyFill="1" applyBorder="1" applyAlignment="1">
      <alignment horizontal="center" vertical="center" wrapText="1"/>
    </xf>
    <xf numFmtId="0" fontId="0" fillId="0" borderId="18" xfId="0" applyBorder="1"/>
    <xf numFmtId="0" fontId="0" fillId="0" borderId="24" xfId="0" applyBorder="1"/>
    <xf numFmtId="0" fontId="0" fillId="0" borderId="17" xfId="0" applyBorder="1"/>
    <xf numFmtId="0" fontId="11" fillId="8" borderId="14" xfId="0" applyFont="1" applyFill="1" applyBorder="1" applyAlignment="1">
      <alignment horizontal="center" vertical="center"/>
    </xf>
  </cellXfs>
  <cellStyles count="9">
    <cellStyle name="BodyStyle" xfId="4"/>
    <cellStyle name="Diseño" xfId="6"/>
    <cellStyle name="Énfasis1" xfId="2" builtinId="29"/>
    <cellStyle name="HeaderStyle" xfId="3"/>
    <cellStyle name="Millares" xfId="7" builtinId="3"/>
    <cellStyle name="Normal" xfId="0" builtinId="0"/>
    <cellStyle name="Normal 2" xfId="8"/>
    <cellStyle name="Normal 5" xfId="5"/>
    <cellStyle name="Porcentaje" xfId="1" builtinId="5"/>
  </cellStyles>
  <dxfs count="1">
    <dxf>
      <numFmt numFmtId="13"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externalLink" Target="externalLinks/externalLink9.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theme" Target="theme/theme1.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pivotCacheDefinition" Target="pivotCache/pivotCacheDefinition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250031</xdr:colOff>
      <xdr:row>0</xdr:row>
      <xdr:rowOff>0</xdr:rowOff>
    </xdr:from>
    <xdr:to>
      <xdr:col>1</xdr:col>
      <xdr:colOff>516731</xdr:colOff>
      <xdr:row>5</xdr:row>
      <xdr:rowOff>250031</xdr:rowOff>
    </xdr:to>
    <xdr:pic>
      <xdr:nvPicPr>
        <xdr:cNvPr id="2"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b="3664"/>
        <a:stretch>
          <a:fillRect/>
        </a:stretch>
      </xdr:blipFill>
      <xdr:spPr bwMode="auto">
        <a:xfrm>
          <a:off x="250031" y="0"/>
          <a:ext cx="1771650" cy="12596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25</xdr:col>
      <xdr:colOff>1596764</xdr:colOff>
      <xdr:row>844</xdr:row>
      <xdr:rowOff>0</xdr:rowOff>
    </xdr:from>
    <xdr:ext cx="304800" cy="626724"/>
    <xdr:sp macro="" textlink="">
      <xdr:nvSpPr>
        <xdr:cNvPr id="3" name="AutoShape 1" descr="https://mail.google.com/mail/ca/u/0/?ui=2&amp;ik=864f0ae915&amp;view=att&amp;th=13e6c022eefca757&amp;attid=0.0.1&amp;disp=emb&amp;zw&amp;atsh=1"/>
        <xdr:cNvSpPr>
          <a:spLocks noChangeAspect="1" noChangeArrowheads="1"/>
        </xdr:cNvSpPr>
      </xdr:nvSpPr>
      <xdr:spPr bwMode="auto">
        <a:xfrm>
          <a:off x="48697889" y="192328800"/>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32</xdr:col>
      <xdr:colOff>307822</xdr:colOff>
      <xdr:row>834</xdr:row>
      <xdr:rowOff>0</xdr:rowOff>
    </xdr:from>
    <xdr:ext cx="304800" cy="626724"/>
    <xdr:sp macro="" textlink="">
      <xdr:nvSpPr>
        <xdr:cNvPr id="4" name="AutoShape 1" descr="https://mail.google.com/mail/ca/u/0/?ui=2&amp;ik=864f0ae915&amp;view=att&amp;th=13e6c022eefca757&amp;attid=0.0.1&amp;disp=emb&amp;zw&amp;atsh=1"/>
        <xdr:cNvSpPr>
          <a:spLocks noChangeAspect="1" noChangeArrowheads="1"/>
        </xdr:cNvSpPr>
      </xdr:nvSpPr>
      <xdr:spPr bwMode="auto">
        <a:xfrm>
          <a:off x="56200522" y="181375050"/>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25</xdr:col>
      <xdr:colOff>1600200</xdr:colOff>
      <xdr:row>672</xdr:row>
      <xdr:rowOff>38100</xdr:rowOff>
    </xdr:from>
    <xdr:ext cx="304800" cy="626724"/>
    <xdr:sp macro="" textlink="">
      <xdr:nvSpPr>
        <xdr:cNvPr id="5" name="AutoShape 1" descr="https://mail.google.com/mail/ca/u/0/?ui=2&amp;ik=864f0ae915&amp;view=att&amp;th=13e6c022eefca757&amp;attid=0.0.1&amp;disp=emb&amp;zw&amp;atsh=1"/>
        <xdr:cNvSpPr>
          <a:spLocks noChangeAspect="1" noChangeArrowheads="1"/>
        </xdr:cNvSpPr>
      </xdr:nvSpPr>
      <xdr:spPr bwMode="auto">
        <a:xfrm>
          <a:off x="48701325" y="37566600"/>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47625</xdr:colOff>
      <xdr:row>793</xdr:row>
      <xdr:rowOff>19050</xdr:rowOff>
    </xdr:from>
    <xdr:ext cx="304800" cy="626724"/>
    <xdr:sp macro="" textlink="">
      <xdr:nvSpPr>
        <xdr:cNvPr id="6" name="AutoShape 1" descr="https://mail.google.com/mail/ca/u/0/?ui=2&amp;ik=864f0ae915&amp;view=att&amp;th=13e6c022eefca757&amp;attid=0.0.1&amp;disp=emb&amp;zw&amp;atsh=1"/>
        <xdr:cNvSpPr>
          <a:spLocks noChangeAspect="1" noChangeArrowheads="1"/>
        </xdr:cNvSpPr>
      </xdr:nvSpPr>
      <xdr:spPr bwMode="auto">
        <a:xfrm>
          <a:off x="48748950" y="154628850"/>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32</xdr:col>
      <xdr:colOff>307822</xdr:colOff>
      <xdr:row>820</xdr:row>
      <xdr:rowOff>28575</xdr:rowOff>
    </xdr:from>
    <xdr:ext cx="304800" cy="626724"/>
    <xdr:sp macro="" textlink="">
      <xdr:nvSpPr>
        <xdr:cNvPr id="7" name="AutoShape 1" descr="https://mail.google.com/mail/ca/u/0/?ui=2&amp;ik=864f0ae915&amp;view=att&amp;th=13e6c022eefca757&amp;attid=0.0.1&amp;disp=emb&amp;zw&amp;atsh=1"/>
        <xdr:cNvSpPr>
          <a:spLocks noChangeAspect="1" noChangeArrowheads="1"/>
        </xdr:cNvSpPr>
      </xdr:nvSpPr>
      <xdr:spPr bwMode="auto">
        <a:xfrm>
          <a:off x="56200522" y="172126275"/>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24</xdr:col>
      <xdr:colOff>461530</xdr:colOff>
      <xdr:row>843</xdr:row>
      <xdr:rowOff>133350</xdr:rowOff>
    </xdr:from>
    <xdr:ext cx="304800" cy="595493"/>
    <xdr:sp macro="" textlink="">
      <xdr:nvSpPr>
        <xdr:cNvPr id="8" name="AutoShape 1" descr="https://mail.google.com/mail/ca/u/0/?ui=2&amp;ik=864f0ae915&amp;view=att&amp;th=13e6c022eefca757&amp;attid=0.0.1&amp;disp=emb&amp;zw&amp;atsh=1"/>
        <xdr:cNvSpPr>
          <a:spLocks noChangeAspect="1" noChangeArrowheads="1"/>
        </xdr:cNvSpPr>
      </xdr:nvSpPr>
      <xdr:spPr bwMode="auto">
        <a:xfrm>
          <a:off x="45924355" y="190900050"/>
          <a:ext cx="304800" cy="5954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33</xdr:col>
      <xdr:colOff>0</xdr:colOff>
      <xdr:row>819</xdr:row>
      <xdr:rowOff>9525</xdr:rowOff>
    </xdr:from>
    <xdr:ext cx="304800" cy="626724"/>
    <xdr:sp macro="" textlink="">
      <xdr:nvSpPr>
        <xdr:cNvPr id="9" name="AutoShape 1" descr="https://mail.google.com/mail/ca/u/0/?ui=2&amp;ik=864f0ae915&amp;view=att&amp;th=13e6c022eefca757&amp;attid=0.0.1&amp;disp=emb&amp;zw&amp;atsh=1"/>
        <xdr:cNvSpPr>
          <a:spLocks noChangeAspect="1" noChangeArrowheads="1"/>
        </xdr:cNvSpPr>
      </xdr:nvSpPr>
      <xdr:spPr bwMode="auto">
        <a:xfrm>
          <a:off x="60267697" y="171459525"/>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oneCellAnchor>
  <xdr:oneCellAnchor>
    <xdr:from>
      <xdr:col>32</xdr:col>
      <xdr:colOff>1890704</xdr:colOff>
      <xdr:row>844</xdr:row>
      <xdr:rowOff>86591</xdr:rowOff>
    </xdr:from>
    <xdr:ext cx="304800" cy="626724"/>
    <xdr:sp macro="" textlink="">
      <xdr:nvSpPr>
        <xdr:cNvPr id="10" name="AutoShape 1" descr="https://mail.google.com/mail/ca/u/0/?ui=2&amp;ik=864f0ae915&amp;view=att&amp;th=13e6c022eefca757&amp;attid=0.0.1&amp;disp=emb&amp;zw&amp;atsh=1"/>
        <xdr:cNvSpPr>
          <a:spLocks noChangeAspect="1" noChangeArrowheads="1"/>
        </xdr:cNvSpPr>
      </xdr:nvSpPr>
      <xdr:spPr bwMode="auto">
        <a:xfrm>
          <a:off x="57783404" y="192415391"/>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32</xdr:col>
      <xdr:colOff>349386</xdr:colOff>
      <xdr:row>748</xdr:row>
      <xdr:rowOff>1212273</xdr:rowOff>
    </xdr:from>
    <xdr:ext cx="304800" cy="626724"/>
    <xdr:sp macro="" textlink="">
      <xdr:nvSpPr>
        <xdr:cNvPr id="11" name="AutoShape 1" descr="https://mail.google.com/mail/ca/u/0/?ui=2&amp;ik=864f0ae915&amp;view=att&amp;th=13e6c022eefca757&amp;attid=0.0.1&amp;disp=emb&amp;zw&amp;atsh=1"/>
        <xdr:cNvSpPr>
          <a:spLocks noChangeAspect="1" noChangeArrowheads="1"/>
        </xdr:cNvSpPr>
      </xdr:nvSpPr>
      <xdr:spPr bwMode="auto">
        <a:xfrm>
          <a:off x="56242086" y="110102073"/>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24</xdr:col>
      <xdr:colOff>912513</xdr:colOff>
      <xdr:row>834</xdr:row>
      <xdr:rowOff>0</xdr:rowOff>
    </xdr:from>
    <xdr:ext cx="304800" cy="1487108"/>
    <xdr:sp macro="" textlink="">
      <xdr:nvSpPr>
        <xdr:cNvPr id="12" name="AutoShape 1" descr="https://mail.google.com/mail/ca/u/0/?ui=2&amp;ik=864f0ae915&amp;view=att&amp;th=13e6c022eefca757&amp;attid=0.0.1&amp;disp=emb&amp;zw&amp;atsh=1"/>
        <xdr:cNvSpPr>
          <a:spLocks noChangeAspect="1" noChangeArrowheads="1"/>
        </xdr:cNvSpPr>
      </xdr:nvSpPr>
      <xdr:spPr bwMode="auto">
        <a:xfrm>
          <a:off x="46375338" y="181375050"/>
          <a:ext cx="304800" cy="14871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25</xdr:col>
      <xdr:colOff>1596764</xdr:colOff>
      <xdr:row>844</xdr:row>
      <xdr:rowOff>0</xdr:rowOff>
    </xdr:from>
    <xdr:ext cx="304800" cy="626724"/>
    <xdr:sp macro="" textlink="">
      <xdr:nvSpPr>
        <xdr:cNvPr id="13" name="AutoShape 1" descr="https://mail.google.com/mail/ca/u/0/?ui=2&amp;ik=864f0ae915&amp;view=att&amp;th=13e6c022eefca757&amp;attid=0.0.1&amp;disp=emb&amp;zw&amp;atsh=1"/>
        <xdr:cNvSpPr>
          <a:spLocks noChangeAspect="1" noChangeArrowheads="1"/>
        </xdr:cNvSpPr>
      </xdr:nvSpPr>
      <xdr:spPr bwMode="auto">
        <a:xfrm>
          <a:off x="48697889" y="192624075"/>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29</xdr:col>
      <xdr:colOff>307822</xdr:colOff>
      <xdr:row>834</xdr:row>
      <xdr:rowOff>0</xdr:rowOff>
    </xdr:from>
    <xdr:ext cx="304800" cy="626724"/>
    <xdr:sp macro="" textlink="">
      <xdr:nvSpPr>
        <xdr:cNvPr id="14" name="AutoShape 1" descr="https://mail.google.com/mail/ca/u/0/?ui=2&amp;ik=864f0ae915&amp;view=att&amp;th=13e6c022eefca757&amp;attid=0.0.1&amp;disp=emb&amp;zw&amp;atsh=1"/>
        <xdr:cNvSpPr>
          <a:spLocks noChangeAspect="1" noChangeArrowheads="1"/>
        </xdr:cNvSpPr>
      </xdr:nvSpPr>
      <xdr:spPr bwMode="auto">
        <a:xfrm>
          <a:off x="53266822" y="181670325"/>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25</xdr:col>
      <xdr:colOff>1600200</xdr:colOff>
      <xdr:row>672</xdr:row>
      <xdr:rowOff>38100</xdr:rowOff>
    </xdr:from>
    <xdr:ext cx="304800" cy="626724"/>
    <xdr:sp macro="" textlink="">
      <xdr:nvSpPr>
        <xdr:cNvPr id="15" name="AutoShape 1" descr="https://mail.google.com/mail/ca/u/0/?ui=2&amp;ik=864f0ae915&amp;view=att&amp;th=13e6c022eefca757&amp;attid=0.0.1&amp;disp=emb&amp;zw&amp;atsh=1"/>
        <xdr:cNvSpPr>
          <a:spLocks noChangeAspect="1" noChangeArrowheads="1"/>
        </xdr:cNvSpPr>
      </xdr:nvSpPr>
      <xdr:spPr bwMode="auto">
        <a:xfrm>
          <a:off x="48701325" y="37376100"/>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47625</xdr:colOff>
      <xdr:row>793</xdr:row>
      <xdr:rowOff>19050</xdr:rowOff>
    </xdr:from>
    <xdr:ext cx="304800" cy="626724"/>
    <xdr:sp macro="" textlink="">
      <xdr:nvSpPr>
        <xdr:cNvPr id="16" name="AutoShape 1" descr="https://mail.google.com/mail/ca/u/0/?ui=2&amp;ik=864f0ae915&amp;view=att&amp;th=13e6c022eefca757&amp;attid=0.0.1&amp;disp=emb&amp;zw&amp;atsh=1"/>
        <xdr:cNvSpPr>
          <a:spLocks noChangeAspect="1" noChangeArrowheads="1"/>
        </xdr:cNvSpPr>
      </xdr:nvSpPr>
      <xdr:spPr bwMode="auto">
        <a:xfrm>
          <a:off x="48748950" y="154924125"/>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29</xdr:col>
      <xdr:colOff>307822</xdr:colOff>
      <xdr:row>820</xdr:row>
      <xdr:rowOff>28575</xdr:rowOff>
    </xdr:from>
    <xdr:ext cx="304800" cy="626724"/>
    <xdr:sp macro="" textlink="">
      <xdr:nvSpPr>
        <xdr:cNvPr id="17" name="AutoShape 1" descr="https://mail.google.com/mail/ca/u/0/?ui=2&amp;ik=864f0ae915&amp;view=att&amp;th=13e6c022eefca757&amp;attid=0.0.1&amp;disp=emb&amp;zw&amp;atsh=1"/>
        <xdr:cNvSpPr>
          <a:spLocks noChangeAspect="1" noChangeArrowheads="1"/>
        </xdr:cNvSpPr>
      </xdr:nvSpPr>
      <xdr:spPr bwMode="auto">
        <a:xfrm>
          <a:off x="53266822" y="172421550"/>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24</xdr:col>
      <xdr:colOff>461530</xdr:colOff>
      <xdr:row>843</xdr:row>
      <xdr:rowOff>133350</xdr:rowOff>
    </xdr:from>
    <xdr:ext cx="304800" cy="595493"/>
    <xdr:sp macro="" textlink="">
      <xdr:nvSpPr>
        <xdr:cNvPr id="18" name="AutoShape 1" descr="https://mail.google.com/mail/ca/u/0/?ui=2&amp;ik=864f0ae915&amp;view=att&amp;th=13e6c022eefca757&amp;attid=0.0.1&amp;disp=emb&amp;zw&amp;atsh=1"/>
        <xdr:cNvSpPr>
          <a:spLocks noChangeAspect="1" noChangeArrowheads="1"/>
        </xdr:cNvSpPr>
      </xdr:nvSpPr>
      <xdr:spPr bwMode="auto">
        <a:xfrm>
          <a:off x="45924355" y="191195325"/>
          <a:ext cx="304800" cy="5954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0</xdr:colOff>
      <xdr:row>819</xdr:row>
      <xdr:rowOff>9525</xdr:rowOff>
    </xdr:from>
    <xdr:ext cx="304800" cy="626724"/>
    <xdr:sp macro="" textlink="">
      <xdr:nvSpPr>
        <xdr:cNvPr id="19" name="AutoShape 1" descr="https://mail.google.com/mail/ca/u/0/?ui=2&amp;ik=864f0ae915&amp;view=att&amp;th=13e6c022eefca757&amp;attid=0.0.1&amp;disp=emb&amp;zw&amp;atsh=1"/>
        <xdr:cNvSpPr>
          <a:spLocks noChangeAspect="1" noChangeArrowheads="1"/>
        </xdr:cNvSpPr>
      </xdr:nvSpPr>
      <xdr:spPr bwMode="auto">
        <a:xfrm>
          <a:off x="57254775" y="171754800"/>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CO"/>
        </a:p>
      </xdr:txBody>
    </xdr:sp>
    <xdr:clientData/>
  </xdr:oneCellAnchor>
  <xdr:oneCellAnchor>
    <xdr:from>
      <xdr:col>29</xdr:col>
      <xdr:colOff>1890704</xdr:colOff>
      <xdr:row>844</xdr:row>
      <xdr:rowOff>86591</xdr:rowOff>
    </xdr:from>
    <xdr:ext cx="304800" cy="626724"/>
    <xdr:sp macro="" textlink="">
      <xdr:nvSpPr>
        <xdr:cNvPr id="20" name="AutoShape 1" descr="https://mail.google.com/mail/ca/u/0/?ui=2&amp;ik=864f0ae915&amp;view=att&amp;th=13e6c022eefca757&amp;attid=0.0.1&amp;disp=emb&amp;zw&amp;atsh=1"/>
        <xdr:cNvSpPr>
          <a:spLocks noChangeAspect="1" noChangeArrowheads="1"/>
        </xdr:cNvSpPr>
      </xdr:nvSpPr>
      <xdr:spPr bwMode="auto">
        <a:xfrm>
          <a:off x="54849704" y="192710666"/>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29</xdr:col>
      <xdr:colOff>349386</xdr:colOff>
      <xdr:row>748</xdr:row>
      <xdr:rowOff>1212273</xdr:rowOff>
    </xdr:from>
    <xdr:ext cx="304800" cy="626724"/>
    <xdr:sp macro="" textlink="">
      <xdr:nvSpPr>
        <xdr:cNvPr id="21" name="AutoShape 1" descr="https://mail.google.com/mail/ca/u/0/?ui=2&amp;ik=864f0ae915&amp;view=att&amp;th=13e6c022eefca757&amp;attid=0.0.1&amp;disp=emb&amp;zw&amp;atsh=1"/>
        <xdr:cNvSpPr>
          <a:spLocks noChangeAspect="1" noChangeArrowheads="1"/>
        </xdr:cNvSpPr>
      </xdr:nvSpPr>
      <xdr:spPr bwMode="auto">
        <a:xfrm>
          <a:off x="53308386" y="110397348"/>
          <a:ext cx="304800" cy="62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24</xdr:col>
      <xdr:colOff>912513</xdr:colOff>
      <xdr:row>834</xdr:row>
      <xdr:rowOff>0</xdr:rowOff>
    </xdr:from>
    <xdr:ext cx="304800" cy="1487108"/>
    <xdr:sp macro="" textlink="">
      <xdr:nvSpPr>
        <xdr:cNvPr id="22" name="AutoShape 1" descr="https://mail.google.com/mail/ca/u/0/?ui=2&amp;ik=864f0ae915&amp;view=att&amp;th=13e6c022eefca757&amp;attid=0.0.1&amp;disp=emb&amp;zw&amp;atsh=1"/>
        <xdr:cNvSpPr>
          <a:spLocks noChangeAspect="1" noChangeArrowheads="1"/>
        </xdr:cNvSpPr>
      </xdr:nvSpPr>
      <xdr:spPr bwMode="auto">
        <a:xfrm>
          <a:off x="46375338" y="181670325"/>
          <a:ext cx="304800" cy="14871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Afrodescendientes\2018\Plan%20Anual%202018\paa%2001042017_origina%202018%20-G.Afr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HIGUITAC/Desktop/2017/PLAN%20DE%20COMPRAS%202017/PAA%20MUJERES%200211201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Z:\ParticipacionCiu\2018\PAA_PARTICIPACION%2030-11-2017.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MHIGUITAC/Downloads/PAA%20COMUNICACIONES%2001122017%20(3).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Z:\Infraestructura\PAA%20SIF%202018\FORMATO_v2_PAA_2018_SIF_%2026012018.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Z:\Agricultura\2018\paa24%2005%202018.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Z:\Mujeres\2018\PAA%2027.05.2018.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Z:\DespachoGob\OFICINA%20DE%20COMUNICACIONES\2018\PAA%20COMUNICACIONES%2002042018.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Z:\Minas\2018\PAA%20FEBRERO%20DE%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exo 2. (2)."/>
      <sheetName val="Anexo 2."/>
      <sheetName val="UNSPSC"/>
      <sheetName val="paa 01042017_origina 2018 -G"/>
    </sheetNames>
    <sheetDataSet>
      <sheetData sheetId="0"/>
      <sheetData sheetId="1">
        <row r="322">
          <cell r="B322" t="str">
            <v>Departamento Administrativo de Planeación</v>
          </cell>
          <cell r="D322" t="str">
            <v>Concurso de Méritos</v>
          </cell>
        </row>
        <row r="323">
          <cell r="B323" t="str">
            <v>Departamento Administrativo del Sistema de Prevención, Atención y Recuperación de Desastres - DAPARD</v>
          </cell>
          <cell r="D323" t="str">
            <v>Contratación Directa - Arrendamiento o Adquisición de Bienes Inmuebles</v>
          </cell>
        </row>
        <row r="324">
          <cell r="B324" t="str">
            <v>Despacho del Gobernador</v>
          </cell>
          <cell r="D324" t="str">
            <v>Contratación Directa - Bienes y Servicios en el Sector Defensa y en el Departamento Administrativo de Seguridad</v>
          </cell>
        </row>
        <row r="325">
          <cell r="B325" t="str">
            <v>Fábrica de Licores y Alcoholes de Antioquia - FLA</v>
          </cell>
          <cell r="D325" t="str">
            <v>Contratación Directa - Contratos Interadministrativos</v>
          </cell>
        </row>
        <row r="326">
          <cell r="B326" t="str">
            <v>Gerencia de Afrodescendientes</v>
          </cell>
          <cell r="D326" t="str">
            <v>Contratación Directa - Contratos para el Desarrollo de Actividades Científicas y Tecnológicas</v>
          </cell>
        </row>
        <row r="327">
          <cell r="B327" t="str">
            <v>Gerencia de Auditoría Interna</v>
          </cell>
          <cell r="D327" t="str">
            <v>Contratación Directa - Empréstito</v>
          </cell>
        </row>
        <row r="328">
          <cell r="B328" t="str">
            <v>Gerencia de Infancia, Adolescencia y Juventud</v>
          </cell>
          <cell r="D328" t="str">
            <v xml:space="preserve">Contratación Directa - Encargo Fiduciario </v>
          </cell>
        </row>
        <row r="329">
          <cell r="B329" t="str">
            <v>Gerencia de Paz</v>
          </cell>
          <cell r="D329" t="str">
            <v>Contratación Directa - No pluralidad de oferentes</v>
          </cell>
          <cell r="F329" t="str">
            <v>Abastecimiento sostenible de agua apta para el consumo humano en zona urbana del Departamento</v>
          </cell>
        </row>
        <row r="330">
          <cell r="B330" t="str">
            <v>Gerencia de Seguridad Alimentaria y Nutricional de Antioquia - MANÁ</v>
          </cell>
          <cell r="D330" t="str">
            <v>Contratación Directa - Prestación de Servicios y de Apoyo a la Gestión Persona Jurídica</v>
          </cell>
          <cell r="F330" t="str">
            <v>Abastecimiento sostenible de agua apta para el consumo humano en zonas rurales</v>
          </cell>
        </row>
        <row r="331">
          <cell r="B331" t="str">
            <v>Gerencia de Servicios Públicos</v>
          </cell>
          <cell r="D331" t="str">
            <v>Contratación Directa - Prestación de Servicios y de Apoyo a la Gestión Persona Natural</v>
          </cell>
          <cell r="F331" t="str">
            <v>Acceso Rural a los Servicios Sociales</v>
          </cell>
        </row>
        <row r="332">
          <cell r="B332" t="str">
            <v>Gerencia Indígena</v>
          </cell>
          <cell r="D332" t="str">
            <v>Contratación Directa - Urgencia Manifiesta</v>
          </cell>
          <cell r="F332" t="str">
            <v>Acción Integral contra Minas Antipersonal (MAP), Munición sin Explotar (MUSE) y Artefactos Explosivos Improvisados (AEI)</v>
          </cell>
        </row>
        <row r="333">
          <cell r="B333" t="str">
            <v>Oficina de Comunicaciones</v>
          </cell>
          <cell r="D333" t="str">
            <v>Licitación Pública</v>
          </cell>
          <cell r="F333" t="str">
            <v>Acompañamiento en el diseño y/o fortalecimiento de Políticas públicas de trabajo decente en el Departamento</v>
          </cell>
        </row>
        <row r="334">
          <cell r="B334" t="str">
            <v>Secretaría de Agricultura y Desarrollo Rural</v>
          </cell>
          <cell r="D334" t="str">
            <v>Mínima Cuantía</v>
          </cell>
          <cell r="F334" t="str">
            <v>Adaptación y Mitigación al Cambio Climático</v>
          </cell>
        </row>
        <row r="335">
          <cell r="B335" t="str">
            <v>Secretaría de Educación</v>
          </cell>
          <cell r="D335" t="str">
            <v>Otro Tipo de Contrato</v>
          </cell>
          <cell r="F335" t="str">
            <v>Alianza entre el sector educativo y el sector deporte</v>
          </cell>
        </row>
        <row r="336">
          <cell r="B336" t="str">
            <v>Secretaría de Gestión Humana y Desarrollo Organizacional</v>
          </cell>
          <cell r="D336" t="str">
            <v xml:space="preserve">Régimen Especial - Artículo 14 Ley 9 de 1989, Ley 388 de 1997 </v>
          </cell>
          <cell r="F336" t="str">
            <v>Alternativas rurales para el manejo de los residuos sólidos en el Departamento</v>
          </cell>
        </row>
        <row r="337">
          <cell r="B337" t="str">
            <v>Secretaría de Gobierno</v>
          </cell>
          <cell r="D337" t="str">
            <v>Régimen Especial - Artículo 95 Ley 489 de 1998</v>
          </cell>
          <cell r="F337" t="str">
            <v>Altos Logros y Liderazgo Deportivo</v>
          </cell>
        </row>
        <row r="338">
          <cell r="B338" t="str">
            <v>Secretaría de Hacienda</v>
          </cell>
          <cell r="D338" t="str">
            <v>Régimen Especial - Artículo 96 Ley 489 de 1998</v>
          </cell>
          <cell r="F338" t="str">
            <v>Antioquia convive y es justa</v>
          </cell>
        </row>
        <row r="339">
          <cell r="B339" t="str">
            <v>Secretaría de Infraestructura Física</v>
          </cell>
          <cell r="D339" t="str">
            <v>Régimen Especial - Concesión Minera</v>
          </cell>
          <cell r="F339" t="str">
            <v>Antioquia en Paz</v>
          </cell>
        </row>
        <row r="340">
          <cell r="B340" t="str">
            <v>Secretaría de las Mujeres</v>
          </cell>
          <cell r="D340" t="str">
            <v>Régimen Especial - Contrato de Comodato</v>
          </cell>
          <cell r="F340" t="str">
            <v>Antioquia Joven</v>
          </cell>
        </row>
        <row r="341">
          <cell r="B341" t="str">
            <v>Secretaría de Medio Ambiente</v>
          </cell>
          <cell r="D341" t="str">
            <v>Régimen Especial - Decreto 092 de 2017</v>
          </cell>
          <cell r="F341" t="str">
            <v>Antioquia libre de analfabetismo</v>
          </cell>
        </row>
        <row r="342">
          <cell r="B342" t="str">
            <v>Secretaría de Minas</v>
          </cell>
          <cell r="D342" t="str">
            <v>Régimen Especial - Decreto 1084 de 2015</v>
          </cell>
          <cell r="F342" t="str">
            <v>Antioquia reconoce e incluye la diversidad sexual y de género</v>
          </cell>
        </row>
        <row r="343">
          <cell r="B343" t="str">
            <v>Secretaría de Participación Ciudadana y Desarrollo Social</v>
          </cell>
          <cell r="D343" t="str">
            <v>Régimen Especial - Decreto 1851 de 2015</v>
          </cell>
          <cell r="F343" t="str">
            <v>Antioquia Rural Productiva</v>
          </cell>
        </row>
        <row r="344">
          <cell r="B344" t="str">
            <v>Secretaría de Productividad y Competitividad</v>
          </cell>
          <cell r="D344" t="str">
            <v>Régimen Especial - Decreto 2500 de 2010</v>
          </cell>
          <cell r="F344" t="str">
            <v>Antioquia Sin Cultivos Ilícitos</v>
          </cell>
        </row>
        <row r="345">
          <cell r="B345" t="str">
            <v>Secretaría General</v>
          </cell>
          <cell r="D345" t="str">
            <v>Régimen Especial - Ley 14 de 1983, Decreto 1222 de 1986</v>
          </cell>
          <cell r="F345" t="str">
            <v xml:space="preserve">Antioquia territorio inteligente: ecosistema de innovación </v>
          </cell>
        </row>
        <row r="346">
          <cell r="B346" t="str">
            <v>Secretaría Privada</v>
          </cell>
          <cell r="D346" t="str">
            <v>Régimen Especial - Oferta de Concesión Mercantil</v>
          </cell>
          <cell r="F346" t="str">
            <v>Arte y Cultura para la Equidad y la Movilidad Social</v>
          </cell>
        </row>
        <row r="347">
          <cell r="B347" t="str">
            <v>Secretaría Seccional de Salud y Protección Social</v>
          </cell>
          <cell r="D347" t="str">
            <v>Régimen Especial - Organismos Internacionales</v>
          </cell>
          <cell r="F347" t="str">
            <v>Articulación intersectorial para el desarrollo integral del departamento</v>
          </cell>
        </row>
        <row r="348">
          <cell r="D348" t="str">
            <v>Selección Abreviada - Acuerdo Marco de Precios</v>
          </cell>
          <cell r="F348" t="str">
            <v xml:space="preserve">Coalición de Municipios Afroantioqueños </v>
          </cell>
        </row>
        <row r="349">
          <cell r="D349" t="str">
            <v>Selección Abreviada - Adquisición en Bolsa de Productos</v>
          </cell>
          <cell r="F349" t="str">
            <v>Competitividad y promoción del turismo</v>
          </cell>
        </row>
        <row r="350">
          <cell r="D350" t="str">
            <v>Selección Abreviada - Enajenación de Bienes</v>
          </cell>
          <cell r="F350" t="str">
            <v>Comunicación Organizacional y Pública</v>
          </cell>
        </row>
        <row r="351">
          <cell r="D351" t="str">
            <v>Selección Abreviada - Menor Cuantía</v>
          </cell>
          <cell r="F351" t="str">
            <v>Conocimiento del riesgo</v>
          </cell>
        </row>
        <row r="352">
          <cell r="B352" t="str">
            <v>Sin iniciar etapa precontractual</v>
          </cell>
          <cell r="D352" t="str">
            <v>Selección Abreviada - Subasta Inversa</v>
          </cell>
          <cell r="F352" t="str">
            <v>Conservación de Ecosistemas Estratégicos</v>
          </cell>
        </row>
        <row r="353">
          <cell r="B353" t="str">
            <v>En etapa precontractual</v>
          </cell>
          <cell r="F353" t="str">
            <v>Construcción de Paz</v>
          </cell>
        </row>
        <row r="354">
          <cell r="B354" t="str">
            <v>Celebrado sin iniciar</v>
          </cell>
          <cell r="F354" t="str">
            <v>Cooperación Internacional para el Desarrollo</v>
          </cell>
        </row>
        <row r="355">
          <cell r="B355" t="str">
            <v>En ejecución</v>
          </cell>
          <cell r="D355" t="str">
            <v>Presupuesto de entidad nacional</v>
          </cell>
          <cell r="F355" t="str">
            <v>Coordinación y Complementariedad técnica, política y económica como mecanismo para arreglo institucional</v>
          </cell>
        </row>
        <row r="356">
          <cell r="B356" t="str">
            <v>Suspendido</v>
          </cell>
          <cell r="D356" t="str">
            <v>Recursos de crédito</v>
          </cell>
          <cell r="F356" t="str">
            <v>Desarrollo del capital intelectual y organizacional</v>
          </cell>
        </row>
        <row r="357">
          <cell r="B357" t="str">
            <v>Terminado</v>
          </cell>
          <cell r="D357" t="str">
            <v>Recursos propios</v>
          </cell>
          <cell r="F357" t="str">
            <v>Directrices y lineamientos para el ordenamiento territorial agropecuario en Antioquia</v>
          </cell>
        </row>
        <row r="358">
          <cell r="B358" t="str">
            <v>Liquidado</v>
          </cell>
          <cell r="D358" t="str">
            <v>Regalías</v>
          </cell>
          <cell r="F358" t="str">
            <v>Educación para la nueva ruralidad</v>
          </cell>
        </row>
        <row r="359">
          <cell r="D359" t="str">
            <v>SGP</v>
          </cell>
          <cell r="F359" t="str">
            <v>Educación terciaria para todos</v>
          </cell>
        </row>
        <row r="360">
          <cell r="F360" t="str">
            <v>Educación y cultura para la sostenibilidad ambiental del Departamento de Antioquia</v>
          </cell>
        </row>
        <row r="361">
          <cell r="F361" t="str">
            <v>Educando en igualdad de género</v>
          </cell>
        </row>
        <row r="362">
          <cell r="D362" t="str">
            <v>N/A</v>
          </cell>
          <cell r="F362" t="str">
            <v>Empresas y/o esquemas asociativos regionales para la prestación de los servicios públicos en el Departamento</v>
          </cell>
        </row>
        <row r="363">
          <cell r="D363" t="str">
            <v>Aprobadas</v>
          </cell>
          <cell r="F363" t="str">
            <v>Energía para la ruralidad</v>
          </cell>
        </row>
        <row r="364">
          <cell r="D364" t="str">
            <v>No solicitadas</v>
          </cell>
          <cell r="F364" t="str">
            <v>Envejecimiento y Vejez</v>
          </cell>
        </row>
        <row r="365">
          <cell r="D365" t="str">
            <v>Solicitadas</v>
          </cell>
          <cell r="F365" t="str">
            <v>Equipamientos Culturales para el Desarrollo Territorial</v>
          </cell>
        </row>
        <row r="366">
          <cell r="F366" t="str">
            <v>Escenarios deportivos y recreativos para la comunidad</v>
          </cell>
        </row>
        <row r="367">
          <cell r="F367" t="str">
            <v>Espacios de participación para el fortalecimiento institucional</v>
          </cell>
        </row>
        <row r="368">
          <cell r="F368" t="str">
            <v>Estrategia Departamental Buen Comienzo Antioquia</v>
          </cell>
        </row>
        <row r="369">
          <cell r="F369" t="str">
            <v>Estudios y seguimientos para la planeación y desarrollo de la Infraestructura de transporte</v>
          </cell>
        </row>
        <row r="370">
          <cell r="F370" t="str">
            <v>Excelencia educativa con más y mejores maestros</v>
          </cell>
        </row>
        <row r="371">
          <cell r="F371" t="str">
            <v>Familias en Convivencia</v>
          </cell>
        </row>
        <row r="372">
          <cell r="F372" t="str">
            <v>Fomento de sinergias para la promoción y mejoramiento de la empleabilidad en las regiones del Departamento</v>
          </cell>
        </row>
        <row r="373">
          <cell r="F373" t="str">
            <v>Fomento y Apoyo para el Emprendimiento y Fortalecimiento Empresarial</v>
          </cell>
        </row>
        <row r="374">
          <cell r="F374" t="str">
            <v>Fortalecimiento a la Seguridad y Orden Público</v>
          </cell>
        </row>
        <row r="375">
          <cell r="F375" t="str">
            <v>Fortalecimiento Autoridad Sanitaria</v>
          </cell>
        </row>
        <row r="376">
          <cell r="F376" t="str">
            <v>Fortalecimiento de la actividad física y promoción de la salud. "Por su salud muévase pues"</v>
          </cell>
        </row>
        <row r="377">
          <cell r="F377" t="str">
            <v>Fortalecimiento de las entidades sin ánimo de lucro  y entes territoriales</v>
          </cell>
        </row>
        <row r="378">
          <cell r="F378" t="str">
            <v>Fortalecimiento de las instancias, mecanismos y espacios de participación ciudadana</v>
          </cell>
        </row>
        <row r="379">
          <cell r="F379" t="str">
            <v>Fortalecimiento de las TIC en la Administración Departamental</v>
          </cell>
        </row>
        <row r="380">
          <cell r="F380" t="str">
            <v xml:space="preserve">Fortalecimiento de las TIC en redes empresariales </v>
          </cell>
        </row>
        <row r="381">
          <cell r="F381" t="str">
            <v>Fortalecimiento de los ingresos departamentales</v>
          </cell>
        </row>
        <row r="382">
          <cell r="F382" t="str">
            <v>Fortalecimiento del acceso y la calidad de la información pública</v>
          </cell>
        </row>
        <row r="383">
          <cell r="F383" t="str">
            <v xml:space="preserve">Fortalecimiento del bienestar laboral y mejoramiento de la calidad de vida </v>
          </cell>
        </row>
        <row r="384">
          <cell r="F384" t="str">
            <v>Fortalecimiento del modelo integral de atención a la ciudadanía</v>
          </cell>
        </row>
        <row r="385">
          <cell r="F385" t="str">
            <v>Fortalecimiento del Movimiento Comunal y las Organizaciones Sociales</v>
          </cell>
        </row>
        <row r="386">
          <cell r="F386" t="str">
            <v>Fortalecimiento del potencial deportivo de Antioquia</v>
          </cell>
        </row>
        <row r="387">
          <cell r="F387" t="str">
            <v>Fortalecimiento del Sistema Departamental de Ciencia, tecnología e innovación (SDCTI).</v>
          </cell>
        </row>
        <row r="388">
          <cell r="F388" t="str">
            <v>Fortalecimiento institucional de los prestadores de servicios públicos en el Departamento</v>
          </cell>
        </row>
        <row r="389">
          <cell r="F389" t="str">
            <v>Fortalecimiento Institucional en Transporte y Transito en el Departamento de Antioquia</v>
          </cell>
        </row>
        <row r="390">
          <cell r="F390" t="str">
            <v>Fortalecimiento Institucional para la planeación y la gestión del Desarrollo Territorial</v>
          </cell>
        </row>
        <row r="391">
          <cell r="F391" t="str">
            <v>Fortalecimiento tecnológico de Teleantioquia</v>
          </cell>
        </row>
        <row r="392">
          <cell r="F392" t="str">
            <v>Fortalecimiento y articulación entre el modelo de operación por procesos (Sistema Integrado de Gestión) y la estructura organizacional</v>
          </cell>
        </row>
        <row r="393">
          <cell r="F393" t="str">
            <v>Fortalecimiento y Desarrollo de la Agricultura Familiar Campesina</v>
          </cell>
        </row>
        <row r="394">
          <cell r="F394" t="str">
            <v>Gas domiciliario para el desarrollo rural del departamento</v>
          </cell>
        </row>
        <row r="395">
          <cell r="F395" t="str">
            <v>Gas domiciliario para la competitividad en las zonas urbanas del Departamento</v>
          </cell>
        </row>
        <row r="396">
          <cell r="F396" t="str">
            <v>Gestión Cultural para el Fortalecimiento de la Ciudadanía</v>
          </cell>
        </row>
        <row r="397">
          <cell r="F397" t="str">
            <v>Gestión de la información temática territorial como base fundamental para la planeación y el desarrollo</v>
          </cell>
        </row>
        <row r="398">
          <cell r="F398" t="str">
            <v>Gestión de la seguridad y la salud en el trabajo</v>
          </cell>
        </row>
        <row r="399">
          <cell r="F399" t="str">
            <v>Gestión del Empleo Público</v>
          </cell>
        </row>
        <row r="400">
          <cell r="F400" t="str">
            <v>Gestión Integral del Patrimonio Cultural</v>
          </cell>
        </row>
        <row r="401">
          <cell r="F401" t="str">
            <v>Indígenas con Calidad de Vida</v>
          </cell>
        </row>
        <row r="402">
          <cell r="F402" t="str">
            <v>Infraestructura de apoyo a la producción, transformación y comercialización de productos agropecuarios, pesqueros y forestales</v>
          </cell>
        </row>
        <row r="403">
          <cell r="F403" t="str">
            <v>Infraestructura de vías terciarias como apoyo a la comercialización de productos agropecuarios, pesqueros y forestales</v>
          </cell>
        </row>
        <row r="404">
          <cell r="F404" t="str">
            <v>Innovación y Tecnología al Servicio del Desarrollo Territorial Departamental</v>
          </cell>
        </row>
        <row r="405">
          <cell r="F405" t="str">
            <v>Juegos del sector educativo</v>
          </cell>
        </row>
        <row r="406">
          <cell r="F406" t="str">
            <v>Lectura y escritura</v>
          </cell>
        </row>
        <row r="407">
          <cell r="F407" t="str">
            <v>Lineamientos para la creación de zonas industriales en los municipios de tradición minera en Antioquia</v>
          </cell>
        </row>
        <row r="408">
          <cell r="F408" t="str">
            <v>Manejo de desastres</v>
          </cell>
        </row>
        <row r="409">
          <cell r="F409" t="str">
            <v>Manejo integral de los residuos sólidos en zona urbana del Departamento – “Basura Cero”</v>
          </cell>
        </row>
        <row r="410">
          <cell r="F410" t="str">
            <v>Manejo sostenible de sistemas de aguas residuales en zona urbana del Departamento</v>
          </cell>
        </row>
        <row r="411">
          <cell r="F411" t="str">
            <v>Manejo sostenible de sistemas de aguas residuales en zonas rurales y de difícil acceso del departamento</v>
          </cell>
        </row>
        <row r="412">
          <cell r="F412" t="str">
            <v>Mantenimiento, mejoramiento y/o rehabilitación de la RVS</v>
          </cell>
        </row>
        <row r="413">
          <cell r="F413" t="str">
            <v>Más y mejor educación para la atención a la población en condición de discapacidad y talentos excepcionales</v>
          </cell>
        </row>
        <row r="414">
          <cell r="F414" t="str">
            <v>Más y mejor educación para la población étnica</v>
          </cell>
        </row>
        <row r="415">
          <cell r="F415" t="str">
            <v xml:space="preserve">Más y mejor educación para la sociedad y las personas en el sector rural </v>
          </cell>
        </row>
        <row r="416">
          <cell r="F416" t="str">
            <v xml:space="preserve">Más y mejor educación para la sociedad y las personas en el sector urbano </v>
          </cell>
        </row>
        <row r="417">
          <cell r="F417" t="str">
            <v>Mejoramiento de Vivienda Rural</v>
          </cell>
        </row>
        <row r="418">
          <cell r="F418" t="str">
            <v>Mejoramiento de vivienda urbana</v>
          </cell>
        </row>
        <row r="419">
          <cell r="F419" t="str">
            <v>Mejorar la productividad y la competitividad del sector minero del Departamento con responsabilidad ambiental y social</v>
          </cell>
        </row>
        <row r="420">
          <cell r="F420" t="str">
            <v>Minería en armonía con el medio ambiente</v>
          </cell>
        </row>
        <row r="421">
          <cell r="F421" t="str">
            <v>Modelo Educativo de Antioquia para la vida, la sociedad y el trabajo</v>
          </cell>
        </row>
        <row r="422">
          <cell r="F422" t="str">
            <v>Modernización de la infraestructura física, bienes muebles, parque automotor y sistema integrado de seguridad</v>
          </cell>
        </row>
        <row r="423">
          <cell r="F423" t="str">
            <v>Movilidad segura en el Departamento de Antioquia</v>
          </cell>
        </row>
        <row r="424">
          <cell r="F424" t="str">
            <v>Mujeres asociadas, adelante!</v>
          </cell>
        </row>
        <row r="425">
          <cell r="F425" t="str">
            <v>Mujeres políticas “Antioquia Piensa en Grande”</v>
          </cell>
        </row>
        <row r="426">
          <cell r="F426" t="str">
            <v>Nuevos Polos de Desarrollo Habitacionales e Industriales</v>
          </cell>
        </row>
        <row r="427">
          <cell r="F427" t="str">
            <v>Participación de Antioquia en los Planes Nacionales de transporte Multimodal</v>
          </cell>
        </row>
        <row r="428">
          <cell r="F428" t="str">
            <v>Pavimentación de la Red Vial Secundaria (RVS)</v>
          </cell>
        </row>
        <row r="429">
          <cell r="F429" t="str">
            <v>Plan de cables aéreos</v>
          </cell>
        </row>
        <row r="430">
          <cell r="F430" t="str">
            <v>Población en Situación de Discapacidad</v>
          </cell>
        </row>
        <row r="431">
          <cell r="F431" t="str">
            <v>Prácticas de Excelencia</v>
          </cell>
        </row>
        <row r="432">
          <cell r="F432" t="str">
            <v>Preparando el campo antioqueño para los mercados del mundo</v>
          </cell>
        </row>
        <row r="433">
          <cell r="F433" t="str">
            <v>Prevención de las vulneraciones de la niñez para la construcción de la Paz</v>
          </cell>
        </row>
        <row r="434">
          <cell r="F434" t="str">
            <v>Promoción del deporte social comunitario, deporte formativo y recreación</v>
          </cell>
        </row>
        <row r="435">
          <cell r="F435" t="str">
            <v>Promoción, prevención y protección de los Derechos Humanos (DDHH) y Derecho Internacional Humanitario (DIH).</v>
          </cell>
        </row>
        <row r="436">
          <cell r="F436" t="str">
            <v>Protección y Conservación del Recurso Hídrico</v>
          </cell>
        </row>
        <row r="437">
          <cell r="F437" t="str">
            <v>Protección, restablecimiento de los derechos y reparación individual y colectiva a las víctimas del conflicto armado</v>
          </cell>
        </row>
        <row r="438">
          <cell r="F438" t="str">
            <v>Proyectos de infraestructura cofinanciados en los municipios</v>
          </cell>
        </row>
        <row r="439">
          <cell r="F439" t="str">
            <v>Proyectos estratégicos Departamentales</v>
          </cell>
        </row>
        <row r="440">
          <cell r="F440" t="str">
            <v>Reducción del Riesgo</v>
          </cell>
        </row>
        <row r="441">
          <cell r="F441" t="str">
            <v>Salud Ambiental</v>
          </cell>
        </row>
        <row r="442">
          <cell r="F442" t="str">
            <v>Salud Pública</v>
          </cell>
        </row>
        <row r="443">
          <cell r="F443" t="str">
            <v>Seguimiento a procesos de restitución de tierras despojadas y abandonadas en el Departamento</v>
          </cell>
        </row>
        <row r="444">
          <cell r="F444" t="str">
            <v>Seguridad alimentaria y nutricional en la población vulnerable- MANÁ</v>
          </cell>
        </row>
        <row r="445">
          <cell r="F445" t="str">
            <v>Seguridad económica de las mujeres</v>
          </cell>
        </row>
        <row r="446">
          <cell r="F446" t="str">
            <v>Seguridad pública para las mujeres</v>
          </cell>
        </row>
        <row r="447">
          <cell r="F447" t="str">
            <v>Sistema Departamental de Bomberos</v>
          </cell>
        </row>
        <row r="448">
          <cell r="F448" t="str">
            <v>Sistema Departamental de Capacitación para el deporte, la recreación, la actividad física y educación física</v>
          </cell>
        </row>
        <row r="449">
          <cell r="F449" t="str">
            <v>Sistema Departamental de Información de Gestión del Riesgo de Desastres</v>
          </cell>
        </row>
        <row r="450">
          <cell r="F450" t="str">
            <v>Trabajo decente y desarrollo económico local para la Paz</v>
          </cell>
        </row>
        <row r="451">
          <cell r="F451" t="str">
            <v>Transformación social y cultural en Gestión del Riesgo</v>
          </cell>
        </row>
        <row r="452">
          <cell r="F452" t="str">
            <v xml:space="preserve">Transparencia y lucha frontal contra la corrupción </v>
          </cell>
        </row>
        <row r="453">
          <cell r="F453" t="str">
            <v>Transversalidad con hechos</v>
          </cell>
        </row>
        <row r="454">
          <cell r="F454" t="str">
            <v>Vías para sistemas alternativos de transporte</v>
          </cell>
        </row>
        <row r="455">
          <cell r="F455" t="str">
            <v>Vivienda Nueva Rural</v>
          </cell>
        </row>
        <row r="456">
          <cell r="F456" t="str">
            <v>Vivienda Nueva Urbana</v>
          </cell>
        </row>
      </sheetData>
      <sheetData sheetId="2"/>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exo 2. (2)."/>
      <sheetName val="Anexo 2."/>
      <sheetName val="UNSPSC"/>
    </sheetNames>
    <sheetDataSet>
      <sheetData sheetId="0"/>
      <sheetData sheetId="1">
        <row r="351">
          <cell r="B351" t="str">
            <v>Departamento Administrativo de Planeación</v>
          </cell>
        </row>
        <row r="352">
          <cell r="B352" t="str">
            <v>Departamento Administrativo del Sistema de Prevención, Atención y Recuperación de Desastres - DAPARD</v>
          </cell>
        </row>
        <row r="353">
          <cell r="B353" t="str">
            <v>Despacho del Gobernador</v>
          </cell>
        </row>
        <row r="354">
          <cell r="B354" t="str">
            <v>Fábrica de Licores y Alcoholes de Antioquia - FLA</v>
          </cell>
        </row>
        <row r="355">
          <cell r="B355" t="str">
            <v>Gerencia de Afrodescendientes</v>
          </cell>
        </row>
        <row r="356">
          <cell r="B356" t="str">
            <v>Gerencia de Auditoría Interna</v>
          </cell>
        </row>
        <row r="357">
          <cell r="B357" t="str">
            <v>Gerencia de Infancia, Adolescencia y Juventud</v>
          </cell>
        </row>
        <row r="358">
          <cell r="B358" t="str">
            <v>Gerencia de Paz</v>
          </cell>
        </row>
        <row r="359">
          <cell r="B359" t="str">
            <v>Gerencia de Seguridad Alimentaria y Nutricional de Antioquia - MANÁ</v>
          </cell>
        </row>
        <row r="360">
          <cell r="B360" t="str">
            <v>Gerencia de Servicios Públicos</v>
          </cell>
        </row>
        <row r="361">
          <cell r="B361" t="str">
            <v>Gerencia Indígena</v>
          </cell>
        </row>
        <row r="362">
          <cell r="B362" t="str">
            <v>Oficina de Comunicaciones</v>
          </cell>
        </row>
        <row r="363">
          <cell r="B363" t="str">
            <v>Secretaría de Agricultura y Desarrollo Rural</v>
          </cell>
        </row>
        <row r="364">
          <cell r="B364" t="str">
            <v>Secretaría de Educación</v>
          </cell>
        </row>
        <row r="365">
          <cell r="B365" t="str">
            <v>Secretaría de Gestión Humana y Desarrollo Organizacional</v>
          </cell>
        </row>
        <row r="366">
          <cell r="B366" t="str">
            <v>Secretaría de Gobierno</v>
          </cell>
        </row>
        <row r="367">
          <cell r="B367" t="str">
            <v>Secretaría de Hacienda</v>
          </cell>
        </row>
        <row r="368">
          <cell r="B368" t="str">
            <v>Secretaría de Infraestructura Física</v>
          </cell>
        </row>
        <row r="369">
          <cell r="B369" t="str">
            <v>Secretaría de las Mujeres</v>
          </cell>
        </row>
        <row r="370">
          <cell r="B370" t="str">
            <v>Secretaría de Medio Ambiente</v>
          </cell>
        </row>
        <row r="371">
          <cell r="B371" t="str">
            <v>Secretaría de Minas</v>
          </cell>
        </row>
        <row r="372">
          <cell r="B372" t="str">
            <v>Secretaría de Participación Ciudadana y Desarrollo Social</v>
          </cell>
        </row>
        <row r="373">
          <cell r="B373" t="str">
            <v>Secretaría de Productividad y Competitividad</v>
          </cell>
        </row>
        <row r="374">
          <cell r="B374" t="str">
            <v>Secretaría General</v>
          </cell>
        </row>
        <row r="375">
          <cell r="B375" t="str">
            <v>Secretaría Privada</v>
          </cell>
        </row>
        <row r="376">
          <cell r="B376" t="str">
            <v>Secretaría Seccional de Salud y Protección Social</v>
          </cell>
        </row>
        <row r="391">
          <cell r="D391" t="str">
            <v>N/A</v>
          </cell>
        </row>
        <row r="392">
          <cell r="D392" t="str">
            <v>Aprobadas</v>
          </cell>
        </row>
        <row r="393">
          <cell r="D393" t="str">
            <v>No solicitadas</v>
          </cell>
        </row>
        <row r="394">
          <cell r="D394" t="str">
            <v>Solicitadas</v>
          </cell>
        </row>
      </sheetData>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exo 2. (2)."/>
      <sheetName val="Anexo 2."/>
      <sheetName val="Hoja1"/>
      <sheetName val="UNSPSC"/>
    </sheetNames>
    <sheetDataSet>
      <sheetData sheetId="0"/>
      <sheetData sheetId="1">
        <row r="357">
          <cell r="D357" t="str">
            <v>Concurso de Méritos</v>
          </cell>
        </row>
        <row r="358">
          <cell r="D358" t="str">
            <v>Contratación Directa - Arrendamiento o Adquisición de Bienes Inmuebles</v>
          </cell>
        </row>
        <row r="359">
          <cell r="D359" t="str">
            <v>Contratación Directa - Bienes y Servicios en el Sector Defensa y en el Departamento Administrativo de Seguridad</v>
          </cell>
        </row>
        <row r="360">
          <cell r="D360" t="str">
            <v>Contratación Directa - Contratos Interadministrativos</v>
          </cell>
        </row>
        <row r="361">
          <cell r="D361" t="str">
            <v>Contratación Directa - Contratos para el Desarrollo de Actividades Científicas y Tecnológicas</v>
          </cell>
        </row>
        <row r="362">
          <cell r="D362" t="str">
            <v>Contratación Directa - Empréstito</v>
          </cell>
        </row>
        <row r="363">
          <cell r="D363" t="str">
            <v xml:space="preserve">Contratación Directa - Encargo Fiduciario </v>
          </cell>
        </row>
        <row r="364">
          <cell r="D364" t="str">
            <v>Contratación Directa - No pluralidad de oferentes</v>
          </cell>
        </row>
        <row r="365">
          <cell r="D365" t="str">
            <v>Contratación Directa - Prestación de Servicios y de Apoyo a la Gestión Persona Jurídica</v>
          </cell>
        </row>
        <row r="366">
          <cell r="D366" t="str">
            <v>Contratación Directa - Prestación de Servicios y de Apoyo a la Gestión Persona Natural</v>
          </cell>
        </row>
        <row r="367">
          <cell r="D367" t="str">
            <v>Contratación Directa - Urgencia Manifiesta</v>
          </cell>
        </row>
        <row r="368">
          <cell r="D368" t="str">
            <v>Licitación Pública</v>
          </cell>
        </row>
        <row r="369">
          <cell r="D369" t="str">
            <v>Mínima Cuantía</v>
          </cell>
        </row>
        <row r="370">
          <cell r="D370" t="str">
            <v>Otro Tipo de Contrato</v>
          </cell>
        </row>
        <row r="371">
          <cell r="D371" t="str">
            <v xml:space="preserve">Régimen Especial - Artículo 14 Ley 9 de 1989, Ley 388 de 1997 </v>
          </cell>
        </row>
        <row r="372">
          <cell r="D372" t="str">
            <v>Régimen Especial - Artículo 95 Ley 489 de 1998</v>
          </cell>
        </row>
        <row r="373">
          <cell r="D373" t="str">
            <v>Régimen Especial - Artículo 96 Ley 489 de 1998</v>
          </cell>
        </row>
        <row r="374">
          <cell r="D374" t="str">
            <v>Régimen Especial - Concesión Minera</v>
          </cell>
        </row>
        <row r="375">
          <cell r="D375" t="str">
            <v>Régimen Especial - Contrato de Comodato</v>
          </cell>
        </row>
        <row r="376">
          <cell r="D376" t="str">
            <v>Régimen Especial - Decreto 1084 de 2015</v>
          </cell>
        </row>
        <row r="377">
          <cell r="D377" t="str">
            <v>Régimen Especial - Decreto 1851 de 2015</v>
          </cell>
        </row>
        <row r="378">
          <cell r="D378" t="str">
            <v>Régimen Especial - Decreto 2500 de 2010</v>
          </cell>
        </row>
        <row r="379">
          <cell r="D379" t="str">
            <v>Régimen Especial - Decreto 777 de 1992</v>
          </cell>
        </row>
        <row r="380">
          <cell r="D380" t="str">
            <v>Régimen Especial - Ley 14 de 1983, Decreto 1222 de 1986</v>
          </cell>
        </row>
        <row r="381">
          <cell r="D381" t="str">
            <v>Régimen Especial - Oferta de Concesión Mercantil</v>
          </cell>
        </row>
        <row r="382">
          <cell r="D382" t="str">
            <v>Régimen Especial - Organismos Internacionales</v>
          </cell>
        </row>
        <row r="383">
          <cell r="D383" t="str">
            <v>Selección Abreviada - Acuerdo Marco de Precios</v>
          </cell>
        </row>
        <row r="384">
          <cell r="D384" t="str">
            <v>Selección Abreviada - Adquisición en Bolsa de Productos</v>
          </cell>
        </row>
        <row r="385">
          <cell r="D385" t="str">
            <v>Selección Abreviada - Enajenación de Bienes</v>
          </cell>
        </row>
        <row r="386">
          <cell r="D386" t="str">
            <v>Selección Abreviada - Menor Cuantía</v>
          </cell>
        </row>
        <row r="387">
          <cell r="D387" t="str">
            <v>Selección Abreviada - Subasta Inversa</v>
          </cell>
        </row>
      </sheetData>
      <sheetData sheetId="2"/>
      <sheetData sheetId="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exo 2. (2)."/>
      <sheetName val="Anexo 2."/>
      <sheetName val="UNSPSC"/>
    </sheetNames>
    <sheetDataSet>
      <sheetData sheetId="0"/>
      <sheetData sheetId="1">
        <row r="319">
          <cell r="B319" t="str">
            <v>Departamento Administrativo de Planeación</v>
          </cell>
        </row>
        <row r="320">
          <cell r="B320" t="str">
            <v>Departamento Administrativo del Sistema de Prevención, Atención y Recuperación de Desastres - DAPARD</v>
          </cell>
        </row>
        <row r="321">
          <cell r="B321" t="str">
            <v>Despacho del Gobernador</v>
          </cell>
        </row>
        <row r="322">
          <cell r="B322" t="str">
            <v>Fábrica de Licores y Alcoholes de Antioquia - FLA</v>
          </cell>
        </row>
        <row r="323">
          <cell r="B323" t="str">
            <v>Gerencia de Afrodescendientes</v>
          </cell>
        </row>
        <row r="324">
          <cell r="B324" t="str">
            <v>Gerencia de Auditoría Interna</v>
          </cell>
        </row>
        <row r="325">
          <cell r="B325" t="str">
            <v>Gerencia de Infancia, Adolescencia y Juventud</v>
          </cell>
        </row>
        <row r="326">
          <cell r="B326" t="str">
            <v>Gerencia de Paz</v>
          </cell>
        </row>
        <row r="327">
          <cell r="B327" t="str">
            <v>Gerencia de Seguridad Alimentaria y Nutricional de Antioquia - MANÁ</v>
          </cell>
        </row>
        <row r="328">
          <cell r="B328" t="str">
            <v>Gerencia de Servicios Públicos</v>
          </cell>
        </row>
        <row r="329">
          <cell r="B329" t="str">
            <v>Gerencia Indígena</v>
          </cell>
        </row>
        <row r="330">
          <cell r="B330" t="str">
            <v>Oficina de Comunicaciones</v>
          </cell>
        </row>
        <row r="331">
          <cell r="B331" t="str">
            <v>Secretaría de Agricultura y Desarrollo Rural</v>
          </cell>
        </row>
        <row r="332">
          <cell r="B332" t="str">
            <v>Secretaría de Educación</v>
          </cell>
        </row>
        <row r="333">
          <cell r="B333" t="str">
            <v>Secretaría de Gestión Humana y Desarrollo Organizacional</v>
          </cell>
        </row>
        <row r="334">
          <cell r="B334" t="str">
            <v>Secretaría de Gobierno</v>
          </cell>
        </row>
        <row r="335">
          <cell r="B335" t="str">
            <v>Secretaría de Hacienda</v>
          </cell>
        </row>
        <row r="336">
          <cell r="B336" t="str">
            <v>Secretaría de Infraestructura Física</v>
          </cell>
        </row>
        <row r="337">
          <cell r="B337" t="str">
            <v>Secretaría de las Mujeres</v>
          </cell>
        </row>
        <row r="338">
          <cell r="B338" t="str">
            <v>Secretaría de Medio Ambiente</v>
          </cell>
        </row>
        <row r="339">
          <cell r="B339" t="str">
            <v>Secretaría de Minas</v>
          </cell>
        </row>
        <row r="340">
          <cell r="B340" t="str">
            <v>Secretaría de Participación Ciudadana y Desarrollo Social</v>
          </cell>
        </row>
        <row r="341">
          <cell r="B341" t="str">
            <v>Secretaría de Productividad y Competitividad</v>
          </cell>
        </row>
        <row r="342">
          <cell r="B342" t="str">
            <v>Secretaría General</v>
          </cell>
        </row>
        <row r="343">
          <cell r="B343" t="str">
            <v>Secretaría Privada</v>
          </cell>
        </row>
        <row r="344">
          <cell r="B344" t="str">
            <v>Secretaría Seccional de Salud y Protección Social</v>
          </cell>
        </row>
      </sheetData>
      <sheetData sheetId="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exo 2. (2)."/>
      <sheetName val="Anexo 2."/>
      <sheetName val="UNSPSC"/>
    </sheetNames>
    <sheetDataSet>
      <sheetData sheetId="0"/>
      <sheetData sheetId="1">
        <row r="579">
          <cell r="F579" t="str">
            <v>Tipo A1: Supervisión e Interventoría Integral</v>
          </cell>
        </row>
        <row r="580">
          <cell r="F580" t="str">
            <v>Tipo A2: Supervisión e Interventoría Técnica</v>
          </cell>
        </row>
        <row r="581">
          <cell r="F581" t="str">
            <v xml:space="preserve">Tipo B1: Supervisión e Interventoría Técnica </v>
          </cell>
        </row>
        <row r="582">
          <cell r="F582" t="str">
            <v>Tipo B2: Supervisión Colegiada</v>
          </cell>
        </row>
        <row r="583">
          <cell r="F583" t="str">
            <v>Tipo C:  Supervisión</v>
          </cell>
        </row>
      </sheetData>
      <sheetData sheetId="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exo 2. (2)."/>
      <sheetName val="Anexo 2."/>
      <sheetName val="UNSPSC"/>
      <sheetName val="paa24 05 2018"/>
    </sheetNames>
    <sheetDataSet>
      <sheetData sheetId="0" refreshError="1"/>
      <sheetData sheetId="1"/>
      <sheetData sheetId="2" refreshError="1"/>
      <sheetData sheetId="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exo 2. (2)."/>
      <sheetName val="Anexo 2."/>
      <sheetName val="UNSPSC"/>
      <sheetName val="PAA 27.05.2018"/>
    </sheetNames>
    <sheetDataSet>
      <sheetData sheetId="0" refreshError="1"/>
      <sheetData sheetId="1"/>
      <sheetData sheetId="2" refreshError="1"/>
      <sheetData sheetId="3"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exo 2. (2)."/>
      <sheetName val="Anexo 2."/>
      <sheetName val="UNSPSC"/>
      <sheetName val="PAA COMUNICACIONES 02042018"/>
    </sheetNames>
    <sheetDataSet>
      <sheetData sheetId="0" refreshError="1"/>
      <sheetData sheetId="1"/>
      <sheetData sheetId="2" refreshError="1"/>
      <sheetData sheetId="3"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exo 2. (2)."/>
      <sheetName val="Anexo 2."/>
      <sheetName val="UNSPSC"/>
      <sheetName val="PAA FEBRERO DE 2018"/>
    </sheetNames>
    <sheetDataSet>
      <sheetData sheetId="0" refreshError="1"/>
      <sheetData sheetId="1"/>
      <sheetData sheetId="2" refreshError="1"/>
      <sheetData sheetId="3" refreshError="1"/>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JUAN DIEGO PATINO GONZALEZ" refreshedDate="43250.453159259261" createdVersion="6" refreshedVersion="6" minRefreshableVersion="3" recordCount="1556">
  <cacheSource type="worksheet">
    <worksheetSource ref="A11:AG1567" sheet="PAA Consolidado Mayo 2018"/>
  </cacheSource>
  <cacheFields count="33">
    <cacheField name="Dependencia" numFmtId="49">
      <sharedItems count="28">
        <s v="Gerencia de Afrodescendientes"/>
        <s v="Secretaría de Agricultura y Desarrollo Rural"/>
        <s v="Departamento Administrativo del Sistema de Prevención, Atención y Recuperación de Desastres - DAPARD"/>
        <s v="Despacho del Gobernador"/>
        <s v="Fábrica de Licores y Alcoholes de Antioquia - FLA"/>
        <s v="Secretaría de Gestión Humana y Desarrollo Organizacional"/>
        <s v="Secretaría de Gobierno"/>
        <s v="Gerencia Indígena"/>
        <s v="Gerencia de Infancia, Adolescencia y Juventud"/>
        <s v="Secretaría de Infraestructura Física"/>
        <s v="Secretaría de Medio Ambiente"/>
        <s v="Secretaría de las Mujeres"/>
        <s v="Secretaría de Participación Ciudadana y Desarrollo Social"/>
        <s v="Secretaría de Productividad y Competitividad"/>
        <s v="Secretaría Seccional de Salud y Protección Social"/>
        <s v="Gerencia de Servicios Públicos"/>
        <s v="Gerencia de Auditoría Interna"/>
        <s v="Oficina de Comunicaciones"/>
        <s v="Secretaría General"/>
        <s v="Gerencia de Paz"/>
        <s v="Secretaría de Educación"/>
        <s v="Secretaría de Hacienda"/>
        <s v="Gerencia de Seguridad Alimentaria y Nutricional de Antioquia - MANÁ"/>
        <s v="Secretaría de Minas"/>
        <s v="Departamento Administrativo de Planeación"/>
        <s v="Secretaria de Haicenda" u="1"/>
        <s v="Secretaria de HacIenda" u="1"/>
        <s v="Secretaría Hacienda" u="1"/>
      </sharedItems>
    </cacheField>
    <cacheField name="Códigos UNSPSC" numFmtId="0">
      <sharedItems containsBlank="1" containsMixedTypes="1" containsNumber="1" containsInteger="1" minValue="5601500" maxValue="5211090004"/>
    </cacheField>
    <cacheField name="Descripción" numFmtId="0">
      <sharedItems containsBlank="1" longText="1"/>
    </cacheField>
    <cacheField name="Fecha estimada de inicio de proceso de selección " numFmtId="14">
      <sharedItems containsDate="1" containsBlank="1" containsMixedTypes="1" minDate="2001-07-01T00:00:00" maxDate="2020-03-02T00:00:00"/>
    </cacheField>
    <cacheField name="Duración estimada del contrato " numFmtId="0">
      <sharedItems containsBlank="1" containsMixedTypes="1" containsNumber="1" containsInteger="1" minValue="10" maxValue="43344"/>
    </cacheField>
    <cacheField name="Modalidad de selección " numFmtId="0">
      <sharedItems containsBlank="1"/>
    </cacheField>
    <cacheField name="Fuente de los recursos (SGP - Propios - Regalías - Del crédito - Nacionales - etc)" numFmtId="0">
      <sharedItems containsBlank="1"/>
    </cacheField>
    <cacheField name="Valor total estimado" numFmtId="164">
      <sharedItems containsBlank="1" containsMixedTypes="1" containsNumber="1" minValue="0" maxValue="1371638000000"/>
    </cacheField>
    <cacheField name="Valor estimado en la vigencia actual" numFmtId="3">
      <sharedItems containsBlank="1" containsMixedTypes="1" containsNumber="1" minValue="0" maxValue="1371638000000"/>
    </cacheField>
    <cacheField name="¿Se requieren vigencias futuras?" numFmtId="0">
      <sharedItems containsBlank="1" containsMixedTypes="1" containsNumber="1" containsInteger="1" minValue="12000000" maxValue="150000000"/>
    </cacheField>
    <cacheField name="Estado de solicitud de vigencias futuras" numFmtId="0">
      <sharedItems containsBlank="1"/>
    </cacheField>
    <cacheField name="Nombre completo" numFmtId="0">
      <sharedItems containsBlank="1"/>
    </cacheField>
    <cacheField name="Cargo " numFmtId="0">
      <sharedItems containsBlank="1"/>
    </cacheField>
    <cacheField name="Teléfono " numFmtId="0">
      <sharedItems containsBlank="1" containsMixedTypes="1" containsNumber="1" containsInteger="1" minValue="5110" maxValue="3839997"/>
    </cacheField>
    <cacheField name="Correo electrónico " numFmtId="0">
      <sharedItems containsBlank="1" containsMixedTypes="1" containsNumber="1" containsInteger="1" minValue="3838625" maxValue="3839545"/>
    </cacheField>
    <cacheField name="Programa del Plan al cual contribuye el objeto contractual" numFmtId="0">
      <sharedItems containsBlank="1" containsMixedTypes="1" containsNumber="1" containsInteger="1" minValue="8089" maxValue="8089"/>
    </cacheField>
    <cacheField name="Producto(s) del Plan al cual contribuye el objeto contractual" numFmtId="0">
      <sharedItems containsBlank="1" containsMixedTypes="1" containsNumber="1" containsInteger="1" minValue="0" maxValue="21054" longText="1"/>
    </cacheField>
    <cacheField name="Nombre del Proyecto al cual pertenece el objeto contractual" numFmtId="0">
      <sharedItems containsBlank="1" containsMixedTypes="1" containsNumber="1" containsInteger="1" minValue="42711" maxValue="43141" longText="1"/>
    </cacheField>
    <cacheField name="Elemento PEP " numFmtId="49">
      <sharedItems containsBlank="1" containsMixedTypes="1" containsNumber="1" containsInteger="1" minValue="20130" maxValue="20166060097540"/>
    </cacheField>
    <cacheField name="Producto(s) del Proyecto que se impactan con el objeto contractual" numFmtId="0">
      <sharedItems containsBlank="1" containsMixedTypes="1" containsNumber="1" containsInteger="1" minValue="34010103" maxValue="4600008061" longText="1"/>
    </cacheField>
    <cacheField name="Actividad(es) del Proyecto que requieren del objeto contractual" numFmtId="0">
      <sharedItems containsBlank="1" containsMixedTypes="1" containsNumber="1" containsInteger="1" minValue="1" maxValue="1" longText="1"/>
    </cacheField>
    <cacheField name="N° del Proceso en el SECOP" numFmtId="0">
      <sharedItems containsBlank="1" containsMixedTypes="1" containsNumber="1" containsInteger="1" minValue="6280" maxValue="4600008046"/>
    </cacheField>
    <cacheField name="N°. de la necesidad en SAP" numFmtId="0">
      <sharedItems containsBlank="1" containsMixedTypes="1" containsNumber="1" containsInteger="1" minValue="0" maxValue="4600008105" longText="1"/>
    </cacheField>
    <cacheField name="Fecha de Publicación de Estudios Previos en SECOP" numFmtId="15">
      <sharedItems containsDate="1" containsBlank="1" containsMixedTypes="1" minDate="2015-05-15T09:53:00" maxDate="2019-03-29T00:00:00"/>
    </cacheField>
    <cacheField name="Número del radicado  Resolución y/o carta de aceptación" numFmtId="0">
      <sharedItems containsBlank="1" containsMixedTypes="1" containsNumber="1" containsInteger="1" minValue="0" maxValue="20172541265455"/>
    </cacheField>
    <cacheField name="Número del Contrato" numFmtId="0">
      <sharedItems containsBlank="1" containsMixedTypes="1" containsNumber="1" containsInteger="1" minValue="896" maxValue="46000007651"/>
    </cacheField>
    <cacheField name="Porcentaje de cumplimiento" numFmtId="9">
      <sharedItems containsMixedTypes="1" containsNumber="1" minValue="0" maxValue="1" count="6">
        <s v=""/>
        <n v="1"/>
        <s v="Información incompleta"/>
        <n v="0"/>
        <n v="0.33"/>
        <n v="0.66"/>
      </sharedItems>
    </cacheField>
    <cacheField name="Nombre Contratista / Asociado(s)" numFmtId="0">
      <sharedItems containsBlank="1" longText="1"/>
    </cacheField>
    <cacheField name="Estado del Contrato" numFmtId="0">
      <sharedItems containsBlank="1" containsMixedTypes="1" containsNumber="1" containsInteger="1" minValue="43062" maxValue="43829"/>
    </cacheField>
    <cacheField name="Observaciones" numFmtId="0">
      <sharedItems containsBlank="1" containsMixedTypes="1" containsNumber="1" containsInteger="1" minValue="1" maxValue="1" longText="1"/>
    </cacheField>
    <cacheField name="Nombres y Apellidos del Supervisor o razón social del Interventor" numFmtId="0">
      <sharedItems containsBlank="1" containsMixedTypes="1" containsNumber="1" containsInteger="1" minValue="1" maxValue="1" longText="1"/>
    </cacheField>
    <cacheField name="Tipo de Supervisión e Interventoría" numFmtId="0">
      <sharedItems containsBlank="1"/>
    </cacheField>
    <cacheField name="Función"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556">
  <r>
    <x v="0"/>
    <n v="95141500"/>
    <s v="Formulación y elaboración de Planes de Etnodesarrollo para las comunidades Afro en el Departamento de Antioquia"/>
    <d v="2018-02-05T00:00:00"/>
    <s v="6 meses"/>
    <s v="Concurso de Méritos"/>
    <s v="Recursos propios"/>
    <n v="4500000000"/>
    <n v="450000000"/>
    <s v="NO"/>
    <s v="N/A"/>
    <s v="Lorenzo Portocarrero Cordoba"/>
    <s v="Profesional Universitario"/>
    <s v="3838692"/>
    <s v="lorenzo.portocarrero@antioquia.gov.co"/>
    <s v="Coalición de Municipios Afroantioqueños "/>
    <s v="Planes de Etnodesarrollo de Consejos Comunitarios de Antioquia Apoyados e  su formulación"/>
    <s v="Coalición de Municipios Afroantioqueños "/>
    <s v="07049"/>
    <s v="Elaborar 35 planes de Etnodesarrollo para los Consejos Comunitarios y comunidad  Afrodescendiente."/>
    <s v="Elaborar 35 planes de Etnodesarrollo para los Consejos Comunitarios y comunidad  Afrodescendiente."/>
    <m/>
    <m/>
    <m/>
    <m/>
    <m/>
    <x v="0"/>
    <m/>
    <m/>
    <m/>
    <s v="Astrid Elena Echavarria Meneses"/>
    <s v="Tipo C:  Supervisión"/>
    <s v="Técnica, Administrativa, Financiera, Legal y Contable"/>
  </r>
  <r>
    <x v="0"/>
    <n v="95141500"/>
    <s v="Articular acciones dirigidas a implementar estrategias que permitan la participación y el fortalecimiento a las Comunidades Afroantioqueñas, en el marco del Plan de Desarrollo 2016 – 2019, Antioquia Piensa en Grande."/>
    <d v="2018-03-01T00:00:00"/>
    <s v="10 meses"/>
    <s v="Mínima Cuantía"/>
    <s v="Recursos propios"/>
    <n v="78123738"/>
    <n v="78123738"/>
    <s v="NO"/>
    <s v="N/A"/>
    <s v="Lorenzo Portocarrero Cordoba"/>
    <s v="Profesional Universitario"/>
    <s v="3838692"/>
    <s v="lorenzo.portocarrero@antioquia.gov.co"/>
    <s v="Coalición de Municipios Afroantioqueños "/>
    <s v="Programas Etnoeducativos apoyados con asesoría y asistencia técnica de cooperación en el marco del decenio internacional de los pueblos afrodescendientes _x000a_Sistema de Gobiernos Propios Afroantioqueños urbanos y rurales reconocidos y apoyados mediante asesoría o asistencia técncia._x000a_Instituciones propias del pueblo Afroantioqueño, creadas, apoyadas mediante aseosría y asistencia técnica."/>
    <s v="Coalición de Municipios Afroantioqueños "/>
    <s v="07049"/>
    <s v="Articular acciones dirigidas a implementar estrategias que permitan la participacion y el fortalecimiento a las comunidades Afroantioqueñas en el marco del plan de desarrollo del 2016 - 2019 Antioquia piensa en grande "/>
    <s v="Articular acciones dirigidas a implementar estrategias que permitan la participacion y el fortalecimiento a las comunidades Afroantioqueñas en el marco del plan de desarrollo del 2016 - 2019 Antioquia piensa en grande "/>
    <n v="8192"/>
    <n v="4600008105"/>
    <d v="2018-04-26T00:00:00"/>
    <n v="4600008105"/>
    <n v="4600008105"/>
    <x v="1"/>
    <s v="federacion de comunidades negras de colombia FEDEAFRO"/>
    <s v="En ejecución"/>
    <s v="no se deja colocar el porsentaje "/>
    <s v="Gabriela Moreno Hincapié"/>
    <s v="Tipo C:  Supervisión"/>
    <s v="Técnica, Administrativa, Financiera, Legal y Contable"/>
  </r>
  <r>
    <x v="0"/>
    <n v="801000000"/>
    <s v="Apoyar conjuntamente a las comunidades Afrodescendientes de la Subregión de Urabá, para contribuir al desarrollo económico y social  de las comunidades a través de vías terciarias."/>
    <d v="2018-02-06T00:00:00"/>
    <s v="10 meses"/>
    <m/>
    <s v="Recursos propios"/>
    <n v="100000000"/>
    <n v="100000000"/>
    <s v="NO"/>
    <s v="N/A"/>
    <s v="Lorenzo Portocarrero Cordoba"/>
    <s v="Profesional Universitario"/>
    <s v="3838692"/>
    <s v="lorenzo.portocarrero@antioquia.gov.co"/>
    <s v="Coalición de Municipios Afroantioqueños "/>
    <s v="Municipios con población Afroantioqueña beneficiados con programas sociales del Estado "/>
    <s v="Coalición de Municipios Afroantioqueños "/>
    <s v="07049"/>
    <s v="Municipios con población Afroantioqueña beneficiados con programas sociales del Estado "/>
    <s v="Municipios con población Afroantioqueña beneficiados con programas sociales del Estado "/>
    <m/>
    <m/>
    <m/>
    <m/>
    <m/>
    <x v="0"/>
    <m/>
    <m/>
    <s v="Este prceso  contractual será realizado por la Secretaría de Infraestructura y la Gerencia de Afrodescendientres entregara el CDP por valor $100.000.000"/>
    <s v="María Rubiela Alzate Zuluaga"/>
    <s v="Tipo C:  Supervisión"/>
    <s v="Técnica, Administrativa, Financiera, Legal y Contable"/>
  </r>
  <r>
    <x v="0"/>
    <n v="801000000"/>
    <s v="Designar estudiantes para la realización de la práctica académica, con el fin de brindar apoyo a la gestión del Departamento de Antioquia y sus regiones durante el primer semestre de 2018"/>
    <d v="2018-02-15T00:00:00"/>
    <s v="6 meses"/>
    <s v="Contratación Directa - Contratos Interadministrativos"/>
    <s v="Recursos propios"/>
    <n v="5859315"/>
    <n v="5859315"/>
    <s v="NO"/>
    <s v="N/A"/>
    <s v="Lorenzo Portocarrero Cordoba"/>
    <s v="Profesional Universitario"/>
    <s v="3838692"/>
    <s v="lorenzo.portocarrero@antioquia.gov.co"/>
    <s v="Coalición de Municipios Afroantioqueños "/>
    <s v="Programas Etnoeducativos apoyados con asesoría y asistencia técnica de cooperación en el marco del decenio internacional de los pueblos afrodescendientes "/>
    <s v="Coalición de Municipios Afroantioqueños "/>
    <s v="07049"/>
    <s v="Programas Etnoeducativos apoyados con asesoría y asistencia técnica de cooperación en el marco del decenio internacional de los pueblos afrodescendientes "/>
    <s v="Programas Etnoeducativos apoyados con asesoría y asistencia técnica de cooperación en el marco del decenio internacional de los pueblos afrodescendientes "/>
    <m/>
    <m/>
    <m/>
    <m/>
    <m/>
    <x v="0"/>
    <m/>
    <m/>
    <s v="Se realizó entrega de CDP por valor de $5.859.315., a la Secretaría de Gestión Humana"/>
    <s v="Lorenzo Portocarrero Cordoba"/>
    <s v="Tipo C:  Supervisión"/>
    <s v="Esta supervisión desde la Gerncia, es acompañamiento porque la la realizará la Secretaría de Gestión Humana"/>
  </r>
  <r>
    <x v="0"/>
    <n v="20102301"/>
    <s v="Adquisición de tiquetes aereos"/>
    <d v="2018-01-01T00:00:00"/>
    <s v="12 meses"/>
    <s v="Contratación Directa - Contratos Interadministrativos"/>
    <s v="Recursos propios"/>
    <n v="26437500"/>
    <n v="26437500"/>
    <s v="SI"/>
    <s v="Aprobadas"/>
    <s v="Lorenzo Portocarrero Cordoba"/>
    <s v="Profesional Universitario"/>
    <s v="3838692"/>
    <s v="lorenzo.portocarrero@antioquia.gov.co"/>
    <m/>
    <s v="Gastos Funcionamineto"/>
    <s v="Gastos de funcionamiento"/>
    <s v="N/A"/>
    <s v="N/A"/>
    <s v="N/A"/>
    <m/>
    <m/>
    <m/>
    <m/>
    <m/>
    <x v="0"/>
    <m/>
    <m/>
    <s v="En este proceso se entrega CDP "/>
    <s v="María E. Palacios Giraldo"/>
    <s v="Tipo C:  Supervisión"/>
    <s v="Técnica, Administrativa, Financiera, Legal y Contable"/>
  </r>
  <r>
    <x v="0"/>
    <n v="801000000"/>
    <s v="Designar estudiantes para la realización de la práctica académica, con el fin de brindar apoyo a la gestión del Departamento de Antioquia y sus regiones durante el segundo semestre de 2018"/>
    <d v="2018-07-01T00:00:00"/>
    <s v="6 meses"/>
    <s v="Contratación Directa - Contratos Interadministrativos"/>
    <s v="Recursos propios"/>
    <n v="5859315"/>
    <n v="5859315"/>
    <s v="NO"/>
    <s v="N/A"/>
    <s v="Lorenzo Portocarrero Cordoba"/>
    <s v="Profesional Universitario"/>
    <s v="3838692"/>
    <s v="lorenzo.portocarrero@antioquia.gov.co"/>
    <s v="Coalición de Municipios Afroantioqueños "/>
    <s v="Programas Etnoeducativos apoyados con asesoría y asistencia técnica de cooperación en el marco del decenio internacional de los pueblos afrodescendientes "/>
    <s v="Coalición de Municipios Afroantioqueños "/>
    <s v="07049"/>
    <s v="Programas Etnoeducativos apoyados con asesoría y asistencia técnica de cooperación en el marco del decenio internacional de los pueblos afrodescendientes "/>
    <s v="Programas Etnoeducativos apoyados con asesoría y asistencia técnica de cooperación en el marco del decenio internacional de los pueblos afrodescendientes "/>
    <m/>
    <m/>
    <m/>
    <m/>
    <m/>
    <x v="0"/>
    <m/>
    <m/>
    <s v="Se entregará CDP por valor de $5.859.315 a la Secretaría de Gestión humana"/>
    <s v="Lorenzo Portocarrero Cordoba"/>
    <s v="Tipo C:  Supervisión"/>
    <s v="Esta supervisión desde la Gerncia, es acompañamiento porque la la realizará la Secretaría de Gestión Humana"/>
  </r>
  <r>
    <x v="1"/>
    <n v="90121500"/>
    <s v=" ADICION  AL ONTRATO DE ADQUISICIÓN DE TIQUETES AÉREOS PARA LA GOBERNACIÓN DE ANTIOQUIA"/>
    <d v="2018-01-01T00:00:00"/>
    <s v="10 meses"/>
    <s v="Selección Abreviada - Acuerdo Marco de Precios"/>
    <s v="Recursos propios"/>
    <n v="20000000"/>
    <n v="20000000"/>
    <s v="SI"/>
    <s v="Aprobadas"/>
    <s v="Luis Fernando Torres"/>
    <s v="Profesional"/>
    <s v="3838845"/>
    <s v="luis.torres@antioquia.gov.co"/>
    <m/>
    <m/>
    <m/>
    <m/>
    <m/>
    <m/>
    <s v="SIN ESTUDIO"/>
    <n v="20639"/>
    <m/>
    <m/>
    <n v="4600006173"/>
    <x v="2"/>
    <s v="SERVICIOS AEREO A TERRITORIO NACIONALES S.A - SATENA"/>
    <s v="En ejecución"/>
    <m/>
    <e v="#REF!"/>
    <s v="Tipo C:  Supervisión"/>
    <s v="Tecnica, Administrativa, Financiera."/>
  </r>
  <r>
    <x v="1"/>
    <n v="80131505"/>
    <s v="ADICION AL CONTRATO DE Arrendamiento oficina de Uraba"/>
    <d v="2018-01-01T00:00:00"/>
    <s v="12 meses"/>
    <s v="Contratación Directa - Arrendamiento o Adquisición de Bienes Inmuebles"/>
    <s v="Recursos propios"/>
    <n v="14329200"/>
    <n v="14329200"/>
    <s v="SI"/>
    <s v="Aprobadas"/>
    <s v="Caros Mario  Giraldo"/>
    <s v="Profesional"/>
    <s v="3838845"/>
    <s v="suburaba@hotmail.com"/>
    <m/>
    <m/>
    <m/>
    <m/>
    <m/>
    <m/>
    <s v="SIN ESTUDIO"/>
    <n v="20212"/>
    <d v="2017-12-04T00:00:00"/>
    <s v="NA"/>
    <n v="460006249"/>
    <x v="1"/>
    <s v="CAÑAS DE LOPEZ IRMA LUCIA"/>
    <s v="En ejecución"/>
    <m/>
    <s v="Carlos Mario Giraldo García"/>
    <s v="Tipo C:  Supervisión"/>
    <s v="Tecnica, Administrativa, Financiera."/>
  </r>
  <r>
    <x v="1"/>
    <n v="8011504"/>
    <s v="DESIGNAR ESTUDIANTES DE LAS UNIVERSIDADES PRIVADAS PARA LA REALIZACIÓN DE LA PRACTICA ACADEMICA CON EL FIN DE BRINDAR APOYO A LA GESTION DEL DEPARTAMENTO DE ANTIOQUIA Y SUS REGIONES DURANTE EL PRIMER SEMESTRE DEL 2017 Y PRIMER SEMESTRE DEL 2018"/>
    <d v="2018-02-15T00:00:00"/>
    <s v="5 meses"/>
    <s v="Contratación Directa - Contratos Interadministrativos"/>
    <s v="Recursos propios"/>
    <n v="3272121"/>
    <n v="3272121"/>
    <s v="NO"/>
    <s v="N/A"/>
    <s v="Jaime Garzon araque"/>
    <s v="Secretario"/>
    <s v="3838801"/>
    <s v="jaime.garzon@antioquia.gov.co"/>
    <m/>
    <m/>
    <m/>
    <n v="140060001"/>
    <m/>
    <m/>
    <s v="SINESTUDIO"/>
    <n v="20337"/>
    <d v="2018-01-02T00:00:00"/>
    <s v="NA"/>
    <n v="4600007063"/>
    <x v="1"/>
    <s v="POLITÉCNICO COLOMBIANO JAIME ISAZA CADAVID"/>
    <s v="En ejecución"/>
    <s v="Se contrataron 3 precticantes para cada una de loas direcciones"/>
    <e v="#REF!"/>
    <s v="Tipo C:  Supervisión"/>
    <s v="Tecnica, Administrativa, Financiera."/>
  </r>
  <r>
    <x v="1"/>
    <n v="8011504"/>
    <s v="DESIGNAR ESTUDIANTES DE LAS UNIVERSIDADES PRIVADAS PARA LA REALIZACIÓN DE LA PRACTICA ACADEMICA CON EL FIN DE BRINDAR APOYO A LA GESTION DEL DEPARTAMENTO DE ANTIOQUIA Y SUS REGIONES DURANTE EL PRIMER SEMESTRE DEL 2017 Y PRIMER SEMESTRE DEL 2018"/>
    <d v="2018-02-15T00:00:00"/>
    <s v="5 meses"/>
    <s v="Contratación Directa - Contratos Interadministrativos"/>
    <s v="Recursos propios"/>
    <e v="#REF!"/>
    <n v="11353428"/>
    <s v="NO"/>
    <s v="N/A"/>
    <s v="Jaime Garzon araque"/>
    <s v="Secretario"/>
    <s v="3838801"/>
    <s v="jaime.garzon@antioquia.gov.co"/>
    <m/>
    <m/>
    <m/>
    <n v="140060001"/>
    <m/>
    <m/>
    <s v="SINESTUDIO"/>
    <n v="20338"/>
    <d v="2018-01-02T00:00:00"/>
    <s v="NA"/>
    <n v="4600007063"/>
    <x v="1"/>
    <s v="POLITÉCNICO COLOMBIANO JAIME ISAZA CADAVID"/>
    <s v="En ejecución"/>
    <s v="Se contrataron 3 precticantes para cada una de loas direcciones"/>
    <e v="#REF!"/>
    <s v="Tipo C:  Supervisión"/>
    <s v="Tecnica, Administrativa, Financiera."/>
  </r>
  <r>
    <x v="1"/>
    <n v="80111604"/>
    <s v="ADICIÓN Y PRÓRROGA AL CONVENIO  4600006506  CUYO OBJETO ES APOYAR LA ASISTENCIA TÉCNICA DIRECTA RURAL, A TRAVÉS DE LA COFINANCIACIÓN PARA LA CONTRATACIÓN DEL PERSONAL IDÓNEO PARA LA PRESTACIÓN DE ESTE SERVICIO SEGÚN ORDENANZA 53 DEL 22 DE DICIEMBRE DE 2016. CODIGO DE NECESIDAD 19737. TERMINACION DE CONTRATO 17-04-2018."/>
    <d v="2018-01-05T00:00:00"/>
    <s v="4 meses"/>
    <s v="Régimen Especial - Artículo 96 Ley 489 de 1998"/>
    <s v="Recursos propios"/>
    <n v="20825000"/>
    <n v="20825000"/>
    <s v="NO"/>
    <s v="N/A"/>
    <s v="Jorge Eduardo Gañan Parra"/>
    <s v="Profesional"/>
    <s v="3838828"/>
    <s v="jorge.gañan@antioquia.gov.co"/>
    <s v="Antioquia Rural Productiva"/>
    <m/>
    <s v="Apoyo a la modernización de la ganadería en el Departamento Antioquia"/>
    <n v="140060001"/>
    <s v="Áreas agrícolas, forestales, silvopastoriles, pastos y forrajes intervenidas "/>
    <m/>
    <s v="SIN ESTUDIO"/>
    <n v="20227"/>
    <d v="2017-12-04T00:00:00"/>
    <s v="NA"/>
    <n v="4600006506"/>
    <x v="1"/>
    <s v="Yondó"/>
    <s v="En ejecución"/>
    <m/>
    <e v="#REF!"/>
    <s v="Tipo C:  Supervisión"/>
    <s v="Tecnica, Administrativa, Financiera."/>
  </r>
  <r>
    <x v="1"/>
    <n v="80111604"/>
    <s v="ADICIÓN Y PRÓRROGA AL CONVENIO 4600006684 CUYO OBJETO ES &quot;APOYAR LA ASISTENCIA TÉCNICA DIRECTA RURAL, A TRAVÉS DE LA COFINANCIACIÓN PARA LA CONTRATACIÓN DEL PERSONAL IDONEO PARA LA PRESTACIÓN DE ESTE SERVICIO SEGÚN ORDENANZA 53 DEL 22 DE DICIEMBRE DE 2016, MUNICIPIO DE SABANETA. CODIGO DE NECESIDAD 19849. VIGENCIA FUTURA 6000002381.- TERMINA  EL "/>
    <d v="2018-01-05T00:00:00"/>
    <s v="4 meses"/>
    <s v="Régimen Especial - Artículo 96 Ley 489 de 1998"/>
    <s v="Recursos propios"/>
    <n v="18190000"/>
    <n v="18190000"/>
    <s v="NO"/>
    <s v="N/A"/>
    <s v="Luis Fernando Torres Giraldo"/>
    <s v="Profesional"/>
    <s v="3838845"/>
    <s v="luis.torres@antioquia.gov.co"/>
    <s v="Antioquia Rural Productiva"/>
    <m/>
    <s v="Apoyo a la modernización de la ganadería en el Departamento Antioquia"/>
    <n v="140060001"/>
    <s v="Áreas agrícolas, forestales, silvopastoriles, pastos y forrajes intervenidas "/>
    <m/>
    <s v="SIN ESTUDIO"/>
    <n v="20234"/>
    <d v="2017-12-04T00:00:00"/>
    <s v="NA"/>
    <n v="4600006684"/>
    <x v="1"/>
    <s v="Sabaneta"/>
    <s v="En ejecución"/>
    <m/>
    <e v="#REF!"/>
    <s v="Tipo C:  Supervisión"/>
    <s v="Tecnica, Administrativa, Financiera."/>
  </r>
  <r>
    <x v="1"/>
    <n v="80111604"/>
    <s v="ADICIÓN Y PRÓRROGA AL CONVENIO 4600006634 CUYO OBJETO ES &quot;APOYAR LA ASISTENCIA TÉCNICA DIRECTA RURAL, A TRAVÉS DE LA COFINANCIACIÓN PARA LA CONTRATACIÓN DEL PERSONAL IDONEO PARA LA PRESTACIÓN DE ESTE SERVICIO SEGÚN ORDENANZA 53 DEL 22 DE DICIEMBRE DE 2016, MUNICIPIO DE AMALFI. CODIGO DE NECESIDAD 19827. VIGENCIA FUTURA 6000002381."/>
    <d v="2018-01-05T00:00:00"/>
    <s v="4 meses"/>
    <s v="Régimen Especial - Artículo 96 Ley 489 de 1998"/>
    <s v="Recursos propios"/>
    <n v="20825000"/>
    <n v="20825000"/>
    <s v="NO"/>
    <s v="N/A"/>
    <s v="Javier Montoya Gutierrez"/>
    <s v="Profesional"/>
    <s v="3838828"/>
    <s v="javier.montoya@antioquia.gov.co"/>
    <s v="Antioquia Rural Productiva"/>
    <m/>
    <s v="Apoyo a la modernización de la ganadería en el Departamento Antioquia"/>
    <n v="140060001"/>
    <s v="Áreas agrícolas, forestales, silvopastoriles, pastos y forrajes intervenidas "/>
    <m/>
    <s v="SIN ESTUDIO"/>
    <n v="20237"/>
    <d v="2017-12-04T00:00:00"/>
    <s v="NA"/>
    <n v="4600006634"/>
    <x v="1"/>
    <s v="Amalfi "/>
    <s v="En ejecución"/>
    <m/>
    <e v="#REF!"/>
    <s v="Tipo C:  Supervisión"/>
    <s v="Tecnica, Administrativa, Financiera."/>
  </r>
  <r>
    <x v="1"/>
    <n v="80111604"/>
    <s v="ADICION Y PRORROGA AL CONVENIO 460006636 CUYO OBJETO  ES APOYAR LA ASISTENCIA TECNICA DIRECTA RURAL A TRAVES DE LA COFIANCIAON PARA LA CONTRATACION DEL PERSONAL IDONEO PARA LA PRESTACION DE ESTE SERVICIO SEGUN ORDENAZA 53 DEL 22 DICIEMBRE DE 2016 EN EL MUNCIPIO DE YOLOMBO VF 6/2381 201605000087- NECESIDAD 19853"/>
    <d v="2018-01-05T00:00:00"/>
    <s v="4 meses"/>
    <s v="Régimen Especial - Artículo 96 Ley 489 de 1998"/>
    <s v="Recursos propios"/>
    <n v="20825000"/>
    <n v="20825000"/>
    <s v="NO"/>
    <s v="N/A"/>
    <s v="Javier Montoya Gutierrez"/>
    <s v="Profesional"/>
    <s v="3838828"/>
    <s v="javier.montoya@antioquia.gov.co"/>
    <s v="Antioquia Rural Productiva"/>
    <m/>
    <s v="Apoyo a la modernización de la ganadería en el Departamento Antioquia"/>
    <n v="140060001"/>
    <s v="Áreas agrícolas, forestales, silvopastoriles, pastos y forrajes intervenidas "/>
    <m/>
    <s v="SIN ESTUDIO"/>
    <n v="20238"/>
    <d v="2017-12-04T00:00:00"/>
    <s v="NA"/>
    <n v="4600006636"/>
    <x v="1"/>
    <s v="Yolombó"/>
    <s v="En ejecución"/>
    <m/>
    <e v="#REF!"/>
    <s v="Tipo C:  Supervisión"/>
    <s v="Tecnica, Administrativa, Financiera."/>
  </r>
  <r>
    <x v="1"/>
    <n v="80111604"/>
    <s v="ADICIÓN Y PRÓRROGA AL CONVENIO 4600006635 CUYO OBJETO ES &quot;APOYAR LA ASISTENCIA TÉCNICA DIRECTA RURAL, A TRAVÉS DE LA COFINANCIACIÓN PARA LA CONTRATACIÓN DEL PERSONAL IDONEO PARA LA PRESTACIÓN DE ESTE SERVICIO SEGÚN ORDENANZA 53 DEL 22 DE DICIEMBRE DE 2016, MUNICIPIO DE VEGACHÍ. CODIGO DE NECESIDAD 19828. VIGENCIA FUTURA 6000002381.- TERMINA  EL 13/04/2018."/>
    <d v="2018-01-05T00:00:00"/>
    <s v="4 meses"/>
    <s v="Régimen Especial - Artículo 96 Ley 489 de 1998"/>
    <s v="Recursos propios"/>
    <n v="20825000"/>
    <n v="20825000"/>
    <s v="NO"/>
    <s v="N/A"/>
    <s v="Javier Montoya Gutierrez"/>
    <s v="Profesional"/>
    <s v="3838828"/>
    <s v="javier.montoya@antioquia.gov.co"/>
    <s v="Antioquia Rural Productiva"/>
    <m/>
    <s v="Apoyo a la modernización de la ganadería en el Departamento Antioquia"/>
    <n v="140060001"/>
    <s v="Áreas agrícolas, forestales, silvopastoriles, pastos y forrajes intervenidas "/>
    <m/>
    <s v="SIN ESTUDIO"/>
    <n v="20239"/>
    <d v="2017-12-04T00:00:00"/>
    <s v="NA"/>
    <n v="4600006635"/>
    <x v="1"/>
    <s v="Vegachí"/>
    <s v="En ejecución"/>
    <m/>
    <e v="#REF!"/>
    <s v="Tipo C:  Supervisión"/>
    <s v="Tecnica, Administrativa, Financiera."/>
  </r>
  <r>
    <x v="1"/>
    <n v="80111604"/>
    <s v="ADICIÓN Y PRÓRROGA AL CONVENIO 4600006628 CUYO OBJETO ES &quot;APOYAR LA ASISTENCIA TÉCNICA DIRECTA RURAL, A TRAVÉS DE LA COFINANCIACIÓN PARA LA CONTRATACIÓN DEL PERSONAL IDONEO PARA LA PRESTACIÓN DE ESTE SERVICIO SEGÚN ORDENANZA 53 DEL 22 DE DICIEMBRE DE 2016, MUNICIPIO DE SANTO DOMINGO . CODIGO DE NECESIDAD 19823. VIGENCIA FUTURA 6000002381.-"/>
    <d v="2018-01-05T00:00:00"/>
    <s v="4 meses"/>
    <s v="Régimen Especial - Artículo 96 Ley 489 de 1998"/>
    <s v="Recursos propios"/>
    <n v="17000000"/>
    <n v="17000000"/>
    <s v="NO"/>
    <s v="N/A"/>
    <s v="Mauro Antonio Gutiérrez Serna"/>
    <s v="Profesional"/>
    <s v="3838828"/>
    <s v="mauro.gutierrez@antioquia.gov.co"/>
    <s v="Antioquia Rural Productiva"/>
    <m/>
    <s v="Apoyo a la modernización de la ganadería en el Departamento Antioquia"/>
    <n v="140060001"/>
    <s v="Áreas agrícolas, forestales, silvopastoriles, pastos y forrajes intervenidas "/>
    <m/>
    <s v="SIN ESTUDIO"/>
    <n v="20245"/>
    <d v="2017-12-04T00:00:00"/>
    <s v="NA"/>
    <n v="4600006628"/>
    <x v="1"/>
    <s v="Santo Domingo"/>
    <s v="En ejecución"/>
    <m/>
    <e v="#REF!"/>
    <s v="Tipo C:  Supervisión"/>
    <s v="Tecnica, Administrativa, Financiera."/>
  </r>
  <r>
    <x v="1"/>
    <n v="80111604"/>
    <s v="ADICIÓN Y PRÓRROGA AL CONVENIO 4600006637 CUYO OBJETO ES &quot;APOYAR LA ASISTENCIA TÉCNICA DIRECTA RURAL, A TRAVÉS DE LA COFINANCIACIÓN PARA LA CONTRATACIÓN DEL PERSONAL IDONEO PARA LA PRESTACIÓN DE ESTE SERVICIO SEGÚN ORDENANZA 53 DEL 22 DE DICIEMBRE DE 2016, MUNICIPIO DE YALIL. CODIGO DE NECESIDAD 19830. VIGENCIA FUTURA 6000002381.- TERMINA  EL 13/04/2018.-"/>
    <d v="2018-01-05T00:00:00"/>
    <s v="4 meses"/>
    <s v="Régimen Especial - Artículo 96 Ley 489 de 1998"/>
    <s v="Recursos propios"/>
    <n v="20825000"/>
    <n v="20825000"/>
    <s v="NO"/>
    <s v="N/A"/>
    <s v="Luis Guillermo Uribe Hincapíe"/>
    <s v="Profesional"/>
    <s v="3838828"/>
    <s v="luis.uribe@antioquia.gov.co"/>
    <s v="Antioquia Rural Productiva"/>
    <m/>
    <s v="Apoyo a la modernización de la ganadería en el Departamento Antioquia"/>
    <n v="140060001"/>
    <s v="Áreas agrícolas, forestales, silvopastoriles, pastos y forrajes intervenidas "/>
    <m/>
    <s v="SIN ESTUDIO"/>
    <n v="20248"/>
    <d v="2017-12-04T00:00:00"/>
    <s v="NA"/>
    <n v="4600006637"/>
    <x v="1"/>
    <s v="Yalí"/>
    <s v="En ejecución"/>
    <m/>
    <e v="#REF!"/>
    <s v="Tipo C:  Supervisión"/>
    <s v="Tecnica, Administrativa, Financiera."/>
  </r>
  <r>
    <x v="1"/>
    <n v="80111604"/>
    <s v="ADICIÓN Y PRÓRROGA AL CONVENIO  4600006490  CUYO OBJETO ES APOYAR LA ASISTENCIA TECNICA DIRECTA RURAL, A TRAVES DE LA COFINANCIACIÓN PARA LA CONTRATACIÓN DEL PERSONAL IDONEO PARA LA PRESTACIÓN DE ESTE SERVICIO SEGÚN ORDENANZA 53 DEL 22 DE DICIEMBRE DE 2016, CODIGO NECESIDAD 19729. TERMINACION DE CONTRATO 01-05-2018. VF 6000002381 ARBOLETES"/>
    <d v="2018-01-05T00:00:00"/>
    <s v="4 meses"/>
    <s v="Régimen Especial - Artículo 96 Ley 489 de 1998"/>
    <s v="Recursos propios"/>
    <n v="17000000"/>
    <n v="17000000"/>
    <s v="NO"/>
    <s v="N/A"/>
    <s v="Carlos Mario Giraldo García"/>
    <s v="Profesional"/>
    <s v="3838828"/>
    <s v="carlos.giraldo@antioquia.gov.co"/>
    <s v="Antioquia Rural Productiva"/>
    <m/>
    <s v="Apoyo a la modernización de la ganadería en el Departamento Antioquia"/>
    <n v="140060001"/>
    <s v="Áreas agrícolas, forestales, silvopastoriles, pastos y forrajes intervenidas "/>
    <m/>
    <s v="SIN ESTUDIO"/>
    <n v="20262"/>
    <d v="2017-12-04T00:00:00"/>
    <s v="NA"/>
    <n v="4600006490"/>
    <x v="1"/>
    <s v="Arboletes"/>
    <s v="En ejecución"/>
    <m/>
    <e v="#REF!"/>
    <s v="Tipo C:  Supervisión"/>
    <s v="Tecnica, Administrativa, Financiera."/>
  </r>
  <r>
    <x v="1"/>
    <n v="80111604"/>
    <s v="ADICIÓN Y PRÓRROGA AL CONVENIO  4600006493  CUYO OBJETO ES APOYAR LA ASISTENCIA TECNICA DIRECTA RURAL, A TRAVES DE LA COFINANCIACIÓN PARA LA CONTRATACIÓN DEL PERSONAL IDONEO PARA LA PRESTACIÓN DE ESTE SERVICIO SEGÚN ORDENANZA 53 DEL 22 DE DICIEMBRE DE 2016, CODIGO NECESIDAD 19730. TERMINACION DE CONTRATO 01-05-2018. VF 6000002381"/>
    <d v="2018-01-05T00:00:00"/>
    <s v="4 meses"/>
    <s v="Régimen Especial - Artículo 96 Ley 489 de 1998"/>
    <s v="Recursos propios"/>
    <n v="20825000"/>
    <n v="20825000"/>
    <s v="NO"/>
    <s v="N/A"/>
    <s v="Mauricio Berrío"/>
    <s v="Profesional"/>
    <s v="3838828"/>
    <s v="mauricio.berrio@antioquia.gov.co"/>
    <s v="Antioquia Rural Productiva"/>
    <m/>
    <s v="Apoyo a la modernización de la ganadería en el Departamento Antioquia"/>
    <n v="140060001"/>
    <s v="Áreas agrícolas, forestales, silvopastoriles, pastos y forrajes intervenidas "/>
    <m/>
    <s v="SIN ESTUDIO"/>
    <n v="20265"/>
    <d v="2017-12-04T00:00:00"/>
    <s v="NA"/>
    <n v="4600006493"/>
    <x v="1"/>
    <s v="Carepa"/>
    <s v="En ejecución"/>
    <m/>
    <e v="#REF!"/>
    <s v="Tipo C:  Supervisión"/>
    <s v="Tecnica, Administrativa, Financiera."/>
  </r>
  <r>
    <x v="1"/>
    <n v="80111604"/>
    <s v="ADICIÓN Y PRÓRROGA AL CONVENIO  4600006470  CUYO OBJETO ES APOYAR LA ASISTENCIA TECNICA DIRECTA RURAL, A TRAVES DE LA COFINANCIACIÓN PARA LA CONTRATACIÓN DEL PERSONAL IDONEO PARA LA PRESTACIÓN DE ESTE SERVICIO SEGÚN ORDENANZA 53 DEL 22 DE DICIEMBRE DE 2016, CODIGO NECESIDAD 19727. TERMINACION DE CONTRATO 01-05-2018. VF 6000002381.CHIGORODO"/>
    <d v="2018-01-05T00:00:00"/>
    <s v="4 meses"/>
    <s v="Régimen Especial - Artículo 96 Ley 489 de 1998"/>
    <s v="Recursos propios"/>
    <n v="17000000"/>
    <n v="17000000"/>
    <s v="NO"/>
    <s v="N/A"/>
    <s v="Carlos Mario Giraldo García"/>
    <s v="Profesional"/>
    <s v="3838828"/>
    <s v="carlos.giraldo@antioquia.gov.co"/>
    <s v="Antioquia Rural Productiva"/>
    <m/>
    <s v="Apoyo a la modernización de la ganadería en el Departamento Antioquia"/>
    <n v="140060001"/>
    <s v="Áreas agrícolas, forestales, silvopastoriles, pastos y forrajes intervenidas "/>
    <m/>
    <s v="SIN ESTUDIO"/>
    <n v="20271"/>
    <d v="2017-12-04T00:00:00"/>
    <s v="NA"/>
    <n v="4600006470"/>
    <x v="1"/>
    <s v="Chigorodó"/>
    <s v="En ejecución"/>
    <m/>
    <e v="#REF!"/>
    <s v="Tipo C:  Supervisión"/>
    <s v="Tecnica, Administrativa, Financiera."/>
  </r>
  <r>
    <x v="1"/>
    <n v="80111604"/>
    <s v="ADICIÓN Y PRÓRROGA AL CONVENIO  4600006510  CUYO OBJETO ES APOYAR LA ASISTENCIA TÉCNICA DIRECTA RURAL, A TRAVÉS DE LA COFINANCIACIÓN PARA LA CONTRATACIÓN DEL PERSONAL IDÓNEO PARA LA PRESTACIÓN DE ESTE SERVICIO SEGÚN ORDENANZA 53 DEL 22 DE DICIEMBRE DE 2016. CODIGO DE NECESIDAD 19741. TERMINACION DE CONTRATO 05-05-2018."/>
    <d v="2018-01-05T00:00:00"/>
    <s v="4 meses"/>
    <s v="Régimen Especial - Artículo 96 Ley 489 de 1998"/>
    <s v="Recursos propios"/>
    <n v="20825000"/>
    <n v="20825000"/>
    <s v="NO"/>
    <s v="N/A"/>
    <s v="Mauricio Berrío Mena"/>
    <s v="Profesional"/>
    <s v="3838828"/>
    <s v="mauricio.berrio@antioquia.gov.co"/>
    <s v="Antioquia Rural Productiva"/>
    <m/>
    <s v="Apoyo a la modernización de la ganadería en el Departamento Antioquia"/>
    <n v="140060001"/>
    <s v="Áreas agrícolas, forestales, silvopastoriles, pastos y forrajes intervenidas "/>
    <m/>
    <s v="SIN ESTUDIO"/>
    <n v="20274"/>
    <d v="2017-12-04T00:00:00"/>
    <s v="NA"/>
    <n v="4600006510"/>
    <x v="1"/>
    <s v="Mutatá"/>
    <s v="En ejecución"/>
    <m/>
    <e v="#REF!"/>
    <s v="Tipo C:  Supervisión"/>
    <s v="Tecnica, Administrativa, Financiera."/>
  </r>
  <r>
    <x v="1"/>
    <n v="80111604"/>
    <s v="ADICIÓN Y PRÓRROGA AL CONVENIO  4600006512  CUYO OBJETO ES APOYAR LA ASISTENCIA TÉCNICA DIRECTA RURAL, A TRAVÉS DE LA COFINANCIACIÓN PARA LA CONTRATACIÓN DEL PERSONAL IDÓNEO PARA LA PRESTACIÓN DE ESTE SERVICIO SEGÚN ORDENANZA 53 DEL 22 DE DICIEMBRE DE 2016. CODIGO DE NECESIDAD 19743. TERMINACION DE CONTRATO 02-05-2018.SAN PEDRO DE URABA"/>
    <d v="2018-01-05T00:00:00"/>
    <s v="4 meses"/>
    <s v="Régimen Especial - Artículo 96 Ley 489 de 1998"/>
    <s v="Recursos propios"/>
    <n v="20825000"/>
    <n v="20825000"/>
    <s v="NO"/>
    <s v="N/A"/>
    <s v="Jorge Humberto Ramírez Corrales"/>
    <s v="Profesional"/>
    <s v="3838828"/>
    <s v="jorge.ramirez@antioquia.gov.co"/>
    <s v="Antioquia Rural Productiva"/>
    <m/>
    <s v="Apoyo a la modernización de la ganadería en el Departamento Antioquia"/>
    <n v="140060001"/>
    <s v="Áreas agrícolas, forestales, silvopastoriles, pastos y forrajes intervenidas "/>
    <m/>
    <s v="SIN ESTUDIO"/>
    <n v="20277"/>
    <d v="2017-12-04T00:00:00"/>
    <s v="NA"/>
    <n v="4600006512"/>
    <x v="1"/>
    <s v="San Pedro de Uraba"/>
    <s v="En ejecución"/>
    <m/>
    <e v="#REF!"/>
    <s v="Tipo C:  Supervisión"/>
    <s v="Tecnica, Administrativa, Financiera."/>
  </r>
  <r>
    <x v="1"/>
    <n v="80111604"/>
    <s v="Apoyar la Asistencia Técnica Directa Rural, a través de la cofinanciación para la contratación de personal idóneo, para la prestación de este servicio, según la Ordenanza 53 del 22 de diciembre de 2016, en el Municipio de Turbo"/>
    <d v="2018-01-05T00:00:00"/>
    <s v="4 meses"/>
    <s v="Régimen Especial - Artículo 96 Ley 489 de 1998"/>
    <s v="Recursos propios"/>
    <n v="20825000"/>
    <n v="20825000"/>
    <s v="NO"/>
    <s v="N/A"/>
    <s v="Jorge Humberto Ramírez Corrales"/>
    <s v="Profesional"/>
    <s v="3838828"/>
    <s v="jorge.ramirez@antioquia.gov.co"/>
    <s v="Antioquia Rural Productiva"/>
    <m/>
    <s v="Apoyo a la modernización de la ganadería en el Departamento Antioquia"/>
    <n v="140060001"/>
    <s v="Áreas agrícolas, forestales, silvopastoriles, pastos y forrajes intervenidas "/>
    <m/>
    <s v="SIN ESTUDIO"/>
    <n v="20279"/>
    <d v="2017-12-04T00:00:00"/>
    <s v="NA"/>
    <n v="4600006511"/>
    <x v="1"/>
    <s v="Turbo"/>
    <s v="En ejecución"/>
    <m/>
    <e v="#REF!"/>
    <s v="Tipo C:  Supervisión"/>
    <s v="Tecnica, Administrativa, Financiera."/>
  </r>
  <r>
    <x v="1"/>
    <n v="80111604"/>
    <s v="ADICIÓN Y PRÓRROGA AL CONVENIO  4600006472  CUYO OBJETO ES APOYAR LA ASISTENCIA TECNICA DIRECTA RURAL, A TRAVES DE LA COFINANCIACIÓN PARA LA CONTRATACIÓN DEL PERSONAL IDONEO PARA LA PRESTACIÓN DE ESTE SERVICIO SEGÚN ORDENANZA 53 DEL 22 DE DICIEMBRE DE 2016, CODIGO NECESIDAD 19728. TERMINACION DE CONTRATO 01-05-2018. VF 6000002381.SAN JUAN DE URABA"/>
    <d v="2018-01-05T00:00:00"/>
    <s v="4 meses"/>
    <s v="Régimen Especial - Artículo 96 Ley 489 de 1998"/>
    <s v="Recursos propios"/>
    <n v="20825000"/>
    <n v="20825000"/>
    <s v="NO"/>
    <s v="N/A"/>
    <s v="Carlos Mario Giraldo García"/>
    <s v="Profesional"/>
    <s v="3838828"/>
    <s v="carlos.giraldo@antioquia.gov.co"/>
    <s v="Antioquia Rural Productiva"/>
    <m/>
    <s v="Apoyo a la modernización de la ganadería en el Departamento Antioquia"/>
    <n v="140060001"/>
    <s v="Áreas agrícolas, forestales, silvopastoriles, pastos y forrajes intervenidas "/>
    <m/>
    <s v="SIN ESTUDIO"/>
    <n v="20284"/>
    <d v="2017-12-04T00:00:00"/>
    <s v="NA"/>
    <n v="4600006472"/>
    <x v="1"/>
    <s v="San Juan de Urabá"/>
    <s v="En ejecución"/>
    <m/>
    <e v="#REF!"/>
    <s v="Tipo C:  Supervisión"/>
    <s v="Tecnica, Administrativa, Financiera."/>
  </r>
  <r>
    <x v="1"/>
    <n v="80111604"/>
    <s v="ADICIÓN Y PRÓRROGA AL CONVENIO  4600006505  CUYO OBJETO ES APOYAR LA ASISTENCIA TÉCNICA DIRECTA RURAL, A TRAVÉS DE LA COFINANCIACIÓN PARA LA CONTRATACIÓN DEL PERSONAL IDÓNEO PARA LA PRESTACIÓN DE ESTE SERVICIO SEGÚN ORDENANZA 53 DEL 22 DE DICIEMBRE DE 2016. CODIGO DE NECESIDAD 19736. TERMINACION DE CONTRATO 19-04-2018.VIGIA DEL FUERTE"/>
    <d v="2018-01-05T00:00:00"/>
    <s v="4 meses"/>
    <s v="Régimen Especial - Artículo 96 Ley 489 de 1998"/>
    <s v="Recursos propios"/>
    <n v="17000000"/>
    <n v="17000000"/>
    <s v="NO"/>
    <s v="N/A"/>
    <s v="Mauricio Berrío"/>
    <s v="Profesional"/>
    <s v="3838828"/>
    <s v="mauricio.berrio@antioquia.gov.co"/>
    <s v="Antioquia Rural Productiva"/>
    <m/>
    <s v="Apoyo a la modernización de la ganadería en el Departamento Antioquia"/>
    <n v="140060001"/>
    <s v="Áreas agrícolas, forestales, silvopastoriles, pastos y forrajes intervenidas "/>
    <m/>
    <s v="SIN ESTUDIO"/>
    <n v="20285"/>
    <d v="2017-12-04T00:00:00"/>
    <s v="NA"/>
    <n v="4600006505"/>
    <x v="1"/>
    <s v="Vigía del Fuerte"/>
    <s v="En ejecución"/>
    <m/>
    <e v="#REF!"/>
    <s v="Tipo C:  Supervisión"/>
    <s v="Tecnica, Administrativa, Financiera."/>
  </r>
  <r>
    <x v="1"/>
    <n v="80111604"/>
    <s v="ADICIÓN Y PRÓRROGA AL CONVENIO 4600006593 CUYO OBJETO ES &quot;APOYAR LA ASISTENCIA TÉCNICA DIRECTA RURAL, A TRAVÉS DE LA COFINANCIACIÓN PARA LA CONTRATACIÓN DEL PERSONAL IDONEO PARA LA PRESTACIÓN DE ESTE SERVICIO SEGÚN ORDENANZA 53 DEL 22 DE DICIEMBRE DE 2016, MUNICIPIO DE ITUANGO. CODIGO DE NECESIDAD 19798. VIGENCIA FUTURA 6000002381.- TERMINA  EL 11/04/2018.-"/>
    <d v="2018-01-05T00:00:00"/>
    <s v="4 meses"/>
    <s v="Régimen Especial - Artículo 96 Ley 489 de 1998"/>
    <s v="Recursos propios"/>
    <n v="20825000"/>
    <n v="20825000"/>
    <s v="NO"/>
    <s v="N/A"/>
    <s v="Diego León Vallejo"/>
    <s v="Profesional"/>
    <s v="3838828"/>
    <s v="diego.valllejo@antioquia.gov.co"/>
    <s v="Antioquia Rural Productiva"/>
    <m/>
    <s v="Apoyo a la modernización de la ganadería en el Departamento Antioquia"/>
    <n v="140060001"/>
    <s v="Áreas agrícolas, forestales, silvopastoriles, pastos y forrajes intervenidas "/>
    <m/>
    <s v="SIN ESTUDIO"/>
    <n v="20286"/>
    <d v="2017-12-04T00:00:00"/>
    <s v="NA"/>
    <n v="4600006593"/>
    <x v="1"/>
    <s v="Ituango"/>
    <s v="En ejecución"/>
    <m/>
    <e v="#REF!"/>
    <s v="Tipo C:  Supervisión"/>
    <s v="Tecnica, Administrativa, Financiera."/>
  </r>
  <r>
    <x v="1"/>
    <n v="80111604"/>
    <s v="ADICIÓN Y PRÓRROGA AL CONVENIO 4600006606 CUYO OBJETO ES &quot;APOYAR LA ASISTENCIA TÉCNICA DIRECTA RURAL, A TRAVÉS DE LA COFINANCIACIÓN PARA LA CONTRATACIÓN DEL PERSONAL IDONEO PARA LA PRESTACIÓN DE ESTE SERVICIO SEGÚN ORDENANZA 53 DEL 22 DE DICIEMBRE DE 2016, MUNICIPIO DE SAN ANDRES DE CUERQUIA. CODIGO DE NECESIDAD 19808. VIGENCIA FUTURA 6000002381.- TERMINA  EL 18/04/2018."/>
    <d v="2018-01-05T00:00:00"/>
    <s v="4 meses"/>
    <s v="Régimen Especial - Artículo 96 Ley 489 de 1998"/>
    <s v="Recursos propios"/>
    <n v="16999998.724999998"/>
    <n v="16999998.724999998"/>
    <s v="NO"/>
    <s v="N/A"/>
    <s v="Diego León Vallejo"/>
    <s v="Profesional"/>
    <s v="3838828"/>
    <s v="diego.valllejo@antioquia.gov.co"/>
    <s v="Antioquia Rural Productiva"/>
    <m/>
    <s v="Apoyo a la modernización de la ganadería en el Departamento Antioquia"/>
    <n v="140060001"/>
    <s v="Áreas agrícolas, forestales, silvopastoriles, pastos y forrajes intervenidas "/>
    <m/>
    <s v="SIN ESTUDIO"/>
    <n v="20287"/>
    <d v="2017-12-04T00:00:00"/>
    <s v="NA"/>
    <n v="4600006606"/>
    <x v="1"/>
    <s v="San Andrés de Cuerquia"/>
    <s v="En ejecución"/>
    <m/>
    <e v="#REF!"/>
    <s v="Tipo C:  Supervisión"/>
    <s v="Tecnica, Administrativa, Financiera."/>
  </r>
  <r>
    <x v="1"/>
    <n v="80111604"/>
    <s v="ADICIÓN Y PRÓRROGA AL CONVENIO 4600006587 CUYO OBJETO ES &quot;APOYAR LA ASISTENCIA TÉCNICA DIRECTA RURAL, A TRAVÉS DE LA COFINANCIACIÓN PARA LA CONTRATACIÓN DEL PERSONAL IDONEO PARA LA PRESTACIÓN DE ESTE SERVICIO SEGÚN ORDENANZA 53 DEL 22 DE DICIEMBRE DE 2016, MUNICIPIO DE TOLEDO. CODIGO DE NECESIDAD 19793. VIGENCIA FUTURA 6000002381.- TERMINA  EL 08/04/2018.-"/>
    <d v="2018-01-05T00:00:00"/>
    <s v="4 meses"/>
    <s v="Régimen Especial - Artículo 96 Ley 489 de 1998"/>
    <s v="Recursos propios"/>
    <n v="16999999.574999999"/>
    <n v="16999999.574999999"/>
    <s v="NO"/>
    <s v="N/A"/>
    <s v="Diego León Vallejo"/>
    <s v="Profesional"/>
    <s v="3838828"/>
    <s v="diego.valllejo@antioquia.gov.co"/>
    <s v="Antioquia Rural Productiva"/>
    <m/>
    <s v="Apoyo a la modernización de la ganadería en el Departamento Antioquia"/>
    <n v="140060001"/>
    <s v="Áreas agrícolas, forestales, silvopastoriles, pastos y forrajes intervenidas "/>
    <m/>
    <s v="SIN ESTUDIO"/>
    <n v="20288"/>
    <d v="2017-12-04T00:00:00"/>
    <s v="NA"/>
    <n v="4600006587"/>
    <x v="1"/>
    <s v="Toledo "/>
    <s v="En ejecución"/>
    <m/>
    <e v="#REF!"/>
    <s v="Tipo C:  Supervisión"/>
    <s v="Tecnica, Administrativa, Financiera."/>
  </r>
  <r>
    <x v="1"/>
    <n v="80111604"/>
    <s v="ADICIÓN Y PRÓRROGA AL CONVENIO 4600006592 CUYO OBJETO ES &quot;APOYAR LA ASISTENCIA TÉCNICA DIRECTA RURAL, A TRAVÉS DE LA COFINANCIACIÓN PARA LA CONTRATACIÓN DEL PERSONAL IDONEO PARA LA PRESTACIÓN DE ESTE SERVICIO SEGÚN ORDENANZA 53 DEL 22 DE DICIEMBRE DE 2016, MUNICIPIO DE ENTRERRÍOS. CODIGO DE NECESIDAD 19797. VIGENCIA FUTURA 6000002381.- TERMINA  EL 05/04/2018.-"/>
    <d v="2018-01-05T00:00:00"/>
    <s v="4 meses"/>
    <s v="Régimen Especial - Artículo 96 Ley 489 de 1998"/>
    <s v="Recursos propios"/>
    <n v="17000000"/>
    <n v="17000000"/>
    <s v="NO"/>
    <s v="N/A"/>
    <s v="Judith Gomez Posada"/>
    <s v="Profesional"/>
    <s v="3838828"/>
    <s v="judith.gomez@antioquia.gov.co"/>
    <s v="Antioquia Rural Productiva"/>
    <m/>
    <s v="Apoyo a la modernización de la ganadería en el Departamento Antioquia"/>
    <n v="140060001"/>
    <s v="Áreas agrícolas, forestales, silvopastoriles, pastos y forrajes intervenidas "/>
    <m/>
    <s v="SIN ESTUDIO"/>
    <n v="20291"/>
    <d v="2017-12-04T00:00:00"/>
    <s v="NA"/>
    <n v="4600006592"/>
    <x v="1"/>
    <s v="Entrerrios"/>
    <s v="En ejecución"/>
    <m/>
    <e v="#REF!"/>
    <s v="Tipo C:  Supervisión"/>
    <s v="Tecnica, Administrativa, Financiera."/>
  </r>
  <r>
    <x v="1"/>
    <n v="80111604"/>
    <s v="ADICIÓN Y PRÓRROGA AL CONVENIO  4600006603  CUYO OBJETO ES APOYAR LA ASISTENCIA TÉCNICA DIRECTA RURAL, A TRAVÉS DE LA COFINANCIACIÓN PARA LA CONTRATACIÓN DEL PERSONAL IDÓNEO PARA LA PRESTACIÓN DE ESTE SERVICIO SEGÚN ORDENANZA 53 DEL 22 DE DICIEMBRE DE 2016. MUNICIPIO SANTA ROSA DE OSOS. NECESIDAD 19805. TERMINACION DE CONTRATO 12-04-2018."/>
    <d v="2018-01-05T00:00:00"/>
    <s v="4 meses"/>
    <s v="Régimen Especial - Artículo 96 Ley 489 de 1998"/>
    <s v="Recursos propios"/>
    <n v="20825000"/>
    <n v="20825000"/>
    <s v="NO"/>
    <s v="N/A"/>
    <s v="Judith Gomez Posada"/>
    <s v="Profesional"/>
    <s v="3838828"/>
    <s v="judith.gomez@antioquia.gov.co"/>
    <s v="Antioquia Rural Productiva"/>
    <m/>
    <s v="Apoyo a la modernización de la ganadería en el Departamento Antioquia"/>
    <n v="140060001"/>
    <s v="Áreas agrícolas, forestales, silvopastoriles, pastos y forrajes intervenidas "/>
    <m/>
    <s v="SIN ESTUDIO"/>
    <n v="20292"/>
    <d v="2017-12-04T00:00:00"/>
    <s v="NA"/>
    <n v="4600006603"/>
    <x v="1"/>
    <s v="Santa Rosa de Osos"/>
    <s v="En ejecución"/>
    <m/>
    <e v="#REF!"/>
    <s v="Tipo C:  Supervisión"/>
    <s v="Tecnica, Administrativa, Financiera."/>
  </r>
  <r>
    <x v="1"/>
    <n v="80111604"/>
    <s v="ADICIÓN Y PRÓRROGA AL CONVENIO 4600006594 CUYO OBJETO ES &quot;APOYAR LA ASISTENCIA TÉCNICA DIRECTA RURAL, A TRAVÉS DE LA COFINANCIACIÓN PARA LA CONTRATACIÓN DEL PERSONAL IDONEO PARA LA PRESTACIÓN DE ESTE SERVICIO SEGÚN ORDENANZA 53 DEL 22 DE DICIEMBRE DE 2016, MUNICIPIO DE SAN PEDRO DE LOS MILAGROS. CODIGO DE NECESIDAD 19799. VIGENCIA FUTURA 6000002381.- TERMINA  EL 18/03/2018.-"/>
    <d v="2018-01-05T00:00:00"/>
    <s v="4 meses"/>
    <s v="Régimen Especial - Artículo 96 Ley 489 de 1998"/>
    <s v="Recursos propios"/>
    <n v="20509997.024999999"/>
    <n v="20509997.024999999"/>
    <s v="NO"/>
    <s v="N/A"/>
    <s v="Judith Gomez Posada"/>
    <s v="Profesional"/>
    <s v="3838828"/>
    <s v="judith.gomez@antioquia.gov.co"/>
    <s v="Antioquia Rural Productiva"/>
    <m/>
    <s v="Apoyo a la modernización de la ganadería en el Departamento Antioquia"/>
    <n v="140060001"/>
    <s v="Áreas agrícolas, forestales, silvopastoriles, pastos y forrajes intervenidas "/>
    <m/>
    <s v="SIN ESTUDIO"/>
    <n v="20293"/>
    <d v="2017-12-04T00:00:00"/>
    <s v="NA"/>
    <n v="4600006594"/>
    <x v="1"/>
    <s v="San Pedro de los Milagros"/>
    <s v="En ejecución"/>
    <m/>
    <e v="#REF!"/>
    <s v="Tipo C:  Supervisión"/>
    <s v="Tecnica, Administrativa, Financiera."/>
  </r>
  <r>
    <x v="1"/>
    <n v="80111604"/>
    <s v="ADICIÓN Y PRÓRROGA AL CONVENIO 4600006590 CUYO OBJETO ES &quot;APOYAR LA ASISTENCIA TÉCNICA DIRECTA RURAL, A TRAVÉS DE LA COFINANCIACIÓN PARA LA CONTRATACIÓN DEL PERSONAL IDONEO PARA LA PRESTACIÓN DE ESTE SERVICIO SEGÚN ORDENANZA 53 DEL 22 DE DICIEMBRE DE 2016, MUNICIPIO DE ANGOSTURA. CODIGO DE NECESIDAD 19795.  VIGENCIA FUTURA 6000002381.- TERMINA  EL 12/04/2018.-"/>
    <d v="2018-01-05T00:00:00"/>
    <s v="4 meses"/>
    <s v="Régimen Especial - Artículo 96 Ley 489 de 1998"/>
    <s v="Recursos propios"/>
    <n v="20825000"/>
    <n v="20825000"/>
    <s v="NO"/>
    <s v="N/A"/>
    <s v="José Antonio Velasquez Araque"/>
    <s v="Profesional"/>
    <s v="3838828"/>
    <s v="jose.velasquez@antioquia.gov.co"/>
    <s v="Antioquia Rural Productiva"/>
    <m/>
    <s v="Apoyo a la modernización de la ganadería en el Departamento Antioquia"/>
    <n v="140060001"/>
    <s v="Áreas agrícolas, forestales, silvopastoriles, pastos y forrajes intervenidas "/>
    <m/>
    <s v="SIN ESTUDIO"/>
    <n v="20294"/>
    <d v="2017-12-04T00:00:00"/>
    <s v="NA"/>
    <n v="4600006590"/>
    <x v="1"/>
    <s v="Angostura "/>
    <s v="En ejecución"/>
    <m/>
    <e v="#REF!"/>
    <s v="Tipo C:  Supervisión"/>
    <s v="Tecnica, Administrativa, Financiera."/>
  </r>
  <r>
    <x v="1"/>
    <n v="80111604"/>
    <s v="ADICIÓN Y PRÓRROGA AL CONVENIO 4600006604 CUYO OBJETO ES &quot;APOYAR LA ASISTENCIA TÉCNICA DIRECTA RURAL, A TRAVÉS DE LA COFINANCIACIÓN PARA LA CONTRATACIÓN DEL PERSONAL IDONEO PARA LA PRESTACIÓN DE ESTE SERVICIO SEGÚN ORDENANZA 53 DEL 22 DE DICIEMBRE DE 2016, MUNICIPIO DE CAMPAMENTO. CODIGO DE NECESIDAD 19806. VIGENCIA FUTURA 6000002381.- TERMINA  EL 18/04/2018.-"/>
    <d v="2018-01-05T00:00:00"/>
    <s v="4 meses"/>
    <s v="Régimen Especial - Artículo 96 Ley 489 de 1998"/>
    <s v="Recursos propios"/>
    <n v="20824997.024999999"/>
    <n v="20824997.024999999"/>
    <s v="NO"/>
    <s v="N/A"/>
    <s v="José Antonio Velasquez Araque"/>
    <s v="Profesional"/>
    <s v="3838828"/>
    <s v="jose.velasquez@antioquia.gov.co"/>
    <s v="Antioquia Rural Productiva"/>
    <m/>
    <s v="Apoyo a la modernización de la ganadería en el Departamento Antioquia"/>
    <n v="140060001"/>
    <s v="Áreas agrícolas, forestales, silvopastoriles, pastos y forrajes intervenidas "/>
    <m/>
    <s v="SIN ESTUDIO"/>
    <n v="20295"/>
    <d v="2017-12-04T00:00:00"/>
    <s v="NA"/>
    <n v="4600006604"/>
    <x v="1"/>
    <s v="Campamento"/>
    <s v="En ejecución"/>
    <m/>
    <e v="#REF!"/>
    <s v="Tipo C:  Supervisión"/>
    <s v="Tecnica, Administrativa, Financiera."/>
  </r>
  <r>
    <x v="1"/>
    <n v="80111604"/>
    <s v="ADICIÓN Y PRÓRROGA AL CONVENIO 4600006589 CUYO OBJETO ES &quot;APOYAR LA ASISTENCIA TÉCNICA DIRECTA RURAL, A TRAVÉS DE LA COFINANCIACIÓN PARA LA CONTRATACIÓN DEL PERSONAL IDONEO PARA LA PRESTACIÓN DE ESTE SERVICIO SEGÚN ORDENANZA 53 DEL 22 DE DICIEMBRE DE 2016, MUNICIPIO DE GUADALUPE. CODIGO DE NECESIDAD 19794. VIGENCIA FUTURA 6000002381.- TERMINA  EL 05/04/2018.-"/>
    <d v="2018-01-05T00:00:00"/>
    <s v="4 meses"/>
    <s v="Régimen Especial - Artículo 96 Ley 489 de 1998"/>
    <s v="Recursos propios"/>
    <n v="20824574.574999999"/>
    <n v="20824574.574999999"/>
    <s v="NO"/>
    <s v="N/A"/>
    <s v="José Antonio Velasquez Araque"/>
    <s v="Profesional"/>
    <s v="3838828"/>
    <s v="jose.velasquez@antioquia.gov.co"/>
    <s v="Antioquia Rural Productiva"/>
    <m/>
    <s v="Apoyo a la modernización de la ganadería en el Departamento Antioquia"/>
    <n v="140060001"/>
    <s v="Áreas agrícolas, forestales, silvopastoriles, pastos y forrajes intervenidas "/>
    <m/>
    <s v="SIN ESTUDIO"/>
    <n v="20296"/>
    <d v="2017-12-04T00:00:00"/>
    <s v="NA"/>
    <n v="4600006589"/>
    <x v="1"/>
    <s v="Guadalupe"/>
    <s v="En ejecución"/>
    <m/>
    <e v="#REF!"/>
    <s v="Tipo C:  Supervisión"/>
    <s v="Tecnica, Administrativa, Financiera."/>
  </r>
  <r>
    <x v="1"/>
    <n v="80111604"/>
    <s v="ADICIÓN Y PRÓRROGA AL CONVENIO 4600006589 CUYO OBJETO ES &quot;APOYAR LA ASISTENCIA TÉCNICA DIRECTA RURAL, A TRAVÉS DE LA COFINANCIACIÓN PARA LA CONTRATACIÓN DEL PERSONAL IDONEO PARA LA PRESTACIÓN DE ESTE SERVICIO SEGÚN ORDENANZA 53 DEL 22 DE DICIEMBRE DE 2016, MUNICIPIO DE GUADALUPE. CODIGO DE NECESIDAD 19794. VIGENCIA FUTURA 6000002381.- TERMINA  EL 05/04/2018.-"/>
    <d v="2018-01-05T00:00:00"/>
    <s v="4 meses"/>
    <s v="Régimen Especial - Artículo 96 Ley 489 de 1998"/>
    <s v="Recursos propios"/>
    <n v="20824993.199999999"/>
    <n v="20824993.199999999"/>
    <s v="NO"/>
    <s v="N/A"/>
    <s v="José Antonio Velasquez Araque"/>
    <s v="Profesional"/>
    <s v="3838828"/>
    <s v="jose.velasquez@antioquia.gov.co"/>
    <s v="Antioquia Rural Productiva"/>
    <m/>
    <s v="Apoyo a la modernización de la ganadería en el Departamento Antioquia"/>
    <n v="140060001"/>
    <s v="Áreas agrícolas, forestales, silvopastoriles, pastos y forrajes intervenidas "/>
    <m/>
    <s v="SIN ESTUDIO"/>
    <n v="20298"/>
    <d v="2017-12-04T00:00:00"/>
    <s v="NA"/>
    <n v="4600006602"/>
    <x v="1"/>
    <s v="Don Matias "/>
    <s v="En ejecución"/>
    <m/>
    <e v="#REF!"/>
    <s v="Tipo C:  Supervisión"/>
    <s v="Tecnica, Administrativa, Financiera."/>
  </r>
  <r>
    <x v="1"/>
    <n v="80111604"/>
    <s v="Adición y prórroga al convenio  4600006552  cuyo objeto es Apoyar la Asistencia Tecnica Directa Rural, a traves de la cofinanciación para la contratación del personal idoneo para la prestación de este servicio según ordenanza 53 del 22 de diciembre de 2016, en el municipio de  Argelia"/>
    <d v="2018-01-05T00:00:00"/>
    <s v="4 meses"/>
    <s v="Régimen Especial - Artículo 96 Ley 489 de 1998"/>
    <s v="Recursos propios"/>
    <n v="17000000"/>
    <n v="17000000"/>
    <s v="NO"/>
    <s v="N/A"/>
    <s v="Jesús Anibal Zapata"/>
    <s v="Profesional"/>
    <s v="3838828"/>
    <s v="jesus.zapata@antioquia.gov.co"/>
    <s v="Antioquia Rural Productiva"/>
    <m/>
    <s v="Apoyo a la modernización de la ganadería en el Departamento Antioquia"/>
    <n v="140060001"/>
    <s v="Áreas agrícolas, forestales, silvopastoriles, pastos y forrajes intervenidas "/>
    <m/>
    <s v="SIN ESTUDIO"/>
    <n v="20310"/>
    <d v="2017-12-04T00:00:00"/>
    <s v="NA"/>
    <n v="4600006552"/>
    <x v="1"/>
    <s v="Argelia "/>
    <s v="En ejecución"/>
    <m/>
    <e v="#REF!"/>
    <s v="Tipo C:  Supervisión"/>
    <s v="Tecnica, Administrativa, Financiera."/>
  </r>
  <r>
    <x v="1"/>
    <n v="80111604"/>
    <s v="Adición y prórroga al convenio  4600006549  cuyo objeto es Apoyar la Asistencia Tecnica Directa Rural, a traves de la cofinanciación para la contratación del personal idoneo para la prestación de este servicio según ordenanza 53 del 22 de diciembre de 2016, en el municipio de El Retiro"/>
    <d v="2018-01-05T00:00:00"/>
    <s v="4 meses"/>
    <s v="Régimen Especial - Artículo 96 Ley 489 de 1998"/>
    <s v="Recursos propios"/>
    <n v="20824998.300000001"/>
    <n v="20824998.300000001"/>
    <s v="NO"/>
    <s v="N/A"/>
    <s v="Silvia Orozco Puerta"/>
    <s v="Profesional"/>
    <s v="3838828"/>
    <s v="silvia.orozco@antioquia.gov.co"/>
    <s v="Antioquia Rural Productiva"/>
    <m/>
    <s v="Apoyo a la modernización de la ganadería en el Departamento Antioquia"/>
    <n v="140060001"/>
    <s v="Áreas agrícolas, forestales, silvopastoriles, pastos y forrajes intervenidas "/>
    <m/>
    <s v="SIN ESTUDIO"/>
    <n v="20314"/>
    <d v="2017-12-04T00:00:00"/>
    <s v="NA"/>
    <n v="4600006549"/>
    <x v="1"/>
    <s v="El Retiro"/>
    <s v="En ejecución"/>
    <m/>
    <e v="#REF!"/>
    <s v="Tipo C:  Supervisión"/>
    <s v="Tecnica, Administrativa, Financiera."/>
  </r>
  <r>
    <x v="1"/>
    <n v="80111604"/>
    <s v="Adición y prórroga al convenio  4600006546  cuyo objeto es Apoyar la Asistencia Tecnica Directa Rural, a traves de la cofinanciación para la contratación del personal idoneo para la prestación de este servicio según ordenanza 53 del 22 de diciembre de 2016, en el municipio de  Granada"/>
    <d v="2018-01-05T00:00:00"/>
    <s v="4 meses"/>
    <s v="Régimen Especial - Artículo 96 Ley 489 de 1998"/>
    <s v="Recursos propios"/>
    <n v="20825000"/>
    <n v="20825000"/>
    <s v="NO"/>
    <s v="N/A"/>
    <s v="Silvia Orozco Puerta"/>
    <s v="Profesional"/>
    <s v="3838828"/>
    <s v="silvia.orozco@antioquia.gov.co"/>
    <s v="Antioquia Rural Productiva"/>
    <m/>
    <s v="Apoyo a la modernización de la ganadería en el Departamento Antioquia"/>
    <n v="140060001"/>
    <s v="Áreas agrícolas, forestales, silvopastoriles, pastos y forrajes intervenidas "/>
    <m/>
    <s v="SIN ESTUDIO"/>
    <n v="20315"/>
    <d v="2017-12-04T00:00:00"/>
    <s v="NA"/>
    <n v="4600006546"/>
    <x v="1"/>
    <s v="Granada"/>
    <s v="En ejecución"/>
    <m/>
    <e v="#REF!"/>
    <s v="Tipo C:  Supervisión"/>
    <s v="Tecnica, Administrativa, Financiera."/>
  </r>
  <r>
    <x v="1"/>
    <n v="80111604"/>
    <s v="Adición y prórroga al convenio  4600006522  cuyo objeto es Apoyar la Asistencia Tecnica Directa Rural, a traves de la cofinanciación para la contratación del personal idoneo para la prestación de este servicio según ordenanza 53 del 22 de diciembre de 2016, en el municipio de  San Vicente Ferrer"/>
    <d v="2018-01-05T00:00:00"/>
    <s v="4 meses"/>
    <s v="Régimen Especial - Artículo 96 Ley 489 de 1998"/>
    <s v="Recursos propios"/>
    <n v="20825000"/>
    <n v="20825000"/>
    <s v="NO"/>
    <s v="N/A"/>
    <s v="Silvia Orozco Puerta"/>
    <s v="Profesional"/>
    <s v="3838828"/>
    <s v="silvia.orozco@antioquia.gov.co"/>
    <s v="Antioquia Rural Productiva"/>
    <m/>
    <s v="Apoyo a la modernización de la ganadería en el Departamento Antioquia"/>
    <n v="140060001"/>
    <s v="Áreas agrícolas, forestales, silvopastoriles, pastos y forrajes intervenidas "/>
    <m/>
    <s v="SIN ESTUDIO"/>
    <n v="20317"/>
    <d v="2017-12-04T00:00:00"/>
    <s v="NA"/>
    <n v="4600006522"/>
    <x v="1"/>
    <s v="San Vicente"/>
    <s v="En ejecución"/>
    <m/>
    <e v="#REF!"/>
    <s v="Tipo C:  Supervisión"/>
    <s v="Tecnica, Administrativa, Financiera."/>
  </r>
  <r>
    <x v="1"/>
    <n v="80111604"/>
    <s v="Adición y prórroga al convenio  4600006550  cuyo objeto es Apoyar la Asistencia Tecnica Directa Rural, a traves de la cofinanciación para la contratación del personal idoneo para la prestación de este servicio según ordenanza 53 del 22 de diciembre de 2016, en el municipio de  Abejorral"/>
    <d v="2018-01-05T00:00:00"/>
    <s v="4 meses"/>
    <s v="Régimen Especial - Artículo 96 Ley 489 de 1998"/>
    <s v="Recursos propios"/>
    <n v="20824993.199999999"/>
    <n v="20824993.199999999"/>
    <s v="NO"/>
    <s v="N/A"/>
    <s v="Jesus Antonio Palacios Anaya"/>
    <s v="Profesional"/>
    <s v="3838828"/>
    <s v="jesus.palacios@antioquia.gov.co"/>
    <s v="Antioquia Rural Productiva"/>
    <m/>
    <s v="Apoyo a la modernización de la ganadería en el Departamento Antioquia"/>
    <n v="140060001"/>
    <s v="Áreas agrícolas, forestales, silvopastoriles, pastos y forrajes intervenidas "/>
    <m/>
    <s v="SIN ESTUDIO"/>
    <n v="20319"/>
    <d v="2017-12-04T00:00:00"/>
    <s v="NA"/>
    <n v="4600006550"/>
    <x v="1"/>
    <s v="Abejorral"/>
    <s v="En ejecución"/>
    <m/>
    <e v="#REF!"/>
    <s v="Tipo C:  Supervisión"/>
    <s v="Tecnica, Administrativa, Financiera."/>
  </r>
  <r>
    <x v="1"/>
    <n v="80111604"/>
    <s v="Adición y prórroga al convenio  4600006521  cuyo objeto es Apoyar la Asistencia Tecnica Directa Rural, a traves de la cofinanciación para la contratación del personal idoneo para la prestación de este servicio según ordenanza 53 del 22 de diciembre de 2016, en el municipio de  Marinilla"/>
    <d v="2018-01-05T00:00:00"/>
    <s v="4 meses"/>
    <s v="Régimen Especial - Artículo 96 Ley 489 de 1998"/>
    <s v="Recursos propios"/>
    <n v="20824997.024999999"/>
    <n v="20824997.024999999"/>
    <s v="NO"/>
    <s v="N/A"/>
    <s v="Jesus Antonio Palacios Anaya"/>
    <s v="Profesional"/>
    <s v="3838828"/>
    <s v="jesus.palacios@antioquia.gov.co"/>
    <s v="Antioquia Rural Productiva"/>
    <m/>
    <s v="Apoyo a la modernización de la ganadería en el Departamento Antioquia"/>
    <n v="140060001"/>
    <s v="Áreas agrícolas, forestales, silvopastoriles, pastos y forrajes intervenidas "/>
    <m/>
    <s v="SIN ESTUDIO"/>
    <n v="20326"/>
    <d v="2017-12-04T00:00:00"/>
    <s v="NA"/>
    <n v="4600006521"/>
    <x v="1"/>
    <s v="Marinilla"/>
    <s v="En ejecución"/>
    <m/>
    <e v="#REF!"/>
    <s v="Tipo C:  Supervisión"/>
    <s v="Tecnica, Administrativa, Financiera."/>
  </r>
  <r>
    <x v="1"/>
    <n v="80111604"/>
    <s v="Adición y prórroga al convenio  4600006529  cuyo objeto es Apoyar la Asistencia Tecnica Directa Rural, a traves de la cofinanciación para la contratación del personal idoneo para la prestación de este servicio según ordenanza 53 del 22 de diciembre de 2016, en el municipio de  El Peñol"/>
    <d v="2018-01-05T00:00:00"/>
    <s v="4 meses"/>
    <s v="Régimen Especial - Artículo 96 Ley 489 de 1998"/>
    <s v="Recursos propios"/>
    <n v="20825000"/>
    <n v="20825000"/>
    <s v="NO"/>
    <s v="N/A"/>
    <s v="Juan Felipe Bedoya "/>
    <s v="Profesional"/>
    <s v="3838828"/>
    <s v="juan.bedoya@antioquia.gov.co"/>
    <s v="Antioquia Rural Productiva"/>
    <m/>
    <s v="Apoyo a la modernización de la ganadería en el Departamento Antioquia"/>
    <n v="140060001"/>
    <s v="Áreas agrícolas, forestales, silvopastoriles, pastos y forrajes intervenidas "/>
    <m/>
    <s v="SIN ESTUDIO"/>
    <n v="20340"/>
    <d v="2017-12-04T00:00:00"/>
    <s v="NA"/>
    <n v="4600006529"/>
    <x v="1"/>
    <s v="El Peñol"/>
    <s v="En ejecución"/>
    <m/>
    <e v="#REF!"/>
    <s v="Tipo C:  Supervisión"/>
    <s v="Tecnica, Administrativa, Financiera."/>
  </r>
  <r>
    <x v="1"/>
    <n v="80111604"/>
    <s v="Adición y prórroga al convenio  4600006547  cuyo objeto es Apoyar la Asistencia Tecnica Directa Rural, a traves de la cofinanciación para la contratación del personal idoneo para la prestación de este servicio según ordenanza 53 del 22 de  diciembre de 2016, en el municipio de La Ceja"/>
    <d v="2018-01-05T00:00:00"/>
    <s v="4 meses"/>
    <s v="Régimen Especial - Artículo 96 Ley 489 de 1998"/>
    <s v="Recursos propios"/>
    <n v="20825000"/>
    <n v="20825000"/>
    <s v="NO"/>
    <s v="N/A"/>
    <s v="Juan Felipe Bedoya"/>
    <s v="Profesional"/>
    <s v="3838828"/>
    <s v="juan.bedoya@antioquia.gov.co"/>
    <s v="Antioquia Rural Productiva"/>
    <m/>
    <s v="Apoyo a la modernización de la ganadería en el Departamento Antioquia"/>
    <n v="140060001"/>
    <s v="Áreas agrícolas, forestales, silvopastoriles, pastos y forrajes intervenidas "/>
    <m/>
    <s v="SIN ESTUDIO"/>
    <n v="20341"/>
    <d v="2017-12-04T00:00:00"/>
    <s v="NA"/>
    <n v="4600006547"/>
    <x v="1"/>
    <s v="La Ceja "/>
    <s v="En ejecución"/>
    <m/>
    <e v="#REF!"/>
    <s v="Tipo C:  Supervisión"/>
    <s v="Tecnica, Administrativa, Financiera."/>
  </r>
  <r>
    <x v="1"/>
    <n v="80111604"/>
    <s v="Adición y prórroga al convenio  4600006518  cuyo objeto es Apoyar la Asistencia Tecnica Directa Rural, a traves de la cofinanciación para la contratación del personal idóneo para la prestación de este servicio, según ordenanza 53 del 22 de diciembre de 2016, en el municipio de  Rionegro"/>
    <d v="2018-01-05T00:00:00"/>
    <s v="4 meses"/>
    <s v="Régimen Especial - Artículo 96 Ley 489 de 1998"/>
    <s v="Recursos propios"/>
    <n v="20825000"/>
    <n v="20825000"/>
    <s v="NO"/>
    <s v="N/A"/>
    <s v="Juan Felipe Bedoya "/>
    <s v="Profesional"/>
    <s v="3838828"/>
    <s v="juan.bedoya@antioquia.gov.co"/>
    <s v="Antioquia Rural Productiva"/>
    <m/>
    <s v="Apoyo a la modernización de la ganadería en el Departamento Antioquia"/>
    <n v="140060001"/>
    <s v="Áreas agrícolas, forestales, silvopastoriles, pastos y forrajes intervenidas "/>
    <m/>
    <s v="SIN ESTUDIO"/>
    <n v="20342"/>
    <d v="2017-12-04T00:00:00"/>
    <s v="NA"/>
    <n v="4600006518"/>
    <x v="1"/>
    <s v="Rionegro"/>
    <s v="En ejecución"/>
    <m/>
    <e v="#REF!"/>
    <s v="Tipo C:  Supervisión"/>
    <s v="Tecnica, Administrativa, Financiera."/>
  </r>
  <r>
    <x v="1"/>
    <n v="80111604"/>
    <s v="Adición y prórroga al convenio  4600006518  cuyo objeto es Apoyar la Asistencia Tecnica Directa Rural, a traves de la cofinanciación para la contratación del personal idóneo para la prestación de este servicio, según ordenanza 53 del 22 de diciembre de 2016, en el municipio de  Rionegro"/>
    <d v="2018-01-05T00:00:00"/>
    <s v="4 meses"/>
    <s v="Régimen Especial - Artículo 96 Ley 489 de 1998"/>
    <s v="Recursos propios"/>
    <n v="20824997.449999999"/>
    <n v="20824997.449999999"/>
    <s v="NO"/>
    <s v="N/A"/>
    <s v="Juan Felipe Bedoya"/>
    <s v="Profesional"/>
    <s v="3838828"/>
    <s v="juan.bedoya@antioquia.gov.co"/>
    <s v="Antioquia Rural Productiva"/>
    <m/>
    <s v="Apoyo a la modernización de la ganadería en el Departamento Antioquia"/>
    <n v="140060001"/>
    <s v="Áreas agrícolas, forestales, silvopastoriles, pastos y forrajes intervenidas "/>
    <m/>
    <s v="SIN ESTUDIO"/>
    <n v="20347"/>
    <d v="2017-12-04T00:00:00"/>
    <s v="NA"/>
    <n v="4600006523"/>
    <x v="1"/>
    <s v="San Luis "/>
    <s v="En ejecución"/>
    <m/>
    <e v="#REF!"/>
    <s v="Tipo C:  Supervisión"/>
    <s v="Tecnica, Administrativa, Financiera."/>
  </r>
  <r>
    <x v="1"/>
    <n v="80111604"/>
    <s v="Adición y prórroga al convenio  4600006520  cuyo objeto es Apoyar la Asistencia Tecnica Directa Rural, a traves de la cofinanciación para la contratación del personal idoneo para la prestación de este servicio según ordenanza 53 del 22 de diciembre de 2016, en el municipio de  San Carlos"/>
    <d v="2018-01-05T00:00:00"/>
    <s v="4 meses"/>
    <s v="Régimen Especial - Artículo 96 Ley 489 de 1998"/>
    <s v="Recursos propios"/>
    <n v="20825000"/>
    <n v="20825000"/>
    <s v="NO"/>
    <s v="N/A"/>
    <s v="Juan Felipe Bedoya"/>
    <s v="Profesional"/>
    <s v="3838828"/>
    <s v="juan.bedoya@antioquia.gov.co"/>
    <s v="Antioquia Rural Productiva"/>
    <m/>
    <s v="Apoyo a la modernización de la ganadería en el Departamento Antioquia"/>
    <n v="140060001"/>
    <s v="Áreas agrícolas, forestales, silvopastoriles, pastos y forrajes intervenidas "/>
    <m/>
    <s v="SIN ESTUDIO"/>
    <n v="20348"/>
    <d v="2017-12-04T00:00:00"/>
    <s v="NA"/>
    <n v="4600006520"/>
    <x v="1"/>
    <s v="San Carlos"/>
    <s v="En ejecución"/>
    <m/>
    <e v="#REF!"/>
    <s v="Tipo C:  Supervisión"/>
    <s v="Tecnica, Administrativa, Financiera."/>
  </r>
  <r>
    <x v="1"/>
    <n v="80111604"/>
    <s v="Adición y prórroga al convenio  4600006527  cuyo objeto es Apoyar la Asistencia Tecnica Directa Rural, a traves de la cofinanciación para la contratación del personal idoneo para la prestación de este servicio según ordenanza 53 del 22 de diciembre de 2016, en el municipio de  El Santuario"/>
    <d v="2018-01-05T00:00:00"/>
    <s v="4 meses"/>
    <s v="Régimen Especial - Artículo 96 Ley 489 de 1998"/>
    <s v="Recursos propios"/>
    <n v="20824997.024999999"/>
    <n v="20824997.024999999"/>
    <s v="NO"/>
    <s v="N/A"/>
    <s v="Jesús Antonio Palacio"/>
    <s v="Profesional"/>
    <s v="3838828"/>
    <s v="jesus.palacios@antioquia.gov.co"/>
    <s v="Antioquia Rural Productiva"/>
    <m/>
    <s v="Apoyo a la modernización de la ganadería en el Departamento Antioquia"/>
    <n v="140060001"/>
    <s v="Áreas agrícolas, forestales, silvopastoriles, pastos y forrajes intervenidas "/>
    <m/>
    <s v="SIN ESTUDIO"/>
    <n v="20335"/>
    <d v="2017-12-04T00:00:00"/>
    <s v="NA"/>
    <n v="4600006527"/>
    <x v="1"/>
    <s v="El Santuario"/>
    <s v="En ejecución"/>
    <m/>
    <e v="#REF!"/>
    <s v="Tipo C:  Supervisión"/>
    <s v="Tecnica, Administrativa, Financiera."/>
  </r>
  <r>
    <x v="1"/>
    <n v="80111604"/>
    <s v="ADICIÓN Y PRÓRROGA AL CONVENIO  4600006514  CUYO OBJETO ES APOYAR LA ASISTENCIA TÉCNICA DIRECTA RURAL, A TRAVÉS DE LA COFINANCIACIÓN PARA LA CONTRATACIÓN DEL PERSONAL IDÓNEO PARA LA PRESTACIÓN DE ESTE SERVICIO SEGÚN ORDENANZA 53 DEL 22 DE DICIEMBRE DE 2016. CODIGO DE NECESIDAD 19744. TERMINACION DE CONTRATO 24-04-2018."/>
    <d v="2018-01-05T00:00:00"/>
    <s v="4 meses"/>
    <s v="Régimen Especial - Artículo 96 Ley 489 de 1998"/>
    <s v="Recursos propios"/>
    <n v="20825000"/>
    <n v="20825000"/>
    <s v="NO"/>
    <s v="N/A"/>
    <s v="Jose Vicente Delgado"/>
    <s v="Profesional"/>
    <s v="3838828"/>
    <s v="jose.delgado@antioqua.gov.co"/>
    <s v="Antioquia Rural Productiva"/>
    <m/>
    <s v="Apoyo a la modernización de la ganadería en el Departamento Antioquia"/>
    <n v="140060001"/>
    <s v="Áreas agrícolas, forestales, silvopastoriles, pastos y forrajes intervenidas "/>
    <m/>
    <s v="SIN ESTUDIO"/>
    <n v="20361"/>
    <d v="2017-12-04T00:00:00"/>
    <s v="NA"/>
    <n v="4600006514"/>
    <x v="1"/>
    <s v="Tarazá"/>
    <s v="En ejecución"/>
    <m/>
    <e v="#REF!"/>
    <s v="Tipo C:  Supervisión"/>
    <s v="Tecnica, Administrativa, Financiera."/>
  </r>
  <r>
    <x v="1"/>
    <n v="80111604"/>
    <s v="ADICIÓN Y PRÓRROGA AL CONVENIO  4600006496  CUYO OBJETO ES APOYAR LA ASISTENCIA TÉCNICA DIRECTA RURAL, A TRAVÉS DE LA COFINANCIACIÓN PARA LA CONTRATACIÓN DEL PERSONAL IDÓNEO PARA LA PRESTACIÓN DE ESTE SERVICIO SEGÚN ORDENANZA 53 DEL 22 DE DICIEMBRE DE 2016. CODIGO DE NECESIDAD 19732. TERMINACION DE CONTRATO 01-04-2018.CACERES"/>
    <d v="2018-01-05T00:00:00"/>
    <s v="4 meses"/>
    <s v="Régimen Especial - Artículo 96 Ley 489 de 1998"/>
    <s v="Recursos propios"/>
    <n v="17000000"/>
    <n v="17000000"/>
    <s v="NO"/>
    <s v="N/A"/>
    <s v="Jose Vicente Delgado"/>
    <s v="Profesional"/>
    <s v="3838828"/>
    <s v="jose.delgado@antioqua.gov.co"/>
    <s v="Antioquia Rural Productiva"/>
    <m/>
    <s v="Apoyo a la modernización de la ganadería en el Departamento Antioquia"/>
    <n v="140060001"/>
    <s v="Áreas agrícolas, forestales, silvopastoriles, pastos y forrajes intervenidas "/>
    <m/>
    <s v="SIN ESTUDIO"/>
    <n v="20363"/>
    <d v="2017-12-04T00:00:00"/>
    <s v="NA"/>
    <n v="4600006496"/>
    <x v="1"/>
    <s v="Cáceres "/>
    <s v="En ejecución"/>
    <m/>
    <e v="#REF!"/>
    <s v="Tipo C:  Supervisión"/>
    <s v="Tecnica, Administrativa, Financiera."/>
  </r>
  <r>
    <x v="1"/>
    <n v="80111604"/>
    <s v="ADICIÓN Y PRÓRROGA AL CONVENIO  4600006495  CUYO OBJETO ES APOYAR LA ASISTENCIA TÉCNICA DIRECTA RURAL, A TRAVÉS DE LA COFINANCIACIÓN PARA LA CONTRATACIÓN DEL PERSONAL IDÓNEO PARA LA PRESTACIÓN DE ESTE SERVICIO SEGÚN ORDENANZA 53 DEL 22 DE DICIEMBRE DE 2016. CODIGO DE NECESIDAD 19731. TERMINACION DE CONTRATO 23-03-2018.CAUCASIA"/>
    <d v="2018-01-05T00:00:00"/>
    <s v="4 meses"/>
    <s v="Régimen Especial - Artículo 96 Ley 489 de 1998"/>
    <s v="Recursos propios"/>
    <n v="20725000"/>
    <n v="20725000"/>
    <s v="NO"/>
    <s v="N/A"/>
    <s v="Jose Vicente Delgado"/>
    <s v="Profesional"/>
    <s v="3838828"/>
    <s v="jose.delgado@antioqua.gov.co"/>
    <s v="Antioquia Rural Productiva"/>
    <m/>
    <s v="Apoyo a la modernización de la ganadería en el Departamento Antioquia"/>
    <n v="140060001"/>
    <s v="Áreas agrícolas, forestales, silvopastoriles, pastos y forrajes intervenidas "/>
    <m/>
    <s v="SIN ESTUDIO"/>
    <n v="20364"/>
    <d v="2017-12-04T00:00:00"/>
    <s v="NA"/>
    <n v="4600006495"/>
    <x v="1"/>
    <s v="Caucasia"/>
    <s v="En ejecución"/>
    <m/>
    <e v="#REF!"/>
    <s v="Tipo C:  Supervisión"/>
    <s v="Tecnica, Administrativa, Financiera."/>
  </r>
  <r>
    <x v="1"/>
    <n v="80111604"/>
    <s v="ADICIÓN Y PRÓRROGA AL CONVENIO 4600006662 CUYO OBJETO ES &quot;APOYAR LA ASISTENCIA TÉCNICA DIRECTA RURAL, A TRAVÉS DE LA COFINANCIACIÓN PARA LA CONTRATACIÓN DEL PERSONAL IDONEO PARA LA PRESTACIÓN DE ESTE SERVICIO SEGÚN ORDENANZA 53 DEL 22 DE DICIEMBRE DE 2016, MUNICIPIO DE EL BAGRE. CODIGO DE NECESIDAD 199836. VIGENCIA FUTURA 6000002381.- TERMINA  EL 25/04/2018.-"/>
    <d v="2018-01-05T00:00:00"/>
    <s v="4 meses"/>
    <s v="Régimen Especial - Artículo 96 Ley 489 de 1998"/>
    <s v="Recursos propios"/>
    <n v="20825000"/>
    <n v="20825000"/>
    <s v="NO"/>
    <s v="N/A"/>
    <s v="Guillermo Toro"/>
    <s v="Profesional"/>
    <s v="3838828"/>
    <s v="guillermo.toro@antioquia.gov.co"/>
    <s v="Antioquia Rural Productiva"/>
    <m/>
    <s v="Apoyo a la modernización de la ganadería en el Departamento Antioquia"/>
    <n v="140060001"/>
    <s v="Áreas agrícolas, forestales, silvopastoriles, pastos y forrajes intervenidas "/>
    <m/>
    <s v="SIN ESTUDIO"/>
    <n v="20370"/>
    <d v="2017-12-04T00:00:00"/>
    <s v="NA"/>
    <n v="4600006662"/>
    <x v="1"/>
    <s v="El Bagre"/>
    <s v="En ejecución"/>
    <m/>
    <e v="#REF!"/>
    <s v="Tipo C:  Supervisión"/>
    <s v="Tecnica, Administrativa, Financiera."/>
  </r>
  <r>
    <x v="1"/>
    <n v="80111604"/>
    <s v="ADICIÓN Y PRÓRROGA AL CONVENIO  4600006500  CUYO OBJETO ES APOYAR LA ASISTENCIA TÉCNICA DIRECTA RURAL, A TRAVÉS DE LA COFINANCIACIÓN PARA LA CONTRATACIÓN DEL PERSONAL IDÓNEO PARA LA PRESTACIÓN DE ESTE SERVICIO SEGÚN ORDENANZA 53 DEL 22 DE DICIEMBRE DE 2016. CODIGO DE NECESIDAD 19734. TERMINACION DE CONTRATO 24-04-2018.ZARAGOZA"/>
    <d v="2018-01-05T00:00:00"/>
    <s v="4 meses"/>
    <s v="Régimen Especial - Artículo 96 Ley 489 de 1998"/>
    <s v="Recursos propios"/>
    <n v="20825000"/>
    <n v="20825000"/>
    <s v="NO"/>
    <s v="N/A"/>
    <s v="Guillermo Toro"/>
    <s v="Profesional"/>
    <s v="3838828"/>
    <s v="guillermo.toro@antioquia.gov.co"/>
    <s v="Antioquia Rural Productiva"/>
    <m/>
    <s v="Apoyo a la modernización de la ganadería en el Departamento Antioquia"/>
    <n v="140060001"/>
    <s v="Áreas agrícolas, forestales, silvopastoriles, pastos y forrajes intervenidas "/>
    <m/>
    <s v="SIN ESTUDIO"/>
    <n v="20374"/>
    <d v="2017-12-04T00:00:00"/>
    <s v="NA"/>
    <n v="4600006500"/>
    <x v="1"/>
    <s v="Zaragoza"/>
    <s v="En ejecución"/>
    <m/>
    <e v="#REF!"/>
    <s v="Tipo C:  Supervisión"/>
    <s v="Tecnica, Administrativa, Financiera."/>
  </r>
  <r>
    <x v="1"/>
    <n v="80111604"/>
    <s v="ADICIÓN Y PRÓRROGA AL CONVENIO  4600006570  CUYO OBJETO ES APOYAR LA ASISTENCIA TÉCNICA DIRECTA RURAL, A TRAVÉS DE LA COFINANCIACIÓN PARA LA CONTRATACIÓN DEL PERSONAL IDÓNEO PARA LA PRESTACIÓN DE ESTE SERVICIO SEGÚN ORDENANZA 53 DEL 22 DE DICIEMBRE DE 2016. MUNICIPIO ABRIAQUÍ. NECESIDAD 19781. TERMINACION DE CONTRATO 18-04-2018."/>
    <d v="2018-01-05T00:00:00"/>
    <s v="4 meses"/>
    <s v="Régimen Especial - Artículo 96 Ley 489 de 1998"/>
    <s v="Recursos propios"/>
    <n v="20824993.199999999"/>
    <n v="20824993.199999999"/>
    <s v="NO"/>
    <s v="N/A"/>
    <s v="Libardo Castrillón"/>
    <s v="Profesional"/>
    <s v="3838828"/>
    <s v="libardo.castrillon@antioquia.gov.co"/>
    <s v="Antioquia Rural Productiva"/>
    <m/>
    <s v="Apoyo a la modernización de la ganadería en el Departamento Antioquia"/>
    <n v="140060001"/>
    <s v="Áreas agrícolas, forestales, silvopastoriles, pastos y forrajes intervenidas "/>
    <m/>
    <s v="SIN ESTUDIO"/>
    <n v="20381"/>
    <d v="2017-12-04T00:00:00"/>
    <s v="NA"/>
    <n v="4600006570"/>
    <x v="1"/>
    <s v="Abriaqui"/>
    <s v="En ejecución"/>
    <m/>
    <e v="#REF!"/>
    <s v="Tipo C:  Supervisión"/>
    <s v="Tecnica, Administrativa, Financiera."/>
  </r>
  <r>
    <x v="1"/>
    <n v="80111604"/>
    <s v="ADICIÓN Y PRÓRROGA AL CONVENIO 4600006574 CUYO OBJETO ES &quot;APOYAR LA ASISTENCIA TÉCNICA DIRECTA RURAL, A TRAVÉS DE LA COFINANCIACIÓN PARA LA CONTRATACIÓN DEL PERSONAL IDONEO PARA LA PRESTACIÓN DE ESTE SERVICIO SEGÚN ORDENANZA 53 DEL 22 DE DICIEMBRE DE 2016, MUNICIPIO DE ANZA. CODIGO DE NECESIDAD 1919784. VIGENCIA FUTURA 6000002381.- TERMINA  EL 28/03/2018.-"/>
    <d v="2018-01-05T00:00:00"/>
    <s v="4 meses"/>
    <s v="Régimen Especial - Artículo 96 Ley 489 de 1998"/>
    <s v="Recursos propios"/>
    <n v="20825000"/>
    <n v="20825000"/>
    <s v="NO"/>
    <s v="N/A"/>
    <s v="Leonardo García"/>
    <s v="Profesional"/>
    <s v="3838828"/>
    <s v="leonardo.garcia@antioquia.gov.co"/>
    <s v="Antioquia Rural Productiva"/>
    <m/>
    <s v="Apoyo a la modernización de la ganadería en el Departamento Antioquia"/>
    <n v="140060001"/>
    <s v="Áreas agrícolas, forestales, silvopastoriles, pastos y forrajes intervenidas "/>
    <m/>
    <s v="SIN ESTUDIO"/>
    <n v="20441"/>
    <d v="2017-12-04T00:00:00"/>
    <s v="NA"/>
    <n v="4600006574"/>
    <x v="1"/>
    <s v="Anzá"/>
    <s v="En ejecución"/>
    <m/>
    <e v="#REF!"/>
    <s v="Tipo C:  Supervisión"/>
    <s v="Tecnica, Administrativa, Financiera."/>
  </r>
  <r>
    <x v="1"/>
    <n v="80111604"/>
    <s v="ADICIÓN Y PRÓRROGA AL CONVENIO  4600006571  CUYO OBJETO ES APOYAR LA ASISTENCIA TÉCNICA DIRECTA RURAL, A TRAVÉS DE LA COFINANCIACIÓN PARA LA CONTRATACIÓN DEL PERSONAL IDÓNEO PARA LA PRESTACIÓN DE ESTE SERVICIO SEGÚN ORDENANZA 53 DEL 22 DE DICIEMBRE DE 2016. MUNICIPIO DE ARMENIA. NECESIDAD 19782. TERMINACION DE CONTRATO 18-04-2018."/>
    <d v="2018-01-05T00:00:00"/>
    <s v="4 meses"/>
    <m/>
    <s v="Recursos propios"/>
    <n v="20824978.75"/>
    <n v="20824978.75"/>
    <s v="NO"/>
    <s v="N/A"/>
    <s v="Libardo Castrillón"/>
    <s v="Profesional"/>
    <s v="3838828"/>
    <s v="libardo.castrillon@antioquia.gov.co"/>
    <s v="Antioquia Rural Productiva"/>
    <m/>
    <s v="Apoyo a la modernización de la ganadería en el Departamento Antioquia"/>
    <n v="140060001"/>
    <s v="Áreas agrícolas, forestales, silvopastoriles, pastos y forrajes intervenidas "/>
    <m/>
    <s v="SIN ESTUDIO"/>
    <n v="20448"/>
    <d v="2017-12-04T00:00:00"/>
    <s v="NA"/>
    <n v="4600006571"/>
    <x v="1"/>
    <s v="Armenia "/>
    <s v="En ejecución"/>
    <m/>
    <e v="#REF!"/>
    <s v="Tipo C:  Supervisión"/>
    <s v="Tecnica, Administrativa, Financiera."/>
  </r>
  <r>
    <x v="1"/>
    <n v="80111604"/>
    <s v="ADICIÓN Y PRÓRROGA AL CONVENIO 460006573 CUYO OBJETO ES &quot;APOYAR LA ASISTENCIA TÉCNICA DIRECTA RURAL, A TRAVÉS DE LA COFINANCIACIÓN PARA LA CONTRATACIÓN DEL PERSONAL IDONEO PARA LA PRESTACIÓN DE ESTE SERVICIO SEGÚN ORDENANZA 53 DEL 22 DE DICIEMBRE DE 2016, MUNICIPIO DE CAICEDO. CODIGO DE NECESIDAD 19783. VIGENCIA FUTURA 6000002381.- TERMINA  EL 15/04/2018.-"/>
    <d v="2018-01-05T00:00:00"/>
    <s v="4 meses"/>
    <s v="Régimen Especial - Artículo 96 Ley 489 de 1998"/>
    <s v="Recursos propios"/>
    <n v="20824575"/>
    <n v="20824575"/>
    <s v="NO"/>
    <s v="N/A"/>
    <s v="Leonardo García"/>
    <s v="Profesional"/>
    <s v="3838828"/>
    <s v="leonardo.garcia@antioquia.gov.co"/>
    <s v="Antioquia Rural Productiva"/>
    <m/>
    <s v="Apoyo a la modernización de la ganadería en el Departamento Antioquia"/>
    <n v="140060001"/>
    <s v="Áreas agrícolas, forestales, silvopastoriles, pastos y forrajes intervenidas "/>
    <m/>
    <s v="SIN ESTUDIO"/>
    <n v="20442"/>
    <d v="2017-12-04T00:00:00"/>
    <s v="NA"/>
    <n v="4600006573"/>
    <x v="1"/>
    <s v="Caicedo "/>
    <s v="En ejecución"/>
    <m/>
    <e v="#REF!"/>
    <s v="Tipo C:  Supervisión"/>
    <s v="Tecnica, Administrativa, Financiera."/>
  </r>
  <r>
    <x v="1"/>
    <n v="80111604"/>
    <s v="ADICIÓN Y PRÓRROGA AL CONVENIO 4600006560 CUYO OBJETO ES &quot;APOYAR LA ASISTENCIA TÉCNICA DIRECTA RURAL, A TRAVÉS DE LA COFINANCIACIÓN PARA LA CONTRATACIÓN DEL PERSONAL IDONEO PARA LA PRESTACIÓN DE ESTE SERVICIO SEGÚN ORDENANZA 53 DEL 22 DE DICIEMBRE DE 2016, MUNICIPIO DE GIRALDO. CODIGO DE NECESIDAD 19773. VIGENCIA FUTURA 6000002381.- TERMINA  EL 15/04/2018.-"/>
    <d v="2018-01-05T00:00:00"/>
    <s v="4 meses"/>
    <s v="Régimen Especial - Artículo 96 Ley 489 de 1998"/>
    <s v="Recursos propios"/>
    <n v="20825000"/>
    <n v="20825000"/>
    <s v="NO"/>
    <s v="N/A"/>
    <s v="Carlos Córdoba"/>
    <s v="Profesional"/>
    <s v="3838828"/>
    <s v="carlos.cordoba@antioquia.gov.co"/>
    <s v="Antioquia Rural Productiva"/>
    <m/>
    <s v="Apoyo a la modernización de la ganadería en el Departamento Antioquia"/>
    <n v="140060001"/>
    <s v="Áreas agrícolas, forestales, silvopastoriles, pastos y forrajes intervenidas "/>
    <m/>
    <s v="SIN ESTUDIO"/>
    <n v="20470"/>
    <d v="2017-12-04T00:00:00"/>
    <s v="NA"/>
    <n v="4600006560"/>
    <x v="1"/>
    <s v="Giraldo"/>
    <s v="En ejecución"/>
    <m/>
    <e v="#REF!"/>
    <s v="Tipo C:  Supervisión"/>
    <s v="Tecnica, Administrativa, Financiera."/>
  </r>
  <r>
    <x v="1"/>
    <n v="80111604"/>
    <s v="ADICIÓN Y PRÓRROGA AL CONVENIO 4600006598 CUYO OBJETO ES &quot;APOYAR LA ASISTENCIA TÉCNICA DIRECTA RURAL, A TRAVÉS DE LA COFINANCIACIÓN PARA LA CONTRATACIÓN DEL PERSONAL IDONEO PARA LA PRESTACIÓN DE ESTE SERVICIO SEGÚN ORDENANZA 53 DEL 22 DE DICIEMBRE DE 2016, MUNICIPIO DE HELICONIA. CODIGO DE NECESIDAD 19801. VIGENCIA FUTURA 6000002381.- TERMINA  EL 26/03/2018.-"/>
    <d v="2018-01-05T00:00:00"/>
    <s v="4 meses"/>
    <s v="Régimen Especial - Artículo 96 Ley 489 de 1998"/>
    <s v="Recursos propios"/>
    <n v="17000000"/>
    <n v="17000000"/>
    <s v="NO"/>
    <s v="N/A"/>
    <s v="Libardo Castrillón"/>
    <s v="Profesional"/>
    <s v="3838828"/>
    <s v="libardo.castrillon@antioquia.gov.co"/>
    <s v="Antioquia Rural Productiva"/>
    <m/>
    <s v="Apoyo a la modernización de la ganadería en el Departamento Antioquia"/>
    <n v="140060001"/>
    <s v="Áreas agrícolas, forestales, silvopastoriles, pastos y forrajes intervenidas "/>
    <m/>
    <s v="SIN ESTUDIO"/>
    <n v="20456"/>
    <d v="2017-12-04T00:00:00"/>
    <s v="NA"/>
    <n v="4600006598"/>
    <x v="1"/>
    <s v="Heliconia"/>
    <s v="En ejecución"/>
    <m/>
    <e v="#REF!"/>
    <s v="Tipo C:  Supervisión"/>
    <s v="Tecnica, Administrativa, Financiera."/>
  </r>
  <r>
    <x v="1"/>
    <n v="80111604"/>
    <s v="ADICIÓN Y PRÓRROGA AL CONVENIO  4600006569  CUYO OBJETO ES APOYAR LA ASISTENCIA TÉCNICA DIRECTA RURAL, A TRAVÉS DE LA COFINANCIACIÓN PARA LA CONTRATACIÓN DEL PERSONAL IDÓNEO PARA LA PRESTACIÓN DE ESTE SERVICIO SEGÚN ORDENANZA 53 DEL 22 DE DICIEMBRE DE 2016. CODIGO DE NECESIDAD 19780. TERMINACION DE CONTRATO 13-04-2018."/>
    <d v="2018-01-05T00:00:00"/>
    <s v="4 meses"/>
    <s v="Régimen Especial - Artículo 96 Ley 489 de 1998"/>
    <s v="Recursos propios"/>
    <n v="20824997.024999999"/>
    <n v="20824997.024999999"/>
    <s v="NO"/>
    <s v="N/A"/>
    <s v="Carlos Córdoba"/>
    <s v="Profesional"/>
    <s v="3838828"/>
    <s v="carlos.cordoba@antioquia.gov.co"/>
    <s v="Antioquia Rural Productiva"/>
    <m/>
    <s v="Apoyo a la modernización de la ganadería en el Departamento Antioquia"/>
    <n v="140060001"/>
    <s v="Áreas agrícolas, forestales, silvopastoriles, pastos y forrajes intervenidas "/>
    <m/>
    <s v="SIN ESTUDIO"/>
    <n v="20471"/>
    <d v="2017-12-04T00:00:00"/>
    <s v="NA"/>
    <n v="4600006569"/>
    <x v="1"/>
    <s v="Olaya"/>
    <s v="En ejecución"/>
    <m/>
    <e v="#REF!"/>
    <s v="Tipo C:  Supervisión"/>
    <s v="Tecnica, Administrativa, Financiera."/>
  </r>
  <r>
    <x v="1"/>
    <n v="80111604"/>
    <s v="ADICIÓN Y PRÓRROGA AL CONVENIO  4600006561  CUYO OBJETO ES APOYAR LA ASISTENCIA TÉCNICA DIRECTA RURAL, A TRAVÉS DE LA COFINANCIACIÓN PARA LA CONTRATACIÓN DEL PERSONAL IDÓNEO PARA LA PRESTACIÓN DE ESTE SERVICIO SEGÚN ORDENANZA 53 DEL 22 DE DICIEMBRE DE 2016. CODIGO DE NECESIDAD 19774. TERMINACION DE CONTRATO 18-04-2018."/>
    <d v="2018-01-05T00:00:00"/>
    <s v="4 meses"/>
    <s v="Régimen Especial - Artículo 96 Ley 489 de 1998"/>
    <s v="Recursos propios"/>
    <n v="20824256.25"/>
    <n v="20824256.25"/>
    <s v="NO"/>
    <s v="N/A"/>
    <s v="Leonardo García"/>
    <s v="Profesional"/>
    <s v="3838828"/>
    <s v="leonardo.garcia@antioquia.gov.co"/>
    <s v="Antioquia Rural Productiva"/>
    <m/>
    <s v="Apoyo a la modernización de la ganadería en el Departamento Antioquia"/>
    <n v="140060001"/>
    <s v="Áreas agrícolas, forestales, silvopastoriles, pastos y forrajes intervenidas "/>
    <m/>
    <s v="SIN ESTUDIO"/>
    <n v="20443"/>
    <d v="2017-12-04T00:00:00"/>
    <s v="NA"/>
    <n v="4600006561"/>
    <x v="1"/>
    <s v="Peque"/>
    <s v="En ejecución"/>
    <m/>
    <e v="#REF!"/>
    <s v="Tipo C:  Supervisión"/>
    <s v="Tecnica, Administrativa, Financiera."/>
  </r>
  <r>
    <x v="1"/>
    <n v="80111604"/>
    <s v="ADICIÓN Y PRÓRROGA AL CONVENIO  4600006557  CUYO OBJETO ES APOYAR LA ASISTENCIA TÉCNICA DIRECTA RURAL, A TRAVÉS DE LA COFINANCIACIÓN PARA LA CONTRATACIÓN DEL PERSONAL IDÓNEO PARA LA PRESTACIÓN DE ESTE SERVICIO SEGÚN ORDENANZA 53 DEL 22 DE DICIEMBRE DE 2016. MUNICIPIO SABANALARGA. NECESIDAD 19770. TERMINACION DE CONTRATO 02-05-2018."/>
    <d v="2018-01-05T00:00:00"/>
    <s v="4 meses"/>
    <s v="Régimen Especial - Artículo 96 Ley 489 de 1998"/>
    <s v="Recursos propios"/>
    <n v="20824150"/>
    <n v="20824150"/>
    <s v="NO"/>
    <s v="N/A"/>
    <s v="Libardo Castrillón"/>
    <s v="Profesional"/>
    <s v="3838828"/>
    <s v="libardo.castrillon@antioquia.gov.co"/>
    <s v="Antioquia Rural Productiva"/>
    <m/>
    <s v="Apoyo a la modernización de la ganadería en el Departamento Antioquia"/>
    <n v="140060001"/>
    <s v="Áreas agrícolas, forestales, silvopastoriles, pastos y forrajes intervenidas "/>
    <m/>
    <s v="SIN ESTUDIO"/>
    <n v="20460"/>
    <d v="2017-12-04T00:00:00"/>
    <s v="NA"/>
    <n v="4600006557"/>
    <x v="1"/>
    <s v="Sabanalarga"/>
    <s v="En ejecución"/>
    <m/>
    <e v="#REF!"/>
    <s v="Tipo C:  Supervisión"/>
    <s v="Tecnica, Administrativa, Financiera."/>
  </r>
  <r>
    <x v="1"/>
    <n v="80111604"/>
    <s v="ADICIÓN Y PRÓRROGA AL CONVENIO 4600006565 CUYO OBJETO ES &quot;APOYAR LA ASISTENCIA TÉCNICA DIRECTA RURAL, A TRAVÉS DE LA COFINANCIACIÓN PARA LA CONTRATACIÓN DEL PERSONAL IDONEO PARA LA PRESTACIÓN DE ESTE SERVICIO SEGÚN ORDENANZA 53 DEL 22 DE DICIEMBRE DE 2016, MUNICIPIO DE SANTA FE DE ANTIOQUIA. CODIGO DE NECESIDAD 19777. VIGENCIA FUTURA 6000002381.- TERMINA  EL 10/04/2018.-"/>
    <d v="2018-01-05T00:00:00"/>
    <s v="4 meses"/>
    <s v="Régimen Especial - Artículo 96 Ley 489 de 1998"/>
    <s v="Recursos propios"/>
    <n v="20824766.25"/>
    <n v="20824766.25"/>
    <s v="NO"/>
    <s v="N/A"/>
    <s v="Libardo Castrillón"/>
    <s v="Profesional"/>
    <s v="3838828"/>
    <s v="libardo.castrillon@antioquia.gov.co"/>
    <s v="Antioquia Rural Productiva"/>
    <m/>
    <s v="Apoyo a la modernización de la ganadería en el Departamento Antioquia"/>
    <n v="140060001"/>
    <s v="Áreas agrícolas, forestales, silvopastoriles, pastos y forrajes intervenidas "/>
    <m/>
    <s v="SIN ESTUDIO"/>
    <n v="20466"/>
    <d v="2017-12-04T00:00:00"/>
    <s v="NA"/>
    <n v="4600006565"/>
    <x v="1"/>
    <s v="Santa Fe de Antioquia"/>
    <s v="En ejecución"/>
    <m/>
    <e v="#REF!"/>
    <s v="Tipo C:  Supervisión"/>
    <s v="Tecnica, Administrativa, Financiera."/>
  </r>
  <r>
    <x v="1"/>
    <n v="80111604"/>
    <s v="ADICIÓN Y PRÓRROGA AL CONVENIO 4600006575 CUYO OBJETO ES &quot;APOYAR LA ASISTENCIA TÉCNICA DIRECTA RURAL, A TRAVÉS DE LA COFINANCIACIÓN PARA LA CONTRATACIÓN DEL PERSONAL IDONEO PARA LA PRESTACIÓN DE ESTE SERVICIO SEGÚN ORDENANZA 53 DEL 22 DE DICIEMBRE DE 2016, MUNICIPIO DE SOPETRÁN. CODIGO DE NECESIDAD 19785. VIGENCIA FUTURA 6000002381.- TERMINA  EL 19/04/2018.-"/>
    <d v="2018-01-05T00:00:00"/>
    <s v="4 meses"/>
    <s v="Régimen Especial - Artículo 96 Ley 489 de 1998"/>
    <s v="Recursos propios"/>
    <n v="20824978.75"/>
    <n v="20824978.75"/>
    <s v="NO"/>
    <s v="N/A"/>
    <s v="Leonardo García"/>
    <s v="Profesional"/>
    <s v="3838828"/>
    <s v="leonardo.garcia@antioquia.gov.co"/>
    <s v="Antioquia Rural Productiva"/>
    <m/>
    <s v="Apoyo a la modernización de la ganadería en el Departamento Antioquia"/>
    <n v="140060001"/>
    <s v="Áreas agrícolas, forestales, silvopastoriles, pastos y forrajes intervenidas "/>
    <m/>
    <s v="SIN ESTUDIO"/>
    <n v="20444"/>
    <d v="2017-12-04T00:00:00"/>
    <s v="NA"/>
    <n v="4600006575"/>
    <x v="1"/>
    <s v="Sopetrán"/>
    <s v="En ejecución"/>
    <m/>
    <e v="#REF!"/>
    <s v="Tipo C:  Supervisión"/>
    <s v="Tecnica, Administrativa, Financiera."/>
  </r>
  <r>
    <x v="1"/>
    <n v="80111604"/>
    <s v="ADICIÓN Y PRÓRROGA AL CONVENIO  4600006568  CUYO OBJETO ES APOYAR LA ASISTENCIA TÉCNICA DIRECTA RURAL, A TRAVÉS DE LA COFINANCIACIÓN PARA LA CONTRATACIÓN DEL PERSONAL IDÓNEO PARA LA PRESTACIÓN DE ESTE SERVICIO SEGÚN ORDENANZA 53 DEL 22 DE DICIEMBRE DE 2016. CODIGO DE NECESIDAD 19779. TERMINACION DE CONTRATO 28-07-2018.URAMITA"/>
    <d v="2018-01-05T00:00:00"/>
    <s v="4 meses"/>
    <s v="Régimen Especial - Artículo 96 Ley 489 de 1998"/>
    <s v="Recursos propios"/>
    <n v="20825000"/>
    <n v="20825000"/>
    <s v="NO"/>
    <s v="N/A"/>
    <s v="Libardo Castrillón"/>
    <s v="Profesional"/>
    <s v="3838828"/>
    <s v="libardo.castrillon@antioquia.gov.co"/>
    <s v="Antioquia Rural Productiva"/>
    <m/>
    <s v="Apoyo a la modernización de la ganadería en el Departamento Antioquia"/>
    <n v="140060001"/>
    <s v="Áreas agrícolas, forestales, silvopastoriles, pastos y forrajes intervenidas "/>
    <m/>
    <s v="SIN ESTUDIO"/>
    <n v="20467"/>
    <d v="2017-12-04T00:00:00"/>
    <s v="NA"/>
    <n v="4600006568"/>
    <x v="1"/>
    <s v="Uramita"/>
    <s v="En ejecución"/>
    <m/>
    <e v="#REF!"/>
    <s v="Tipo C:  Supervisión"/>
    <s v="Tecnica, Administrativa, Financiera."/>
  </r>
  <r>
    <x v="1"/>
    <n v="80111604"/>
    <s v="ADICIÓN Y PRÓRROGA AL CONVENIO 4600006614 CUYO OBJETO ES &quot;APOYAR LA ASISTENCIA TÉCNICA DIRECTA RURAL, A TRAVÉS DE LA COFINANCIACIÓN PARA LA CONTRATACIÓN DEL PERSONAL IDONEO PARA LA PRESTACIÓN DE ESTE SERVICIO SEGÚN ORDENANZA 53 DEL 22 DE DICIEMBRE DE 2016, MUNICIPIO DE HISPANIA. CODIGO DE NECESIDAD 19815. VIGENCIA FUTURA 6000002381.- TERMINA  EL 13/04/2018.-"/>
    <d v="2018-01-05T00:00:00"/>
    <s v="4 meses"/>
    <s v="Régimen Especial - Artículo 96 Ley 489 de 1998"/>
    <s v="Recursos propios"/>
    <n v="20825000"/>
    <n v="20825000"/>
    <s v="NO"/>
    <s v="N/A"/>
    <s v="Nataly Restrepo"/>
    <s v="Profesional"/>
    <s v="3838828"/>
    <s v="nataly.restrepo@antioquia.gov.co"/>
    <s v="Antioquia Rural Productiva"/>
    <m/>
    <s v="Apoyo a la modernización de la ganadería en el Departamento Antioquia"/>
    <n v="140060001"/>
    <s v="Áreas agrícolas, forestales, silvopastoriles, pastos y forrajes intervenidas "/>
    <m/>
    <s v="SIN ESTUDIO"/>
    <n v="20485"/>
    <d v="2017-12-04T00:00:00"/>
    <s v="NA"/>
    <n v="4600006614"/>
    <x v="1"/>
    <s v="Hispania"/>
    <s v="En ejecución"/>
    <m/>
    <e v="#REF!"/>
    <s v="Tipo C:  Supervisión"/>
    <s v="Tecnica, Administrativa, Financiera."/>
  </r>
  <r>
    <x v="1"/>
    <n v="80111604"/>
    <s v="ADICIÓN Y PRÓRROGA AL CONVENIO 4600006613 CUYO OBJETO ES &quot;APOYAR LA ASISTENCIA TÉCNICA DIRECTA RURAL, A TRAVÉS DE LA COFINANCIACIÓN PARA LA CONTRATACIÓN DEL PERSONAL IDONEO PARA LA PRESTACIÓN DE ESTE SERVICIO SEGÚN ORDENANZA 53 DEL 22 DE DICIEMBRE DE 2016, MUNICIPIO DE BETANIA. CODIGO DE NECESIDAD 19814. VIGENCIA FUTURA 6000002381.- TERMINA  EL 09/04/2018.-"/>
    <d v="2018-01-05T00:00:00"/>
    <s v="4 meses"/>
    <s v="Régimen Especial - Artículo 96 Ley 489 de 1998"/>
    <s v="Recursos propios"/>
    <n v="20824997.875"/>
    <n v="20824997.875"/>
    <s v="NO"/>
    <s v="N/A"/>
    <s v="Nataly Restrepo"/>
    <s v="Profesional"/>
    <s v="3838828"/>
    <s v="nataly.restrepo@antioquia.gov.co"/>
    <s v="Antioquia Rural Productiva"/>
    <m/>
    <s v="Apoyo a la modernización de la ganadería en el Departamento Antioquia"/>
    <n v="140060001"/>
    <s v="Áreas agrícolas, forestales, silvopastoriles, pastos y forrajes intervenidas "/>
    <m/>
    <s v="SIN ESTUDIO"/>
    <n v="20486"/>
    <d v="2017-12-04T00:00:00"/>
    <s v="NA"/>
    <n v="4600006613"/>
    <x v="1"/>
    <s v="Betania"/>
    <s v="En ejecución"/>
    <m/>
    <e v="#REF!"/>
    <s v="Tipo C:  Supervisión"/>
    <s v="Tecnica, Administrativa, Financiera."/>
  </r>
  <r>
    <x v="1"/>
    <n v="80111604"/>
    <s v="ADICIÓN Y PRÓRROGA AL CONVENIO 4600006623 CUYO OBJETO ES &quot;APOYAR LA ASISTENCIA TÉCNICA DIRECTA RURAL, A TRAVÉS DE LA COFINANCIACIÓN PARA LA CONTRATACIÓN DEL PERSONAL IDONEO PARA LA PRESTACIÓN DE ESTE SERVICIO SEGÚN ORDENANZA 53 DEL 22 DE DICIEMBRE DE 2016, MUNICIPIO DE JARDIN. CODIGO DE NECESIDAD 19822. VIGENCIA FUTURA 6000002381.- TERMINA  EL 19/03/2018.-"/>
    <d v="2018-01-05T00:00:00"/>
    <s v="4 meses"/>
    <s v="Régimen Especial - Artículo 96 Ley 489 de 1998"/>
    <s v="Recursos propios"/>
    <n v="20580000"/>
    <n v="20580000"/>
    <s v="NO"/>
    <s v="N/A"/>
    <s v="Nataly Restrepo"/>
    <s v="Profesional"/>
    <s v="3838828"/>
    <s v="nataly.restrepo@antioquia.gov.co"/>
    <s v="Antioquia Rural Productiva"/>
    <m/>
    <s v="Apoyo a la modernización de la ganadería en el Departamento Antioquia"/>
    <n v="140060001"/>
    <s v="Áreas agrícolas, forestales, silvopastoriles, pastos y forrajes intervenidas "/>
    <m/>
    <s v="SIN ESTUDIO"/>
    <n v="20487"/>
    <d v="2017-12-04T00:00:00"/>
    <s v="NA"/>
    <n v="4600006623"/>
    <x v="1"/>
    <s v="Jardín"/>
    <s v="En ejecución"/>
    <m/>
    <e v="#REF!"/>
    <s v="Tipo C:  Supervisión"/>
    <s v="Tecnica, Administrativa, Financiera."/>
  </r>
  <r>
    <x v="1"/>
    <n v="80111604"/>
    <s v="ADICIÓN Y PRÓRROGA AL CONVENIO 4600006623 CUYO OBJETO ES &quot;APOYAR LA ASISTENCIA TÉCNICA DIRECTA RURAL, A TRAVÉS DE LA COFINANCIACIÓN PARA LA CONTRATACIÓN DEL PERSONAL IDONEO PARA LA PRESTACIÓN DE ESTE SERVICIO SEGÚN ORDENANZA 53 DEL 22 DE DICIEMBRE DE 2016, MUNICIPIO DE JARDIN. CODIGO DE NECESIDAD 19822. VIGENCIA FUTURA 6000002381.- TERMINA  EL 19/03/2018.-"/>
    <d v="2018-01-05T00:00:00"/>
    <s v="4 meses"/>
    <s v="Régimen Especial - Artículo 96 Ley 489 de 1998"/>
    <s v="Recursos propios"/>
    <n v="20824997.024999999"/>
    <n v="20824997.024999999"/>
    <s v="NO"/>
    <s v="N/A"/>
    <s v="Nataly Restrepo"/>
    <s v="Profesional"/>
    <s v="3838828"/>
    <s v="nataly.restrepo@antioquia.gov.co"/>
    <s v="Antioquia Rural Productiva"/>
    <m/>
    <s v="Apoyo a la modernización de la ganadería en el Departamento Antioquia"/>
    <n v="140060001"/>
    <s v="Áreas agrícolas, forestales, silvopastoriles, pastos y forrajes intervenidas "/>
    <m/>
    <s v="SIN ESTUDIO"/>
    <n v="20488"/>
    <d v="2017-12-04T00:00:00"/>
    <s v="NA"/>
    <n v="4600006621"/>
    <x v="1"/>
    <s v="Venecia"/>
    <s v="En ejecución"/>
    <m/>
    <e v="#REF!"/>
    <s v="Tipo C:  Supervisión"/>
    <s v="Tecnica, Administrativa, Financiera."/>
  </r>
  <r>
    <x v="1"/>
    <n v="80111604"/>
    <s v="ADICIÓN Y PRÓRROGA AL CONVENIO 4600006620 CUYO OBJETO ES &quot;APOYAR LA ASISTENCIA TÉCNICA DIRECTA RURAL, A TRAVÉS DE LA COFINANCIACIÓN PARA LA CONTRATACIÓN DEL PERSONAL IDONEO PARA LA PRESTACIÓN DE ESTE SERVICIO SEGÚN ORDENANZA 53 DEL 22 DE DICIEMBRE DE 2016, MUNICIPIO DE SANTA BARBARA. CODIGO DE NECESIDAD 19820. VIGENCIA FUTURA 6000002381.- TERMINA  EL 11/04/2018.-"/>
    <d v="2018-01-05T00:00:00"/>
    <s v="4 meses"/>
    <s v="Régimen Especial - Artículo 96 Ley 489 de 1998"/>
    <s v="Recursos propios"/>
    <n v="20824999.149999999"/>
    <n v="20824999.149999999"/>
    <s v="NO"/>
    <s v="N/A"/>
    <s v="Nataly Restrepo"/>
    <s v="Profesional"/>
    <s v="3838828"/>
    <s v="nataly.restrepo@antioquia.gov.co"/>
    <s v="Antioquia Rural Productiva"/>
    <m/>
    <s v="Apoyo a la modernización de la ganadería en el Departamento Antioquia"/>
    <n v="140060001"/>
    <s v="Áreas agrícolas, forestales, silvopastoriles, pastos y forrajes intervenidas "/>
    <m/>
    <s v="SIN ESTUDIO"/>
    <n v="20489"/>
    <d v="2017-12-04T00:00:00"/>
    <s v="NA"/>
    <n v="4600006620"/>
    <x v="1"/>
    <s v="Santa Bárbara"/>
    <s v="En ejecución"/>
    <m/>
    <e v="#REF!"/>
    <s v="Tipo C:  Supervisión"/>
    <s v="Tecnica, Administrativa, Financiera."/>
  </r>
  <r>
    <x v="1"/>
    <n v="80111604"/>
    <s v="ADICIÓN Y PRÓRROGA AL CONVENIO 4600006618 CUYO OBJETO ES &quot;APOYAR LA ASISTENCIA TÉCNICA DIRECTA RURAL, A TRAVÉS DE LA COFINANCIACIÓN PARA LA CONTRATACIÓN DEL PERSONAL IDONEO PARA LA PRESTACIÓN DE ESTE SERVICIO SEGÚN ORDENANZA 53 DEL 22 DE DICIEMBRE DE 2016, MUNICIPIO DE MONTEBELLO. CODIGO DE NECESIDAD 19818. VIGENCIA FUTURA 6000002381.- TERMINA  EL 05/04/2018.-"/>
    <d v="2018-01-05T00:00:00"/>
    <s v="4 meses"/>
    <s v="Régimen Especial - Artículo 96 Ley 489 de 1998"/>
    <s v="Recursos propios"/>
    <n v="20824998.300000001"/>
    <n v="20824998.300000001"/>
    <s v="NO"/>
    <s v="N/A"/>
    <s v="Nataly Restrepo"/>
    <s v="Profesional"/>
    <s v="3838828"/>
    <s v="nataly.restrepo@antioquia.gov.co"/>
    <s v="Antioquia Rural Productiva"/>
    <m/>
    <s v="Apoyo a la modernización de la ganadería en el Departamento Antioquia"/>
    <n v="140060001"/>
    <s v="Áreas agrícolas, forestales, silvopastoriles, pastos y forrajes intervenidas "/>
    <m/>
    <s v="SIN ESTUDIO"/>
    <n v="20490"/>
    <d v="2017-12-04T00:00:00"/>
    <s v="NA"/>
    <n v="4600006618"/>
    <x v="1"/>
    <s v="Montebello"/>
    <s v="En ejecución"/>
    <m/>
    <e v="#REF!"/>
    <s v="Tipo C:  Supervisión"/>
    <s v="Tecnica, Administrativa, Financiera."/>
  </r>
  <r>
    <x v="1"/>
    <n v="80111604"/>
    <s v="ADICIÓN Y PRÓRROGA AL CONVENIO 4600006580 CUYO OBJETO ES &quot;APOYAR LA ASISTENCIA TÉCNICA DIRECTA RURAL, A TRAVÉS DE LA COFINANCIACIÓN PARA LA CONTRATACIÓN DEL PERSONAL IDONEO PARA LA PRESTACIÓN DE ESTE SERVICIO SEGÚN ORDENANZA 53 DEL 22 DE DICIEMBRE DE 2016, MUNICIPIO DE SALGAR CODIGO DE NECESIDAD 19789. VIGENCIA FUTURA 6000002381.- TERMINA  EL 03/04/2018.-"/>
    <d v="2018-01-05T00:00:00"/>
    <s v="4 meses"/>
    <s v="Régimen Especial - Artículo 96 Ley 489 de 1998"/>
    <s v="Recursos propios"/>
    <n v="20824999.574999999"/>
    <n v="20824999.574999999"/>
    <s v="NO"/>
    <s v="N/A"/>
    <s v="Juan Carlos Montoya"/>
    <s v="Profesional"/>
    <s v="3838828"/>
    <s v="juan.montoya@antioquia.gov.co"/>
    <s v="Antioquia Rural Productiva"/>
    <m/>
    <s v="Apoyo a la modernización de la ganadería en el Departamento Antioquia"/>
    <n v="140060001"/>
    <s v="Áreas agrícolas, forestales, silvopastoriles, pastos y forrajes intervenidas "/>
    <m/>
    <s v="SIN ESTUDIO"/>
    <n v="20491"/>
    <d v="2017-12-04T00:00:00"/>
    <s v="NA"/>
    <n v="4600006580"/>
    <x v="1"/>
    <s v="Salgar"/>
    <s v="En ejecución"/>
    <m/>
    <e v="#REF!"/>
    <s v="Tipo C:  Supervisión"/>
    <s v="Tecnica, Administrativa, Financiera."/>
  </r>
  <r>
    <x v="1"/>
    <n v="80111604"/>
    <s v="ADICIÓN Y PRÓRROGA AL CONVENIO 4600006644 CUYO OBJETO ES &quot;APOYAR LA ASISTENCIA TÉCNICA DIRECTA RURAL, A TRAVÉS DE LA COFINANCIACIÓN PARA LA CONTRATACIÓN DEL PERSONAL IDONEO PARA LA PRESTACIÓN DE ESTE SERVICIO SEGÚN ORDENANZA 53 DEL 22 DE DICIEMBRE DE 2016, MUNICIPIO DE ANDES. CODIGO DE NECESIDAD 19835. VIGENCIA FUTURA 6000002381.- TERMINA  EL 02/04/2018.-"/>
    <d v="2018-01-05T00:00:00"/>
    <s v="4 meses"/>
    <s v="Régimen Especial - Artículo 96 Ley 489 de 1998"/>
    <s v="Recursos propios"/>
    <n v="20824995.75"/>
    <n v="20824995.75"/>
    <s v="NO"/>
    <s v="N/A"/>
    <s v="Juan Carlos Montoya"/>
    <s v="Profesional"/>
    <s v="3838828"/>
    <s v="juan.montoya@antioquia.gov.co"/>
    <s v="Antioquia Rural Productiva"/>
    <m/>
    <s v="Apoyo a la modernización de la ganadería en el Departamento Antioquia"/>
    <n v="140060001"/>
    <s v="Áreas agrícolas, forestales, silvopastoriles, pastos y forrajes intervenidas "/>
    <m/>
    <s v="SIN ESTUDIO"/>
    <n v="20492"/>
    <d v="2017-12-04T00:00:00"/>
    <s v="NA"/>
    <n v="4600006644"/>
    <x v="1"/>
    <s v="Andes"/>
    <s v="En ejecución"/>
    <m/>
    <e v="#REF!"/>
    <s v="Tipo C:  Supervisión"/>
    <s v="Tecnica, Administrativa, Financiera."/>
  </r>
  <r>
    <x v="1"/>
    <n v="80111604"/>
    <s v="ADICIÓN Y PRÓRROGA AL CONVENIO 4600006583 CUYO OBJETO ES &quot;APOYAR LA ASISTENCIA TÉCNICA DIRECTA RURAL, A TRAVÉS DE LA COFINANCIACIÓN PARA LA CONTRATACIÓN DEL PERSONAL IDONEO PARA LA PRESTACIÓN DE ESTE SERVICIO SEGÚN ORDENANZA 53 DEL 22 DE DICIEMBRE DE 2016, MUNICIPIO DE ANGELÓPOLIS. CODIGO DE NECESIDAD 19791. VIGENCIA FUTURA 6000002381.- TERMINA  EL 24/03/2018.-"/>
    <d v="2018-01-05T00:00:00"/>
    <s v="4 meses"/>
    <s v="Régimen Especial - Artículo 96 Ley 489 de 1998"/>
    <s v="Recursos propios"/>
    <n v="20750999.574999999"/>
    <n v="20750999.574999999"/>
    <s v="NO"/>
    <s v="N/A"/>
    <s v="Juan Carlos Montoya"/>
    <s v="Profesional"/>
    <s v="3838828"/>
    <s v="juan.montoya@antioquia.gov.co"/>
    <s v="Antioquia Rural Productiva"/>
    <m/>
    <s v="Apoyo a la modernización de la ganadería en el Departamento Antioquia"/>
    <n v="140060001"/>
    <s v="Áreas agrícolas, forestales, silvopastoriles, pastos y forrajes intervenidas "/>
    <m/>
    <s v="SIN ESTUDIO"/>
    <n v="20494"/>
    <d v="2017-12-04T00:00:00"/>
    <s v="NA"/>
    <n v="4600006583"/>
    <x v="1"/>
    <s v="Angelópolis"/>
    <s v="En ejecución"/>
    <m/>
    <e v="#REF!"/>
    <s v="Tipo C:  Supervisión"/>
    <s v="Tecnica, Administrativa, Financiera."/>
  </r>
  <r>
    <x v="1"/>
    <n v="80111604"/>
    <s v="ADICIÓN Y PRÓRROGA AL CONVENIO 4600006578 CUYO OBJETO ES &quot;APOYAR LA ASISTENCIA TÉCNICA DIRECTA RURAL, A TRAVÉS DE LA COFINANCIACIÓN PARA LA CONTRATACIÓN DEL PERSONAL IDONEO PARA LA PRESTACIÓN DE ESTE SERVICIO SEGÚN ORDENANZA 53 DEL 22 DE DICIEMBRE DE 2016, MUNICIPIO DE URRAO. CODIGO DE NECESIDAD 19787. VIGENCIA FUTURA 6000002381.- TERMINA  EL 26/02/2018.-"/>
    <d v="2018-01-05T00:00:00"/>
    <s v="4 meses"/>
    <s v="Régimen Especial - Artículo 96 Ley 489 de 1998"/>
    <s v="Recursos propios"/>
    <n v="19270964.399999999"/>
    <n v="19270964.399999999"/>
    <s v="NO"/>
    <s v="N/A"/>
    <s v="Juan Carlos Montoya"/>
    <s v="Profesional"/>
    <s v="3838828"/>
    <s v="juan.montoya@antioquia.gov.co"/>
    <s v="Antioquia Rural Productiva"/>
    <m/>
    <s v="Apoyo a la modernización de la ganadería en el Departamento Antioquia"/>
    <n v="140060001"/>
    <s v="Áreas agrícolas, forestales, silvopastoriles, pastos y forrajes intervenidas "/>
    <m/>
    <s v="SIN ESTUDIO"/>
    <n v="20495"/>
    <d v="2017-12-04T00:00:00"/>
    <s v="NA"/>
    <n v="4600006578"/>
    <x v="1"/>
    <s v="Urrao"/>
    <s v="En ejecución"/>
    <m/>
    <e v="#REF!"/>
    <s v="Tipo C:  Supervisión"/>
    <s v="Tecnica, Administrativa, Financiera."/>
  </r>
  <r>
    <x v="1"/>
    <n v="80111604"/>
    <s v="ADICIÓN Y PRÓRROGA AL CONVENIO 4600006584 CUYO OBJETO ES &quot;APOYAR LA ASISTENCIA TÉCNICA DIRECTA RURAL, A TRAVÉS DE LA COFINANCIACIÓN PARA LA CONTRATACIÓN DEL PERSONAL IDONEO PARA LA PRESTACIÓN DE ESTE SERVICIO SEGÚN ORDENANZA 53 DEL 22 DE DICIEMBRE DE 2016, MUNICIPIO DE AMAGA. CODIGO DE NECESIDAD 19792 VIGENCIA FUTURA 6000002381.- TERMINA  EL "/>
    <d v="2018-01-05T00:00:00"/>
    <s v="4 meses"/>
    <s v="Régimen Especial - Artículo 96 Ley 489 de 1998"/>
    <s v="Recursos propios"/>
    <n v="20751999.574999999"/>
    <n v="20751999.574999999"/>
    <s v="NO"/>
    <s v="N/A"/>
    <s v="Juan Carlos Montoya"/>
    <s v="Profesional"/>
    <s v="3838828"/>
    <s v="juan.montoya@antioquia.gov.co"/>
    <s v="Antioquia Rural Productiva"/>
    <m/>
    <s v="Apoyo a la modernización de la ganadería en el Departamento Antioquia"/>
    <n v="140060001"/>
    <s v="Áreas agrícolas, forestales, silvopastoriles, pastos y forrajes intervenidas "/>
    <m/>
    <s v="SIN ESTUDIO"/>
    <n v="20497"/>
    <d v="2017-12-04T00:00:00"/>
    <s v="NA"/>
    <n v="4600006584"/>
    <x v="1"/>
    <s v="Amagá"/>
    <s v="En ejecución"/>
    <m/>
    <e v="#REF!"/>
    <s v="Tipo C:  Supervisión"/>
    <s v="Tecnica, Administrativa, Financiera."/>
  </r>
  <r>
    <x v="1"/>
    <n v="80111604"/>
    <s v="ADICIÓN Y PRÓRROGA AL CONVENIO 4600006577 CUYO OBJETO ES &quot;APOYAR LA ASISTENCIA TÉCNICA DIRECTA RURAL, A TRAVÉS DE LA COFINANCIACIÓN PARA LA CONTRATACIÓN DEL PERSONAL IDONEO PARA LA PRESTACIÓN DE ESTE SERVICIO SEGÚN ORDENANZA 53 DEL 22 DE DICIEMBRE DE 2016, MUNICIPIO DE FREDONIA. CODIGO DE NECESIDAD 19786. VIGENCIA FUTURA 6000002381.- TERMINA  EL 13/03/2018.-"/>
    <d v="2018-01-05T00:00:00"/>
    <s v="4 meses"/>
    <s v="Régimen Especial - Artículo 96 Ley 489 de 1998"/>
    <s v="Recursos propios"/>
    <n v="20304999.574999999"/>
    <n v="20304999.574999999"/>
    <s v="NO"/>
    <s v="N/A"/>
    <s v="Juan Carlos Montoya"/>
    <s v="Profesional"/>
    <s v="3838828"/>
    <s v="juan.montoya@antioquia.gov.co"/>
    <s v="Antioquia Rural Productiva"/>
    <m/>
    <s v="Apoyo a la modernización de la ganadería en el Departamento Antioquia"/>
    <n v="140060001"/>
    <s v="Áreas agrícolas, forestales, silvopastoriles, pastos y forrajes intervenidas "/>
    <m/>
    <s v="SIN ESTUDIO"/>
    <n v="20500"/>
    <d v="2017-12-04T00:00:00"/>
    <s v="NA"/>
    <n v="4600006577"/>
    <x v="1"/>
    <s v="Fredonia"/>
    <s v="En ejecución"/>
    <m/>
    <e v="#REF!"/>
    <s v="Tipo C:  Supervisión"/>
    <s v="Tecnica, Administrativa, Financiera."/>
  </r>
  <r>
    <x v="1"/>
    <n v="80111604"/>
    <s v="ADICIÓN Y PRÓRROGA AL CONVENIO  4600006579  CUYO OBJETO ES APOYAR LA ASISTENCIA TÉCNICA DIRECTA RURAL, A TRAVÉS DE LA COFINANCIACIÓN PARA LA CONTRATACIÓN DEL PERSONAL IDÓNEO PARA LA PRESTACIÓN DE ESTE SERVICIO SEGÚN ORDENANZA 53 DEL 22 DE DICIEMBRE DE 2016. MUNICIPIO DE TITIRIBÍ. NECESIDAD 19788. TERMINACION DE CONTRATO 08-04-2018."/>
    <d v="2018-01-05T00:00:00"/>
    <s v="4 meses"/>
    <s v="Régimen Especial - Artículo 96 Ley 489 de 1998"/>
    <s v="Recursos propios"/>
    <n v="20824999.574999999"/>
    <n v="20824999.574999999"/>
    <s v="NO"/>
    <s v="N/A"/>
    <s v="Juan Carlos Montoya"/>
    <s v="Profesional"/>
    <s v="3838828"/>
    <s v="juan.montoya@antioquia.gov.co"/>
    <s v="Antioquia Rural Productiva"/>
    <m/>
    <s v="Apoyo a la modernización de la ganadería en el Departamento Antioquia"/>
    <n v="140060001"/>
    <s v="Áreas agrícolas, forestales, silvopastoriles, pastos y forrajes intervenidas "/>
    <m/>
    <s v="SIN ESTUDIO"/>
    <n v="20502"/>
    <d v="2017-12-04T00:00:00"/>
    <s v="NA"/>
    <n v="4600006579"/>
    <x v="1"/>
    <s v="Titiribí"/>
    <s v="En ejecución"/>
    <m/>
    <e v="#REF!"/>
    <s v="Tipo C:  Supervisión"/>
    <s v="Tecnica, Administrativa, Financiera."/>
  </r>
  <r>
    <x v="1"/>
    <n v="80111604"/>
    <s v="ADICIÓN Y PRÓRROGA AL CONVENIO 4600006608. CUYO OBJETO ES &quot;APOYAR LA ASISTENCIA TÉCNICA DIRECTA RURAL, A TRAVÉS DE LA COFINANCIACIÓN PARA LA CONTRATACIÓN DEL PERSONAL IDONEO PARA LA PRESTACIÓN DE ESTE SERVICIO SEGÚN ORDENANZA 53 DEL 22 DE DICIEMBRE DE 2016, MUNICIPIO DE TARSO. CODIGO DE NECESIDAD 19810. VIGENCIA FUTURA 6000002381.- TERMINA  EL 19/04/2018."/>
    <d v="2018-01-05T00:00:00"/>
    <s v="4 meses"/>
    <s v="Régimen Especial - Artículo 96 Ley 489 de 1998"/>
    <s v="Recursos propios"/>
    <n v="20824993.199999999"/>
    <n v="20824993.199999999"/>
    <s v="NO"/>
    <s v="N/A"/>
    <s v="Wilson Villa Valderrama"/>
    <s v="Profesional"/>
    <s v="3838828"/>
    <s v="wilson.villa@antioquia.gov.co"/>
    <s v="Antioquia Rural Productiva"/>
    <m/>
    <s v="Apoyo a la modernización de la ganadería en el Departamento Antioquia"/>
    <n v="140060001"/>
    <s v="Áreas agrícolas, forestales, silvopastoriles, pastos y forrajes intervenidas "/>
    <m/>
    <s v="SIN ESTUDIO"/>
    <n v="20504"/>
    <d v="2017-12-04T00:00:00"/>
    <s v="NA"/>
    <n v="4600006608"/>
    <x v="1"/>
    <s v="Tarso"/>
    <s v="En ejecución"/>
    <m/>
    <e v="#REF!"/>
    <s v="Tipo C:  Supervisión"/>
    <s v="Tecnica, Administrativa, Financiera."/>
  </r>
  <r>
    <x v="1"/>
    <n v="80111604"/>
    <s v="ADICIÓN Y PRÓRROGA AL CONVENIO 4600006615 CUYO OBJETO ES &quot;APOYAR LA ASISTENCIA TÉCNICA DIRECTA RURAL, A TRAVÉS DE LA COFINANCIACIÓN PARA LA CONTRATACIÓN DEL PERSONAL IDONEO PARA LA PRESTACIÓN DE ESTE SERVICIO SEGÚN ORDENANZA 53 DEL 22 DE DICIEMBRE DE 2016, MUNICIPIO DE PUEBLORRICO. CODIGO DE NECESIDAD 19816. VIGENCIA FUTURA 6000002381.- TERMINA  EL 14/04/2018.-"/>
    <d v="2018-01-05T00:00:00"/>
    <s v="4 meses"/>
    <s v="Régimen Especial - Artículo 96 Ley 489 de 1998"/>
    <s v="Recursos propios"/>
    <n v="20825000"/>
    <n v="20825000"/>
    <s v="NO"/>
    <s v="N/A"/>
    <s v="Wilson Villa Valderrama"/>
    <s v="Profesional"/>
    <s v="3838828"/>
    <s v="wilson.villa@antioquia.gov.co"/>
    <s v="Antioquia Rural Productiva"/>
    <m/>
    <s v="Apoyo a la modernización de la ganadería en el Departamento Antioquia"/>
    <n v="140060001"/>
    <s v="Áreas agrícolas, forestales, silvopastoriles, pastos y forrajes intervenidas "/>
    <m/>
    <s v="SIN ESTUDIO"/>
    <n v="20516"/>
    <d v="2017-12-04T00:00:00"/>
    <s v="NA"/>
    <n v="4600006615"/>
    <x v="1"/>
    <s v="Pueblorrico"/>
    <s v="En ejecución"/>
    <m/>
    <e v="#REF!"/>
    <s v="Tipo C:  Supervisión"/>
    <s v="Tecnica, Administrativa, Financiera."/>
  </r>
  <r>
    <x v="1"/>
    <n v="80111604"/>
    <s v="ADICIÓN Y PRÓRROGA AL CONVENIO 4600006616 CUYO OBJETO ES &quot;APOYAR LA ASISTENCIA TÉCNICA DIRECTA RURAL, A TRAVÉS DE LA COFINANCIACIÓN PARA LA CONTRATACIÓN DEL PERSONAL IDONEO PARA LA PRESTACIÓN DE ESTE SERVICIO SEGÚN ORDENANZA 53 DEL 22 DE DICIEMBRE DE 2016, MUNICIPIO DE BETULIA,  CODIGO DE NECESIDAD 19817. VIGENCIA FUTURA 6000002381.- TERMINA  EL 14/04/2018.-"/>
    <d v="2018-01-05T00:00:00"/>
    <s v="4 meses"/>
    <s v="Régimen Especial - Artículo 96 Ley 489 de 1998"/>
    <s v="Recursos propios"/>
    <n v="20825000"/>
    <n v="20825000"/>
    <s v="NO"/>
    <s v="N/A"/>
    <s v="Wilson Villa Valderrama"/>
    <s v="Profesional"/>
    <s v="3838828"/>
    <s v="wilson.villa@antioquia.gov.co"/>
    <s v="Antioquia Rural Productiva"/>
    <m/>
    <s v="Apoyo a la modernización de la ganadería en el Departamento Antioquia"/>
    <n v="140060001"/>
    <s v="Áreas agrícolas, forestales, silvopastoriles, pastos y forrajes intervenidas "/>
    <m/>
    <s v="SIN ESTUDIO"/>
    <n v="20517"/>
    <d v="2017-12-04T00:00:00"/>
    <s v="NA"/>
    <n v="4600006616"/>
    <x v="1"/>
    <s v="Betulia"/>
    <s v="En ejecución"/>
    <m/>
    <e v="#REF!"/>
    <s v="Tipo C:  Supervisión"/>
    <s v="Tecnica, Administrativa, Financiera."/>
  </r>
  <r>
    <x v="1"/>
    <n v="80111604"/>
    <s v="ADICIÓN Y PRÓRROGA AL CONVENIO 4600006619 CUYO OBJETO ES &quot;APOYAR LA ASISTENCIA TÉCNICA DIRECTA RURAL, A TRAVÉS DE LA COFINANCIACIÓN PARA LA CONTRATACIÓN DEL PERSONAL IDONEO PARA LA PRESTACIÓN DE ESTE SERVICIO SEGÚN ORDENANZA 53 DEL 22 DE DICIEMBRE DE 2016, MUNICIPIO DE CONCORDIA. CODIGO DE NECESIDAD 19819. VIGENCIA FUTURA 6000002381.- TERMINA  EL 30/03/2018"/>
    <d v="2018-01-05T00:00:00"/>
    <s v="4 meses"/>
    <s v="Régimen Especial - Artículo 96 Ley 489 de 1998"/>
    <s v="Recursos propios"/>
    <n v="20825000"/>
    <n v="20825000"/>
    <s v="NO"/>
    <s v="N/A"/>
    <s v="Wilson Villa Valderrama"/>
    <s v="Profesional"/>
    <s v="3838828"/>
    <s v="wilson.villa@antioquia.gov.co"/>
    <s v="Antioquia Rural Productiva"/>
    <m/>
    <s v="Apoyo a la modernización de la ganadería en el Departamento Antioquia"/>
    <n v="140060001"/>
    <s v="Áreas agrícolas, forestales, silvopastoriles, pastos y forrajes intervenidas "/>
    <m/>
    <s v="SIN ESTUDIO"/>
    <n v="20519"/>
    <d v="2017-12-04T00:00:00"/>
    <s v="NA"/>
    <n v="4600006619"/>
    <x v="1"/>
    <s v="Concordia"/>
    <s v="En ejecución"/>
    <m/>
    <e v="#REF!"/>
    <s v="Tipo C:  Supervisión"/>
    <s v="Tecnica, Administrativa, Financiera."/>
  </r>
  <r>
    <x v="1"/>
    <n v="81141505"/>
    <s v="“Mejoramiento de las condiciones higiénicas y de calidad de la panela pulverizada, a través de la dotación de implementos en acero inoxidable para 40 trapiches comunitarios de 200 familias paneleras de la asociación de productores de panela Asopaco del municipio de Cocorná -Antioquia”"/>
    <d v="2018-06-01T00:00:00"/>
    <s v="6 meses"/>
    <s v="Régimen Especial - Artículo 96 Ley 489 de 1999"/>
    <s v="Recursos propios"/>
    <n v="202000000"/>
    <e v="#REF!"/>
    <s v="NO"/>
    <s v="N/A"/>
    <s v="Gloria Bbiana Escobar"/>
    <s v="Profesional"/>
    <s v="3838824"/>
    <s v="gloria.bibiana@antioquia.gov.co"/>
    <s v="Antioquia Rural Productiva"/>
    <m/>
    <s v="Apoyo a la modernización de la ganadería en el Departamento Antioquia"/>
    <n v="140060001"/>
    <s v="Áreas agrícolas, forestales, silvopastoriles, pastos y forrajes intervenidas "/>
    <m/>
    <m/>
    <m/>
    <m/>
    <m/>
    <m/>
    <x v="0"/>
    <s v="Cocorna"/>
    <m/>
    <m/>
    <s v="Gloria Bibiana Escobar"/>
    <s v="Tipo C:  Supervisión"/>
    <s v="Tecnica, Administrativa, Financiera."/>
  </r>
  <r>
    <x v="1"/>
    <n v="80111604"/>
    <s v="ADICIÓN  AL CONVENIO  4600006508  CUYO OBJETO ES APOYAR LA ASISTENCIA TÉCNICA DIRECTA RURAL, A TRAVÉS DE LA COFINANCIACIÓN PARA LA CONTRATACIÓN DEL PERSONAL IDÓNEO PARA LA PRESTACIÓN DE ESTE SERVICIO SEGÚN ORDENANZA 53 DEL 22 DE DICIEMBRE DE 2016. CODIGO DE NECESIDAD 19740. TERMINACION DE CONTRATO 14-04-2018.PUERTO BERRIO"/>
    <d v="2018-01-05T00:00:00"/>
    <s v="4 meses"/>
    <s v="Régimen Especial - Artículo 96 Ley 489 de 1998"/>
    <s v="Recursos propios"/>
    <n v="20825000"/>
    <n v="20825000"/>
    <s v="NO"/>
    <s v="N/A"/>
    <s v="Paula Andrea Trujillo Ruiz"/>
    <s v="Profesional"/>
    <s v="3838828"/>
    <s v="paula.trujillo@antioquia.gov.co"/>
    <s v="Antioquia Rural Productiva"/>
    <m/>
    <s v="Apoyo a la modernización de la ganadería en el Departamento Antioquia"/>
    <n v="140050001"/>
    <s v="Áreas agrícolas, forestales, silvopastoriles, pastos y forrajes intervenidas "/>
    <m/>
    <s v="SIN ESTUDIO"/>
    <n v="20220"/>
    <d v="2017-12-04T00:00:00"/>
    <s v="NA"/>
    <n v="4600006508"/>
    <x v="1"/>
    <s v="Puerto Berrío "/>
    <s v="En ejecución"/>
    <m/>
    <s v="Paula Andrea Trujillo Ruiz"/>
    <s v="Tipo C:  Supervisión"/>
    <s v="Tecnica, Administrativa, Financiera."/>
  </r>
  <r>
    <x v="1"/>
    <n v="80111604"/>
    <s v="ADICIÓN  AL CONVENIO  4600006491  CUYO OBJETO ES APOYAR LA ASISTENCIA TECNICA DIRECTA RURAL, A TRAVES DE LA COFINANCIACIÓN PARA LA CONTRATACIÓN DEL PERSONAL IDONEO PARA LA PRESTACIÓN DE ESTE SERVICIO SEGÚN ORDENANZA 53 DEL 22 DE DICIEMBRE DE 2017, CODIGO NECESIDAD 19726. TERMINACION DE CONTRATO 14-04-2018. VF 6000002382"/>
    <d v="2018-01-05T00:00:00"/>
    <s v="4 meses"/>
    <s v="Régimen Especial - Artículo 96 Ley 489 de 1998"/>
    <s v="Recursos propios"/>
    <n v="20825000"/>
    <n v="20825000"/>
    <s v="NO"/>
    <s v="N/A"/>
    <s v="Jorge Eduardo Gañan Parra"/>
    <s v="Profesional"/>
    <s v="3838828"/>
    <s v="jorge.gañan@antioquia.gov.co"/>
    <s v="Antioquia Rural Productiva"/>
    <m/>
    <s v="Apoyo a la modernización de la ganadería en el Departamento Antioquia"/>
    <n v="140050001"/>
    <s v="Áreas agrícolas, forestales, silvopastoriles, pastos y forrajes intervenidas "/>
    <m/>
    <s v="SIN ESTUDIO"/>
    <n v="20225"/>
    <d v="2017-12-04T00:00:00"/>
    <s v="NA"/>
    <n v="4600006491"/>
    <x v="1"/>
    <s v="Maceo"/>
    <s v="En ejecución"/>
    <m/>
    <s v="Jorge Eduardo Gañan Parra"/>
    <s v="Tipo C:  Supervisión"/>
    <s v="Tecnica, Administrativa, Financiera."/>
  </r>
  <r>
    <x v="1"/>
    <n v="80111604"/>
    <s v="ADICIÓN AL CONVENIO 4600006639 CUYO OBJETO ES &quot;APOYAR LA ASISTENCIA TÉCNICA DIRECTA RURAL, A TRAVÉS DE LA COFINANCIACIÓN PARA LA CONTRATACIÓN DEL PERSONAL IDONEO PARA LA PRESTACIÓN DE ESTE SERVICIO SEGÚN ORDENANZA 53 DEL 22 DE DICIEMBRE DE 2016, MUNICIPIO DE GIRARDOTA. CODIGO DE NECESIDAD 19832. VIGENCIA FUTURA 6000002382.- TERMINA  EL 12/04/2018."/>
    <d v="2018-01-05T00:00:00"/>
    <s v="4 meses"/>
    <s v="Régimen Especial - Artículo 96 Ley 489 de 1998"/>
    <s v="Recursos propios"/>
    <n v="20825000"/>
    <n v="20825000"/>
    <s v="NO"/>
    <s v="N/A"/>
    <s v="Paula Andrea Trujillo Ruiz"/>
    <s v="Profesional"/>
    <s v="3838828"/>
    <s v="paula.trujillo@antioquia.gov.co"/>
    <s v="Antioquia Rural Productiva"/>
    <m/>
    <s v="Apoyo a la modernización de la ganadería en el Departamento Antioquia"/>
    <n v="140050001"/>
    <s v="Áreas agrícolas, forestales, silvopastoriles, pastos y forrajes intervenidas "/>
    <m/>
    <s v="SIN ESTUDIO"/>
    <n v="20233"/>
    <d v="2017-12-04T00:00:00"/>
    <s v="NA"/>
    <n v="4600006639"/>
    <x v="1"/>
    <s v="Girardota"/>
    <s v="En ejecución"/>
    <m/>
    <s v="Paula Andrea Trujillo Ruiz"/>
    <s v="Tipo C:  Supervisión"/>
    <s v="Tecnica, Administrativa, Financiera."/>
  </r>
  <r>
    <x v="1"/>
    <n v="80111604"/>
    <s v="ADICIÓN  AL CONVENIO 4600006633 CUYO OBJETO ES &quot;APOYAR LA ASISTENCIA TÉCNICA DIRECTA RURAL, A TRAVÉS DE LA COFINANCIACIÓN PARA LA CONTRATACIÓN DEL PERSONAL IDONEO PARA LA PRESTACIÓN DE ESTE SERVICIO SEGÚN ORDENANZA 53 DEL 22 DE DICIEMBRE DE 2016, MUNICIPIO DE ANORI. CODIGO DE NECESIDAD 19826. VIGENCIA FUTURA 6000002382.- TERMINA  EL 14/04/2018.-ASISTENCIA TECNICA ANORI"/>
    <d v="2018-01-05T00:00:00"/>
    <s v="4 meses"/>
    <s v="Régimen Especial - Artículo 96 Ley 489 de 1998"/>
    <s v="Recursos propios"/>
    <n v="20825000"/>
    <n v="20825000"/>
    <s v="NO"/>
    <s v="N/A"/>
    <s v="Javier Montoya Gutierrez"/>
    <s v="Profesional"/>
    <s v="3838828"/>
    <s v="javier.montoya@antioquia.gov.co"/>
    <s v="Antioquia Rural Productiva"/>
    <m/>
    <s v="Apoyo a la modernización de la ganadería en el Departamento Antioquia"/>
    <n v="140050001"/>
    <s v="Áreas agrícolas, forestales, silvopastoriles, pastos y forrajes intervenidas "/>
    <m/>
    <s v="SIN ESTUDIO"/>
    <n v="20236"/>
    <d v="2017-12-04T00:00:00"/>
    <s v="NA"/>
    <n v="4600006633"/>
    <x v="1"/>
    <s v="Anorí"/>
    <s v="En ejecución"/>
    <m/>
    <s v="Javier Montoya Gutierrez"/>
    <s v="Tipo C:  Supervisión"/>
    <s v="Tecnica, Administrativa, Financiera."/>
  </r>
  <r>
    <x v="1"/>
    <n v="80111604"/>
    <s v="ADICIÓN AL CONVENIO 4600006632 CUYO OBJETO ES &quot;APOYAR LA ASISTENCIA TÉCNICA DIRECTA RURAL, A TRAVÉS DE LA COFINANCIACIÓN PARA LA CONTRATACIÓN DEL PERSONAL IDONEO PARA LA PRESTACIÓN DE ESTE SERVICIO SEGÚN ORDENANZA 53 DEL 22 DE DICIEMBRE DE 2016, MUNICIPIO DE CISNEROS. CODIGO DE NECESIDAD 19837. VIGENCIA FUTURA 6000002382.- TERMINA  EL 03/05/2018.-_x000a_"/>
    <d v="2018-01-05T00:00:00"/>
    <s v="4 meses"/>
    <s v="Régimen Especial - Artículo 96 Ley 489 de 1998"/>
    <s v="Recursos propios"/>
    <n v="20825000"/>
    <n v="20825000"/>
    <s v="NO"/>
    <s v="N/A"/>
    <s v="Mauro Antonio Gutiérrez Serna"/>
    <s v="Profesional"/>
    <s v="3838828"/>
    <s v="mauro.gutierrez@antioquia.gov.co"/>
    <s v="Antioquia Rural Productiva"/>
    <m/>
    <s v="Apoyo a la modernización de la ganadería en el Departamento Antioquia"/>
    <n v="140050001"/>
    <s v="Áreas agrícolas, forestales, silvopastoriles, pastos y forrajes intervenidas "/>
    <m/>
    <s v="SIN ESTUDIO"/>
    <n v="20240"/>
    <d v="2017-12-04T00:00:00"/>
    <s v="NA"/>
    <n v="4600006632"/>
    <x v="1"/>
    <s v="Cisneros"/>
    <s v="En ejecución"/>
    <m/>
    <s v="Mauro Antonio Gutiérrez Serna"/>
    <s v="Tipo C:  Supervisión"/>
    <s v="Tecnica, Administrativa, Financiera."/>
  </r>
  <r>
    <x v="1"/>
    <n v="80111604"/>
    <s v="ADICIÓN Y PRÓRROGA AL CONVENIO 4600006629 CUYO OBJETO ES &quot;APOYAR LA ASISTENCIA TÉCNICA DIRECTA RURAL, A TRAVÉS DE LA COFINANCIACIÓN PARA LA CONTRATACIÓN DEL PERSONAL IDONEO PARA LA PRESTACIÓN DE ESTE SERVICIO SEGÚN ORDENANZA 53 DEL 22 DE DICIEMBRE DE 2016, MUNICIPIO DE SAN ROQUE. CODIGO DE NECESIDAD 19824. VIGENCIA FUTURA 6000002382.- TERMINA  EL 18/04/2018.-"/>
    <d v="2018-01-05T00:00:00"/>
    <s v="4 meses"/>
    <s v="Régimen Especial - Artículo 96 Ley 489 de 1998"/>
    <s v="Recursos propios"/>
    <n v="20825000"/>
    <n v="20825000"/>
    <s v="NO"/>
    <s v="N/A"/>
    <s v="Mauro Antonio Gutiérrez Serna"/>
    <s v="Profesional"/>
    <s v="3838828"/>
    <s v="mauro.gutierrez@antioquia.gov.co"/>
    <s v="Antioquia Rural Productiva"/>
    <m/>
    <s v="Apoyo a la modernización de la ganadería en el Departamento Antioquia"/>
    <n v="140050001"/>
    <s v="Áreas agrícolas, forestales, silvopastoriles, pastos y forrajes intervenidas "/>
    <m/>
    <s v="SIN ESTUDIO"/>
    <n v="20241"/>
    <d v="2017-12-04T00:00:00"/>
    <s v="NA"/>
    <n v="4600006629"/>
    <x v="1"/>
    <s v="San Roque"/>
    <s v="En ejecución"/>
    <m/>
    <s v="Mauro Antonio Gutiérrez Serna"/>
    <s v="Tipo C:  Supervisión"/>
    <s v="Tecnica, Administrativa, Financiera."/>
  </r>
  <r>
    <x v="1"/>
    <n v="80111604"/>
    <s v="ADICIÓN Y PRÓRROGA AL CONVENIO 4600006631  CUYO OBJETO ES &quot;APOYAR LA ASISTENCIA TÉCNICA DIRECTA RURAL, A TRAVÉS DE LA COFINANCIACIÓN PARA LA CONTRATACIÓN DEL PERSONAL IDONEO PARA LA PRESTACIÓN DE ESTE SERVICIO SEGÚN ORDENANZA 53 DEL 22 DE DICIEMBRE DE 2016, MUNICIPIO DE REMEDIOS. CODIGO DE NECESIDAD 19837. VIGENCIA FUTURA 6000002382.- TERMINA  EL 19/04/2018.-"/>
    <d v="2018-01-05T00:00:00"/>
    <s v="4 meses"/>
    <s v="Régimen Especial - Artículo 96 Ley 489 de 1998"/>
    <s v="Recursos propios"/>
    <n v="20825000"/>
    <n v="20825000"/>
    <s v="NO"/>
    <s v="N/A"/>
    <s v="Luis Guillermo Uribe Hincapíe"/>
    <s v="Profesional"/>
    <s v="3838828"/>
    <s v="luis.uribe@antioquia.gov.co"/>
    <s v="Antioquia Rural Productiva"/>
    <m/>
    <s v="Apoyo a la modernización de la ganadería en el Departamento Antioquia"/>
    <n v="140050001"/>
    <s v="Áreas agrícolas, forestales, silvopastoriles, pastos y forrajes intervenidas "/>
    <m/>
    <s v="SIN ESTUDIO"/>
    <n v="20255"/>
    <d v="2017-12-04T00:00:00"/>
    <s v="NA"/>
    <n v="4600006631"/>
    <x v="1"/>
    <s v="Remedios"/>
    <s v="En ejecución"/>
    <m/>
    <s v="Luis Guillermo Uribe Hincapíe"/>
    <s v="Tipo C:  Supervisión"/>
    <s v="Tecnica, Administrativa, Financiera."/>
  </r>
  <r>
    <x v="1"/>
    <n v="80111604"/>
    <s v="ADICIÓN AL CONVENIO 4600006638 CUYO OBJETO ES &quot;APOYAR LA ASISTENCIA TÉCNICA DIRECTA RURAL, A TRAVÉS DE LA COFINANCIACIÓN PARA LA CONTRATACIÓN DEL PERSONAL IDONEO PARA LA PRESTACIÓN DE ESTE SERVICIO SEGÚN ORDENANZA 53 DEL 22 DE DICIEMBRE DE 2016, MUNICIPIO DE SEGOVIA. CODIGO DE NECESIDAD 19831. VIGENCIA FUTURA 6000002382.- TERMINA  EL 16/05/2018.-"/>
    <d v="2018-01-05T00:00:00"/>
    <s v="4 meses"/>
    <s v="Régimen Especial - Artículo 96 Ley 489 de 1998"/>
    <s v="Recursos propios"/>
    <n v="20825000"/>
    <n v="20825000"/>
    <s v="NO"/>
    <s v="N/A"/>
    <s v="Luis Guillermo Uribe Hincapíe"/>
    <s v="Profesional"/>
    <s v="3838828"/>
    <s v="luis.uribe@antioquia.gov.co"/>
    <s v="Antioquia Rural Productiva"/>
    <m/>
    <s v="Apoyo a la modernización de la ganadería en el Departamento Antioquia"/>
    <n v="140050001"/>
    <s v="Áreas agrícolas, forestales, silvopastoriles, pastos y forrajes intervenidas "/>
    <m/>
    <s v="SIN ESTUDIO"/>
    <n v="20257"/>
    <d v="2017-12-04T00:00:00"/>
    <s v="NA"/>
    <n v="4600006638"/>
    <x v="1"/>
    <s v="Segovia"/>
    <s v="En ejecución"/>
    <m/>
    <s v="Luis Guillermo Uribe Hincapíe"/>
    <s v="Tipo C:  Supervisión"/>
    <s v="Tecnica, Administrativa, Financiera."/>
  </r>
  <r>
    <x v="1"/>
    <n v="80111604"/>
    <s v="ADICIÓN AL CONVENIO  4600006513  CUYO OBJETO ES APOYAR LA ASISTENCIA TÉCNICA DIRECTA RURAL, A TRAVÉS DE LA COFINANCIACIÓN PARA LA CONTRATACIÓN DEL PERSONAL IDÓNEO PARA LA PRESTACIÓN DE ESTE SERVICIO SEGÚN ORDENANZA 53 DEL 22 DE DICIEMBRE DE 2016. CODIGO DE NECESIDAD 19843. TERMINACION DE CONTRATO 08-05-2018.NECOCLI"/>
    <d v="2018-01-05T00:00:00"/>
    <s v="4 meses"/>
    <s v="Régimen Especial - Artículo 96 Ley 489 de 1998"/>
    <s v="Recursos propios"/>
    <n v="20825000"/>
    <n v="20825000"/>
    <s v="NO"/>
    <s v="N/A"/>
    <s v="Carlos Mario Giraldo García"/>
    <s v="Profesional"/>
    <s v="3838828"/>
    <s v="carlos.giraldo@antioquia.gov.co"/>
    <s v="Antioquia Rural Productiva"/>
    <m/>
    <s v="Apoyo a la modernización de la ganadería en el Departamento Antioquia"/>
    <n v="140050001"/>
    <s v="Áreas agrícolas, forestales, silvopastoriles, pastos y forrajes intervenidas "/>
    <m/>
    <s v="SIN ESTUDIO"/>
    <n v="20283"/>
    <d v="2017-12-04T00:00:00"/>
    <s v="NA"/>
    <n v="4600006513"/>
    <x v="1"/>
    <s v="Necocli"/>
    <s v="En ejecución"/>
    <m/>
    <s v="Carlos Mario Giraldo García"/>
    <s v="Tipo C:  Supervisión"/>
    <s v="Tecnica, Administrativa, Financiera."/>
  </r>
  <r>
    <x v="1"/>
    <n v="80111604"/>
    <s v="ADICIÓN Y PRÓRROGA AL CONVENIO 4600006597 CUYO OBJETO ES &quot;APOYAR LA ASISTENCIA TÉCNICA DIRECTA RURAL, A TRAVÉS DE LA COFINANCIACIÓN PARA LA CONTRATACIÓN DEL PERSONAL IDONEO PARA LA PRESTACIÓN DE ESTE SERVICIO SEGÚN ORDENANZA 53 DEL 22 DE DICIEMBRE DE 2016, MUNICIPIO DE YARUMAL. CODIGO DE NECESIDAD 19800. VIGENCIA FUTURA 6000002382.- TERMINA  EL 13/04/2018.-"/>
    <d v="2018-01-05T00:00:00"/>
    <s v="4 meses"/>
    <s v="Régimen Especial - Artículo 96 Ley 489 de 1998"/>
    <s v="Recursos propios"/>
    <n v="20825000"/>
    <n v="20825000"/>
    <s v="NO"/>
    <s v="N/A"/>
    <s v="Judith Gomez Posada"/>
    <s v="Profesional"/>
    <s v="3838828"/>
    <s v="judith.gomez@antioquia.gov.co"/>
    <s v="Antioquia Rural Productiva"/>
    <m/>
    <s v="Apoyo a la modernización de la ganadería en el Departamento Antioquia"/>
    <n v="140050001"/>
    <s v="Áreas agrícolas, forestales, silvopastoriles, pastos y forrajes intervenidas "/>
    <m/>
    <s v="SIN ESTUDIO"/>
    <n v="20289"/>
    <d v="2017-12-04T00:00:00"/>
    <s v="NA"/>
    <n v="4600006597"/>
    <x v="1"/>
    <s v="Yarumal"/>
    <s v="En ejecución"/>
    <m/>
    <s v="Judith Gomez Posada"/>
    <s v="Tipo C:  Supervisión"/>
    <s v="Tecnica, Administrativa, Financiera."/>
  </r>
  <r>
    <x v="1"/>
    <n v="80111604"/>
    <s v="ADICIÓN AL CONVENIO 4600006605 CUYO OBJETO ES &quot;APOYAR LA ASISTENCIA TÉCNICA DIRECTA RURAL, A TRAVÉS DE LA COFINANCIACIÓN PARA LA CONTRATACIÓN DEL PERSONAL IDONEO PARA LA PRESTACIÓN DE ESTE SERVICIO SEGÚN ORDENANZA 53 DEL 22 DE DICIEMBRE DE 2016, MUNICIPIO DE BELMIRA. CODIGO DE NECESIDAD 19807. VIGENCIA FUTURA 6000002382.- TERMINA  EL 18/04/2018.-"/>
    <d v="2018-01-05T00:00:00"/>
    <s v="4 meses"/>
    <s v="Régimen Especial - Artículo 96 Ley 489 de 1998"/>
    <s v="Recursos propios"/>
    <n v="20824993.199999999"/>
    <n v="20824993.199999999"/>
    <s v="NO"/>
    <s v="N/A"/>
    <s v="Jaime Efrain Fernandez Londoño"/>
    <s v="Profesional"/>
    <s v="3838828"/>
    <s v="jaime.fernandez@antioquia.gov.co"/>
    <s v="Antioquia Rural Productiva"/>
    <m/>
    <s v="Apoyo a la modernización de la ganadería en el Departamento Antioquia"/>
    <n v="140050001"/>
    <s v="Áreas agrícolas, forestales, silvopastoriles, pastos y forrajes intervenidas "/>
    <m/>
    <s v="SIN ESTUDIO"/>
    <n v="20299"/>
    <d v="2017-12-04T00:00:00"/>
    <s v="NA"/>
    <n v="4600006605"/>
    <x v="1"/>
    <s v="Belmira "/>
    <s v="En ejecución"/>
    <m/>
    <s v="Jaime Efrain Fernandez Londoño"/>
    <s v="Tipo C:  Supervisión"/>
    <s v="Tecnica, Administrativa, Financiera."/>
  </r>
  <r>
    <x v="1"/>
    <n v="80111604"/>
    <s v="ADICIÓN Y PRÓRROGA AL CONVENIO  4600006601  CUYO OBJETO ES APOYAR LA ASISTENCIA TÉCNICA DIRECTA RURAL, A TRAVÉS DE LA COFINANCIACIÓN PARA LA CONTRATACIÓN DEL PERSONAL IDÓNEO PARA LA PRESTACIÓN DE ESTE SERVICIO SEGÚN ORDENANZA 53 DEL 22 DE DICIEMBRE DE 2016. SAN JOSÉ DE LA MONTAÑA. NECESIDAD 19803. TERMINACION DE CONTRATO 14-04-2018."/>
    <d v="2018-01-05T00:00:00"/>
    <s v="4 meses"/>
    <s v="Régimen Especial - Artículo 96 Ley 489 de 1998"/>
    <s v="Recursos propios"/>
    <n v="20824997.024999999"/>
    <n v="20824997.024999999"/>
    <s v="NO"/>
    <s v="N/A"/>
    <s v="Jaime Efrain Fernandez Londoño"/>
    <s v="Profesional"/>
    <s v="3838828"/>
    <s v="jaime.fernandez@antioquia.gov.co"/>
    <s v="Antioquia Rural Productiva"/>
    <m/>
    <s v="Apoyo a la modernización de la ganadería en el Departamento Antioquia"/>
    <n v="140050001"/>
    <s v="Áreas agrícolas, forestales, silvopastoriles, pastos y forrajes intervenidas "/>
    <m/>
    <s v="SIN ESTUDIO"/>
    <n v="20301"/>
    <d v="2017-12-04T00:00:00"/>
    <s v="NA"/>
    <n v="4600006601"/>
    <x v="1"/>
    <s v="San José de la Montaña"/>
    <s v="En ejecución"/>
    <m/>
    <s v="Jaime Efrain Fernandez Londoño"/>
    <s v="Tipo C:  Supervisión"/>
    <s v="Tecnica, Administrativa, Financiera."/>
  </r>
  <r>
    <x v="1"/>
    <n v="80111604"/>
    <s v="ADICIÓN  AL CONVENIO 4600006600 CUYO OBJETO ES &quot;APOYAR LA ASISTENCIA TÉCNICA DIRECTA RURAL, A TRAVÉS DE LA COFINANCIACIÓN PARA LA CONTRATACIÓN DEL PERSONAL IDONEO PARA LA PRESTACIÓN DE ESTE SERVICIO SEGÚN ORDENANZA 53 DEL 22 DE DICIEMBRE DE 2016, MUNICIPIO DE VALDIVIA. CODIGO DE NECESIDAD 19802. VIGENCIA FUTURA 6000002381.- TERMINA  EL 31/03/2018.-"/>
    <d v="2018-01-05T00:00:00"/>
    <s v="4 meses"/>
    <s v="Régimen Especial - Artículo 96 Ley 489 de 1998"/>
    <s v="Recursos propios"/>
    <n v="20825000"/>
    <n v="20825000"/>
    <s v="NO"/>
    <s v="N/A"/>
    <s v="Jaime Efrain Fernandez Londoño"/>
    <s v="Profesional"/>
    <s v="3838828"/>
    <s v="jaime.fernandez@antioquia.gov.co"/>
    <s v="Antioquia Rural Productiva"/>
    <m/>
    <s v="Apoyo a la modernización de la ganadería en el Departamento Antioquia"/>
    <n v="140050001"/>
    <s v="Áreas agrícolas, forestales, silvopastoriles, pastos y forrajes intervenidas "/>
    <m/>
    <s v="SIN ESTUDIO"/>
    <n v="20304"/>
    <d v="2017-12-04T00:00:00"/>
    <s v="NA"/>
    <n v="4600006600"/>
    <x v="1"/>
    <s v="Valdivia"/>
    <s v="En ejecución"/>
    <m/>
    <s v="Jaime Efrain Fernandez Londoño"/>
    <s v="Tipo C:  Supervisión"/>
    <s v="Tecnica, Administrativa, Financiera."/>
  </r>
  <r>
    <x v="1"/>
    <n v="80111604"/>
    <s v="ADICIÓN  AL CONVENIO 4600006591 CUYO OBJETO ES &quot;APOYAR LA ASISTENCIA TÉCNICA DIRECTA RURAL, A TRAVÉS DE LA COFINANCIACIÓN PARA LA CONTRATACIÓN DEL PERSONAL IDONEO PARA LA PRESTACIÓN DE ESTE SERVICIO SEGÚN ORDENANZA 53 DEL 22 DE DICIEMBRE DE 2016, MUNICIPIO DE GÓMEZ PLATA. CODIGO DE NECESIDAD 19796. VIGENCIA FUTURA 6000002382.- TERMINA  "/>
    <d v="2018-01-05T00:00:00"/>
    <s v="4 meses"/>
    <s v="Régimen Especial - Artículo 96 Ley 489 de 1998"/>
    <s v="Recursos propios"/>
    <n v="20825000"/>
    <n v="20825000"/>
    <s v="NO"/>
    <s v="N/A"/>
    <s v="Jaime Efrain Fernandez Londoño"/>
    <s v="Profesional"/>
    <s v="3838828"/>
    <s v="jaime.fernandez@antioquia.gov.co"/>
    <s v="Antioquia Rural Productiva"/>
    <m/>
    <s v="Apoyo a la modernización de la ganadería en el Departamento Antioquia"/>
    <n v="140050001"/>
    <s v="Áreas agrícolas, forestales, silvopastoriles, pastos y forrajes intervenidas "/>
    <m/>
    <s v="SIN ESTUDIO"/>
    <n v="20307"/>
    <d v="2017-12-04T00:00:00"/>
    <s v="NA"/>
    <n v="4600006591"/>
    <x v="1"/>
    <s v="Gómez Plata"/>
    <s v="En ejecución"/>
    <m/>
    <s v="Jaime Efrain Fernandez Londoño"/>
    <s v="Tipo C:  Supervisión"/>
    <s v="Tecnica, Administrativa, Financiera."/>
  </r>
  <r>
    <x v="1"/>
    <n v="80111604"/>
    <s v="Adición y prórroga al convenio  4600006543  cuyo objeto es Apoyar la Asistencia Tecnica Directa Rural, a traves de la cofinanciación para la contratación del personal idoneo para la prestación de este servicio según ordenanza 53 del 22 de diciembre de 2016, en el municipio de  Nariño"/>
    <d v="2018-01-05T00:00:00"/>
    <s v="4 meses"/>
    <s v="Régimen Especial - Artículo 96 Ley 489 de 1998"/>
    <s v="Recursos propios"/>
    <n v="20824997.024999999"/>
    <n v="20824997.024999999"/>
    <s v="NO"/>
    <s v="N/A"/>
    <s v="Jesús Anibal Zapata"/>
    <s v="Profesional"/>
    <s v="3838828"/>
    <s v="jesus.zapata@antioquia.gov.co"/>
    <s v="Antioquia Rural Productiva"/>
    <m/>
    <s v="Apoyo a la modernización de la ganadería en el Departamento Antioquia"/>
    <n v="140050001"/>
    <s v="Áreas agrícolas, forestales, silvopastoriles, pastos y forrajes intervenidas "/>
    <m/>
    <s v="SIN ESTUDIO"/>
    <n v="20311"/>
    <d v="2017-12-04T00:00:00"/>
    <s v="NA"/>
    <n v="4600006543"/>
    <x v="1"/>
    <s v="Nariño "/>
    <s v="En ejecución"/>
    <m/>
    <s v="Jesús Anibal Zapata"/>
    <s v="Tipo C:  Supervisión"/>
    <s v="Tecnica, Administrativa, Financiera."/>
  </r>
  <r>
    <x v="1"/>
    <n v="80111604"/>
    <s v="Adición y prórroga al convenio  4600006553  cuyo objeto es Apoyar la Asistencia Tecnica Directa Rural, a traves de la cofinanciación para la contratación del personal idoneo para la prestación de este servicio según ordenanza 53 del 22 de diciembre de 2016, en el municipio de  El Carmen de Viboral"/>
    <d v="2018-01-05T00:00:00"/>
    <s v="4 meses"/>
    <s v="Régimen Especial - Artículo 96 Ley 489 de 1998"/>
    <s v="Recursos propios"/>
    <n v="20825000"/>
    <n v="20825000"/>
    <s v="NO"/>
    <s v="N/A"/>
    <s v="Jesús Anibal Zapata"/>
    <s v="Profesional"/>
    <s v="3838828"/>
    <s v="jesus.zapata@antioquia.gov.co"/>
    <s v="Antioquia Rural Productiva"/>
    <m/>
    <s v="Apoyo a la modernización de la ganadería en el Departamento Antioquia"/>
    <n v="140050001"/>
    <s v="Áreas agrícolas, forestales, silvopastoriles, pastos y forrajes intervenidas "/>
    <m/>
    <s v="SIN ESTUDIO"/>
    <n v="20312"/>
    <d v="2017-12-04T00:00:00"/>
    <s v="NA"/>
    <n v="4600006553"/>
    <x v="1"/>
    <s v="El Carmen de Viboral "/>
    <s v="En ejecución"/>
    <m/>
    <s v="Jesús Anibal Zapata"/>
    <s v="Tipo C:  Supervisión"/>
    <s v="Tecnica, Administrativa, Financiera."/>
  </r>
  <r>
    <x v="1"/>
    <n v="80111604"/>
    <s v="Adición y prórroga al convenio  4600006542  cuyo objeto es Apoyar la Asistencia Tecnica Directa Rural, a traves de la cofinanciación para la contratación del personal idoneo para la prestación de este servicio según ordenanza 53 del 22 de diciembre de 2016, en el municipio de  Cocorná"/>
    <d v="2018-01-05T00:00:00"/>
    <s v="4 meses"/>
    <s v="Régimen Especial - Artículo 96 Ley 489 de 1998"/>
    <s v="Recursos propios"/>
    <n v="20824993.199999999"/>
    <n v="20824993.199999999"/>
    <s v="NO"/>
    <s v="N/A"/>
    <s v="Silvia Orozco Puerta"/>
    <s v="Profesional"/>
    <s v="3838828"/>
    <s v="silvia.orozco@antioquia.gov.co"/>
    <s v="Antioquia Rural Productiva"/>
    <m/>
    <s v="Apoyo a la modernización de la ganadería en el Departamento Antioquia"/>
    <n v="140050001"/>
    <s v="Áreas agrícolas, forestales, silvopastoriles, pastos y forrajes intervenidas "/>
    <m/>
    <s v="SIN ESTUDIO"/>
    <n v="20313"/>
    <d v="2017-12-04T00:00:00"/>
    <s v="NA"/>
    <n v="4600006542"/>
    <x v="1"/>
    <s v="Cocorná"/>
    <s v="En ejecución"/>
    <m/>
    <s v="Silvia Orozco Puerta"/>
    <s v="Tipo C:  Supervisión"/>
    <s v="Tecnica, Administrativa, Financiera."/>
  </r>
  <r>
    <x v="1"/>
    <n v="80111604"/>
    <s v="Adición  al convenio  4600006554  cuyo objeto es Apoyar la Asistencia Tecnica Directa Rural, a traves de la cofinanciación para la contratación del personal idoneo para la prestación de este servicio según ordenanza 53 del 22 de diciembre de 2016, en el municipio de  Concepción"/>
    <d v="2018-01-05T00:00:00"/>
    <s v="4 meses"/>
    <s v="Régimen Especial - Artículo 96 Ley 489 de 1998"/>
    <s v="Recursos propios"/>
    <n v="20824996.175000001"/>
    <n v="20824996.175000001"/>
    <s v="NO"/>
    <s v="N/A"/>
    <s v="Jesus Antonio Palacios Anaya"/>
    <s v="Profesional"/>
    <s v="3838828"/>
    <s v="jesus.palacios@antioquia.gov.co"/>
    <s v="Antioquia Rural Productiva"/>
    <m/>
    <s v="Apoyo a la modernización de la ganadería en el Departamento Antioquia"/>
    <n v="140050001"/>
    <s v="Áreas agrícolas, forestales, silvopastoriles, pastos y forrajes intervenidas "/>
    <m/>
    <s v="SIN ESTUDIO"/>
    <n v="20325"/>
    <d v="2017-12-04T00:00:00"/>
    <s v="NA"/>
    <n v="4600006554"/>
    <x v="1"/>
    <s v="Concepción"/>
    <s v="En ejecución"/>
    <m/>
    <s v="Jesus Antonio Palacios Anaya"/>
    <s v="Tipo C:  Supervisión"/>
    <s v="Tecnica, Administrativa, Financiera."/>
  </r>
  <r>
    <x v="1"/>
    <n v="80111604"/>
    <s v="Adición al convenio  4600006528  cuyo objeto es Apoyar la Asistencia Tecnica Directa Rural, a traves de la cofinanciación para la contratación del personal idoneo para la prestación de este servicio según ordenanza 53 del 22 de diciembre de 2016, en el municipio de  San Francisco"/>
    <d v="2018-01-05T00:00:00"/>
    <s v="4 meses"/>
    <s v="Régimen Especial - Artículo 96 Ley 489 de 1998"/>
    <s v="Recursos propios"/>
    <n v="20824993.199999999"/>
    <n v="20824993.199999999"/>
    <s v="NO"/>
    <s v="N/A"/>
    <s v="Jesus Antonio Palacios Anaya"/>
    <s v="Profesional"/>
    <s v="3838828"/>
    <s v="jesus.palacios@antioquia.gov.co"/>
    <s v="Antioquia Rural Productiva"/>
    <m/>
    <s v="Apoyo a la modernización de la ganadería en el Departamento Antioquia"/>
    <n v="140050001"/>
    <s v="Áreas agrícolas, forestales, silvopastoriles, pastos y forrajes intervenidas "/>
    <m/>
    <s v="SIN ESTUDIO"/>
    <n v="20327"/>
    <d v="2017-12-04T00:00:00"/>
    <s v="NA"/>
    <n v="4600006528"/>
    <x v="1"/>
    <s v="San Francisco"/>
    <s v="En ejecución"/>
    <m/>
    <s v="Jesus Antonio Palacios Anaya"/>
    <s v="Tipo C:  Supervisión"/>
    <s v="Tecnica, Administrativa, Financiera."/>
  </r>
  <r>
    <x v="1"/>
    <n v="80111604"/>
    <s v="Adición al convenio  4600006544  cuyo objeto es Apoyar la Asistencia Tecnica Directa Rural, a traves de la cofinanciación para la contratación del personal idoneo para la prestación de este servicio según ordenanza 53 del 22 de diciembre de 2016, en el municipio de  Sonsón"/>
    <d v="2018-01-05T00:00:00"/>
    <s v="4 meses"/>
    <s v="Régimen Especial - Artículo 96 Ley 489 de 1998"/>
    <s v="Recursos propios"/>
    <n v="20824998.724999998"/>
    <n v="20824998.724999998"/>
    <s v="NO"/>
    <s v="N/A"/>
    <s v="Jesus Antonio Palacios Anaya"/>
    <s v="Profesional"/>
    <s v="3838828"/>
    <s v="jesus.palacios@antioquia.gov.co"/>
    <s v="Antioquia Rural Productiva"/>
    <m/>
    <s v="Apoyo a la modernización de la ganadería en el Departamento Antioquia"/>
    <n v="140050001"/>
    <s v="Áreas agrícolas, forestales, silvopastoriles, pastos y forrajes intervenidas "/>
    <m/>
    <s v="SIN ESTUDIO"/>
    <n v="20333"/>
    <d v="2017-12-04T00:00:00"/>
    <s v="NA"/>
    <n v="4600006544"/>
    <x v="1"/>
    <s v="Sonsón"/>
    <s v="En ejecución"/>
    <m/>
    <s v="Jesus Antonio Palacios Anaya"/>
    <s v="Tipo C:  Supervisión"/>
    <s v="Tecnica, Administrativa, Financiera."/>
  </r>
  <r>
    <x v="1"/>
    <n v="80111604"/>
    <s v="Adición  al convenio  4600006517  cuyo objeto es Apoyar la Asistencia Tecnica Directa Rural, a traves de la cofinanciación para la contratación del personal idoneo para la prestación de este servicio según ordenanza 53 del 22 de diciembre de 2016, en el municipio de  Alejandria"/>
    <d v="2018-01-05T00:00:00"/>
    <s v="4 meses"/>
    <s v="Régimen Especial - Artículo 96 Ley 489 de 1998"/>
    <s v="Recursos propios"/>
    <n v="20808000"/>
    <n v="20808000"/>
    <s v="NO"/>
    <s v="N/A"/>
    <s v="Jesus Antonio Palacios Anaya"/>
    <s v="Profesional"/>
    <s v="3838828"/>
    <s v="jesus.palacios@antioquia.gov.co"/>
    <s v="Antioquia Rural Productiva"/>
    <m/>
    <s v="Apoyo a la modernización de la ganadería en el Departamento Antioquia"/>
    <n v="140050001"/>
    <s v="Áreas agrícolas, forestales, silvopastoriles, pastos y forrajes intervenidas "/>
    <m/>
    <s v="SIN ESTUDIO"/>
    <n v="20334"/>
    <d v="2017-12-04T00:00:00"/>
    <s v="NA"/>
    <n v="4600006517"/>
    <x v="1"/>
    <s v="Alejandría"/>
    <s v="En ejecución"/>
    <m/>
    <s v="Jesus Antonio Palacios Anaya"/>
    <s v="Tipo C:  Supervisión"/>
    <s v="Tecnica, Administrativa, Financiera."/>
  </r>
  <r>
    <x v="1"/>
    <n v="80111604"/>
    <s v="Adición al convenio  4600006517  cuyo objeto es Apoyar la Asistencia Tecnica Directa Rural, a traves de la cofinanciación para la contratación del personal idoneo para la prestación de este servicio según ordenanza 53 del 22 de diciembre de 2016, en el municipio de  Alejandria"/>
    <d v="2018-01-05T00:00:00"/>
    <s v="4 meses"/>
    <s v="Régimen Especial - Artículo 96 Ley 489 de 1998"/>
    <s v="Recursos propios"/>
    <n v="20824997.024999999"/>
    <n v="20824997.024999999"/>
    <s v="NO"/>
    <s v="N/A"/>
    <s v="Juan Felipe Bedoya Klais"/>
    <s v="Profesional"/>
    <s v="3838828"/>
    <s v="juan.bedoya@antioquia.gov.co"/>
    <s v="Antioquia Rural Productiva"/>
    <m/>
    <s v="Apoyo a la modernización de la ganadería en el Departamento Antioquia"/>
    <n v="140050001"/>
    <s v="Áreas agrícolas, forestales, silvopastoriles, pastos y forrajes intervenidas "/>
    <m/>
    <s v="SIN ESTUDIO"/>
    <n v="20339"/>
    <d v="2017-12-04T00:00:00"/>
    <s v="NA"/>
    <n v="4600006555"/>
    <x v="1"/>
    <s v="Guatape "/>
    <s v="En ejecución"/>
    <m/>
    <s v="Juan Felipe Bedoya Klais"/>
    <s v="Tipo C:  Supervisión"/>
    <s v="Tecnica, Administrativa, Financiera."/>
  </r>
  <r>
    <x v="1"/>
    <n v="80111604"/>
    <s v="Adición  al convenio  4600006519  cuyo objeto es Apoyar la Asistencia Tecnica Directa Rural, a traves de la cofinanciación para la contratación del personal idoneo para la prestación de este servicio según ordenanza 53 del 22 de diciembre de 2016, en el municipio de  La Unión"/>
    <d v="2018-01-05T00:00:00"/>
    <s v="4 meses"/>
    <s v="Régimen Especial - Artículo 96 Ley 489 de 1998"/>
    <s v="Recursos propios"/>
    <n v="20823300"/>
    <n v="20823300"/>
    <s v="NO"/>
    <s v="N/A"/>
    <s v="Jesus Anibal Zapata"/>
    <s v="Profesional"/>
    <s v="3838828"/>
    <s v="jesus.zapata@antioquia.gov.co"/>
    <s v="Antioquia Rural Productiva"/>
    <m/>
    <s v="Apoyo a la modernización de la ganadería en el Departamento Antioquia"/>
    <n v="140050001"/>
    <s v="Áreas agrícolas, forestales, silvopastoriles, pastos y forrajes intervenidas "/>
    <m/>
    <s v="SIN ESTUDIO"/>
    <m/>
    <d v="2017-12-04T00:00:00"/>
    <s v="NA"/>
    <n v="4600006519"/>
    <x v="2"/>
    <s v="La Unión "/>
    <s v="En ejecución"/>
    <m/>
    <s v="Jesus Anibal Zapata"/>
    <s v="Tipo C:  Supervisión"/>
    <s v="Tecnica, Administrativa, Financiera."/>
  </r>
  <r>
    <x v="1"/>
    <n v="80111604"/>
    <s v="Adición al convenio  4600006551  cuyo objeto es Apoyar la Asistencia Tecnica Directa Rural, a traves de la cofinanciación para la contratación del personal idoneo para la prestación de este servicio según ordenanza 53 del 22 de diciembre de 2016, en el municipio de  San Rafael"/>
    <d v="2018-01-05T00:00:00"/>
    <s v="4 meses"/>
    <s v="Régimen Especial - Artículo 96 Ley 489 de 1998"/>
    <s v="Recursos propios"/>
    <n v="20824978.75"/>
    <n v="20824978.75"/>
    <s v="NO"/>
    <s v="N/A"/>
    <s v="Juan Felipe Bedoya"/>
    <s v="Profesional"/>
    <s v="3838828"/>
    <s v="juan.bedoya@antioquia.gov.co"/>
    <s v="Antioquia Rural Productiva"/>
    <m/>
    <s v="Apoyo a la modernización de la ganadería en el Departamento Antioquia"/>
    <n v="140050001"/>
    <s v="Áreas agrícolas, forestales, silvopastoriles, pastos y forrajes intervenidas "/>
    <m/>
    <s v="SIN ESTUDIO"/>
    <n v="20346"/>
    <d v="2017-12-04T00:00:00"/>
    <s v="NA"/>
    <n v="4600006551"/>
    <x v="1"/>
    <s v="San Rafael "/>
    <s v="En ejecución"/>
    <m/>
    <s v="Juan Felipe Bedoya"/>
    <s v="Tipo C:  Supervisión"/>
    <s v="Tecnica, Administrativa, Financiera."/>
  </r>
  <r>
    <x v="1"/>
    <n v="80111604"/>
    <s v="ADICIÓN  AL CONVENIO  4600006498  CUYO OBJETO ES APOYAR LA ASISTENCIA TÉCNICA DIRECTA RURAL, A TRAVÉS DE LA COFINANCIACIÓN PARA LA CONTRATACIÓN DEL PERSONAL IDÓNEO PARA LA PRESTACIÓN DE ESTE SERVICIO SEGÚN ORDENANZA 53 DEL 22 DE DICIEMBRE DE 2016. CODIGO DE NECESIDAD 19733. TERMINACION DE CONTRATO 24-04-2018."/>
    <d v="2018-01-05T00:00:00"/>
    <s v="4 meses"/>
    <s v="Régimen Especial - Artículo 96 Ley 489 de 1998"/>
    <s v="Recursos propios"/>
    <n v="20825000"/>
    <n v="20825000"/>
    <s v="NO"/>
    <s v="N/A"/>
    <s v="Guillermo Toro"/>
    <s v="Profesional"/>
    <s v="3838828"/>
    <s v="gullermo.toro@antioquia.gov.co"/>
    <s v="Antioquia Rural Productiva"/>
    <m/>
    <s v="Apoyo a la modernización de la ganadería en el Departamento Antioquia"/>
    <n v="140050001"/>
    <s v="Áreas agrícolas, forestales, silvopastoriles, pastos y forrajes intervenidas "/>
    <m/>
    <s v="SIN ESTUDIO"/>
    <n v="20366"/>
    <d v="2017-12-04T00:00:00"/>
    <s v="NA"/>
    <n v="4600006498"/>
    <x v="1"/>
    <s v="Nechí"/>
    <s v="En ejecución"/>
    <m/>
    <s v="Guillermo Toro"/>
    <s v="Tipo C:  Supervisión"/>
    <s v="Tecnica, Administrativa, Financiera."/>
  </r>
  <r>
    <x v="1"/>
    <n v="80111604"/>
    <s v="ADICIÓN AL CONVENIO 4600006572 CUYO OBJETO ES &quot;APOYAR LA ASISTENCIA TÉCNICA DIRECTA RURAL, A TRAVÉS DE LA COFINANCIACIÓN PARA LA CONTRATACIÓN DEL PERSONAL IDONEO PARA LA PRESTACIÓN DE ESTE SERVICIO SEGÚN ORDENANZA 53 DEL 22 DE DICIEMBRE DE 2016, MUNICIPIO DE BURITICÁ. CODIGO DE NECESIDAD 19844. VIGENCIA FUTURA 6000002382.- TERMINA  EL 14/04/2018.-"/>
    <d v="2018-01-05T00:00:00"/>
    <s v="4 meses"/>
    <s v="Régimen Especial - Artículo 96 Ley 489 de 1998"/>
    <s v="Recursos propios"/>
    <n v="20824997.024999999"/>
    <n v="20824997.024999999"/>
    <s v="NO"/>
    <s v="N/A"/>
    <s v="Libardo Castrillón"/>
    <s v="Profesional"/>
    <s v="3838828"/>
    <s v="libardo.castrillon@antioquia.gov.co"/>
    <s v="Antioquia Rural Productiva"/>
    <m/>
    <s v="Apoyo a la modernización de la ganadería en el Departamento Antioquia"/>
    <n v="140050001"/>
    <s v="Áreas agrícolas, forestales, silvopastoriles, pastos y forrajes intervenidas "/>
    <m/>
    <s v="SIN ESTUDIO"/>
    <n v="20449"/>
    <d v="2017-12-04T00:00:00"/>
    <s v="NA"/>
    <n v="4600006572"/>
    <x v="1"/>
    <s v="Buriticá"/>
    <s v="En ejecución"/>
    <m/>
    <s v="Libardo Castrillón"/>
    <s v="Tipo C:  Supervisión"/>
    <s v="Tecnica, Administrativa, Financiera."/>
  </r>
  <r>
    <x v="1"/>
    <n v="80111604"/>
    <s v="ADICIÓN  AL CONVENIO 4600006558 CUYO OBJETO ES &quot;APOYAR LA ASISTENCIA TÉCNICA DIRECTA RURAL, A TRAVÉS DE LA COFINANCIACIÓN PARA LA CONTRATACIÓN DEL PERSONAL IDONEO PARA LA PRESTACIÓN DE ESTE SERVICIO SEGÚN ORDENANZA 53 DEL 22 DE DICIEMBRE DE 2016, MUNICIPIO DE CAÑASGORDAS. CODIGO DE NECESIDAD 19771. VIGENCIA FUTURA 6000002382.- "/>
    <d v="2018-01-05T00:00:00"/>
    <s v="4 meses"/>
    <s v="Régimen Especial - Artículo 96 Ley 489 de 1998"/>
    <s v="Recursos propios"/>
    <n v="20820643.75"/>
    <n v="20820643.75"/>
    <s v="NO"/>
    <s v="N/A"/>
    <s v="Carlos Córdoba"/>
    <s v="Profesional"/>
    <s v="3838828"/>
    <s v="carlos.cordoba@antioquia.gov.co"/>
    <s v="Antioquia Rural Productiva"/>
    <m/>
    <s v="Apoyo a la modernización de la ganadería en el Departamento Antioquia"/>
    <n v="140050001"/>
    <s v="Áreas agrícolas, forestales, silvopastoriles, pastos y forrajes intervenidas "/>
    <m/>
    <s v="SIN ESTUDIO"/>
    <n v="20468"/>
    <d v="2017-12-04T00:00:00"/>
    <s v="NA"/>
    <n v="4600006558"/>
    <x v="1"/>
    <s v="Cañasgordas "/>
    <s v="En ejecución"/>
    <m/>
    <s v="Carlos Córdoba"/>
    <s v="Tipo C:  Supervisión"/>
    <s v="Tecnica, Administrativa, Financiera."/>
  </r>
  <r>
    <x v="1"/>
    <n v="80111604"/>
    <s v="ADICIÓN  AL CONVENIO  4600006562  CUYO OBJETO ES APOYAR LA ASISTENCIA TÉCNICA DIRECTA RURAL, A TRAVÉS DE LA COFINANCIACIÓN PARA LA CONTRATACIÓN DEL PERSONAL IDÓNEO PARA LA PRESTACIÓN DE ESTE SERVICIO SEGÚN ORDENANZA 53 DEL 22 DE DICIEMBRE DE 2016. MUNICIPIO DE DABEIBA. CODIGO DE NECESIDAD 19775. TERMINACION DE CONTRATO 15-04-2018."/>
    <d v="2018-01-05T00:00:00"/>
    <s v="4 meses"/>
    <s v="Régimen Especial - Artículo 96 Ley 489 de 1998"/>
    <s v="Recursos propios"/>
    <n v="20825000"/>
    <n v="20825000"/>
    <s v="NO"/>
    <s v="N/A"/>
    <s v="Libardo Castrillón"/>
    <s v="Profesional"/>
    <s v="3838828"/>
    <s v="libardo.castrillon@antioquia.gov.co"/>
    <s v="Antioquia Rural Productiva"/>
    <m/>
    <s v="Apoyo a la modernización de la ganadería en el Departamento Antioquia"/>
    <n v="140050001"/>
    <s v="Áreas agrícolas, forestales, silvopastoriles, pastos y forrajes intervenidas "/>
    <m/>
    <s v="SIN ESTUDIO"/>
    <n v="20450"/>
    <d v="2017-12-04T00:00:00"/>
    <s v="NA"/>
    <n v="4600006562"/>
    <x v="1"/>
    <s v="Dabeiba "/>
    <s v="En ejecución"/>
    <m/>
    <s v="Libardo Castrillón"/>
    <s v="Tipo C:  Supervisión"/>
    <s v="Tecnica, Administrativa, Financiera."/>
  </r>
  <r>
    <x v="1"/>
    <n v="80111604"/>
    <s v="ADICIÓN AL CONVENIO  4600006566  CUYO OBJETO ES APOYAR LA ASISTENCIA TÉCNICA DIRECTA RURAL, A TRAVÉS DE LA COFINANCIACIÓN PARA LA CONTRATACIÓN DEL PERSONAL IDÓNEO PARA LA PRESTACIÓN DE ESTE SERVICIO SEGÚN ORDENANZA 53 DEL 22 DE DICIEMBRE DE 2016. CODIGO DE NECESIDAD 19778. TERMINACION DE CONTRATO 12-04-2018.EBEJICO"/>
    <d v="2018-01-05T00:00:00"/>
    <s v="4 meses"/>
    <s v="Régimen Especial - Artículo 96 Ley 489 de 1998"/>
    <s v="Recursos propios"/>
    <n v="20825000"/>
    <n v="20825000"/>
    <s v="NO"/>
    <s v="N/A"/>
    <s v="Carlos Córdoba"/>
    <s v="Profesional"/>
    <s v="3838828"/>
    <s v="carlos.cordoba@antioquia.gov.co"/>
    <s v="Antioquia Rural Productiva"/>
    <m/>
    <s v="Apoyo a la modernización de la ganadería en el Departamento Antioquia"/>
    <n v="140050001"/>
    <s v="Áreas agrícolas, forestales, silvopastoriles, pastos y forrajes intervenidas "/>
    <m/>
    <s v="SIN ESTUDIO"/>
    <n v="20469"/>
    <d v="2017-12-04T00:00:00"/>
    <s v="NA"/>
    <n v="4600006566"/>
    <x v="1"/>
    <s v="Ebejico "/>
    <s v="En ejecución"/>
    <m/>
    <s v="Carlos Córdoba"/>
    <s v="Tipo C:  Supervisión"/>
    <s v="Tecnica, Administrativa, Financiera."/>
  </r>
  <r>
    <x v="1"/>
    <n v="80111604"/>
    <s v="ADICIÓN  AL CONVENIO 4600006559 CUYO OBJETO ES &quot;APOYAR LA ASISTENCIA TÉCNICA DIRECTA RURAL, A TRAVÉS DE LA COFINANCIACIÓN PARA LA CONTRATACIÓN DEL PERSONAL IDONEO PARA LA PRESTACIÓN DE ESTE SERVICIO SEGÚN ORDENANZA 53 DEL 22 DE DICIEMBRE DE 2016, MUNICIPIO DE FRONTINO. CODIGO DE NECESIDAD 19772. VIGENCIA FUTURA 6000002382.- TERMINA  EL "/>
    <d v="2018-01-05T00:00:00"/>
    <s v="4 meses"/>
    <s v="Régimen Especial - Artículo 96 Ley 489 de 1998"/>
    <s v="Recursos propios"/>
    <n v="20824997.024999999"/>
    <n v="20824997.024999999"/>
    <s v="NO"/>
    <s v="N/A"/>
    <s v="Libardo Castrillón"/>
    <s v="Profesional"/>
    <s v="3838828"/>
    <s v="libardo.castrillon@antioquia.gov.co"/>
    <s v="Antioquia Rural Productiva"/>
    <m/>
    <s v="Apoyo a la modernización de la ganadería en el Departamento Antioquia"/>
    <n v="140050001"/>
    <s v="Áreas agrícolas, forestales, silvopastoriles, pastos y forrajes intervenidas "/>
    <m/>
    <s v="SIN ESTUDIO"/>
    <n v="20453"/>
    <d v="2017-12-04T00:00:00"/>
    <s v="NA"/>
    <n v="4600006559"/>
    <x v="1"/>
    <s v="Frontino"/>
    <s v="En ejecución"/>
    <m/>
    <s v="Libardo Castrillón"/>
    <s v="Tipo C:  Supervisión"/>
    <s v="Tecnica, Administrativa, Financiera."/>
  </r>
  <r>
    <x v="1"/>
    <n v="80111604"/>
    <s v="ADICIÓN    4600006556 CUYO OBJETO ES APOYAR LA ASISTENCIA TÉCNICA DIRECTA RURAL, A TRAVÉS DE LA COFINANCIACIÓN PARA LA CONTRATACIÓN DEL PERSONAL IDÓNEO PARA LA PRESTACIÓN DE ESTE SERVICIO SEGÚN ORDENANZA 53 DEL 22 DE DICIEMBRE DE 2016. CODIGO DE NECESIDAD 19769. TERMINACION DE CONTRATO 14-06-2018.LIBORINA"/>
    <d v="2018-01-05T00:00:00"/>
    <s v="4 meses"/>
    <s v="Régimen Especial - Artículo 96 Ley 489 de 1998"/>
    <s v="Recursos propios"/>
    <n v="20825000"/>
    <n v="20825000"/>
    <s v="NO"/>
    <s v="N/A"/>
    <s v="Libardo Castrillón"/>
    <s v="Profesional"/>
    <s v="3838828"/>
    <s v="libardo.castrillon@antioquia.gov.co"/>
    <s v="Antioquia Rural Productiva"/>
    <m/>
    <s v="Apoyo a la modernización de la ganadería en el Departamento Antioquia"/>
    <n v="140050001"/>
    <s v="Áreas agrícolas, forestales, silvopastoriles, pastos y forrajes intervenidas "/>
    <m/>
    <s v="SIN ESTUDIO"/>
    <n v="20459"/>
    <d v="2017-12-04T00:00:00"/>
    <s v="NA"/>
    <n v="4600006556"/>
    <x v="1"/>
    <s v="Liborina"/>
    <s v="En ejecución"/>
    <m/>
    <s v="Libardo Castrillón"/>
    <s v="Tipo C:  Supervisión"/>
    <s v="Tecnica, Administrativa, Financiera."/>
  </r>
  <r>
    <x v="1"/>
    <n v="80111604"/>
    <s v="ADICIÓN    4600006556 CUYO OBJETO ES APOYAR LA ASISTENCIA TÉCNICA DIRECTA RURAL, A TRAVÉS DE LA COFINANCIACIÓN PARA LA CONTRATACIÓN DEL PERSONAL IDÓNEO PARA LA PRESTACIÓN DE ESTE SERVICIO SEGÚN ORDENANZA 53 DEL 22 DE DICIEMBRE DE 2016. CODIGO DE NECESIDAD 19769. TERMINACION DE CONTRATO 14-06-2018.LIBORINA"/>
    <d v="2018-01-05T00:00:00"/>
    <s v="4 meses"/>
    <s v="Régimen Especial - Artículo 96 Ley 489 de 1998"/>
    <s v="Recursos propios"/>
    <n v="20619999.574999999"/>
    <n v="20619999.574999999"/>
    <s v="NO"/>
    <s v="N/A"/>
    <s v="Juan Carlos Montoya"/>
    <s v="Profesional"/>
    <s v="3838828"/>
    <s v="juan.montoya@antioquia.gov.co"/>
    <s v="Antioquia Rural Productiva"/>
    <m/>
    <s v="Apoyo a la modernización de la ganadería en el Departamento Antioquia"/>
    <n v="140050001"/>
    <s v="Áreas agrícolas, forestales, silvopastoriles, pastos y forrajes intervenidas "/>
    <m/>
    <s v="SIN ESTUDIO"/>
    <n v="20498"/>
    <d v="2017-12-04T00:00:00"/>
    <s v="NA"/>
    <n v="4600006581"/>
    <x v="1"/>
    <s v="Ciudad Bolívar"/>
    <s v="En ejecución"/>
    <m/>
    <s v="Juan Carlos Montoya"/>
    <s v="Tipo C:  Supervisión"/>
    <s v="Tecnica, Administrativa, Financiera."/>
  </r>
  <r>
    <x v="1"/>
    <n v="80111604"/>
    <s v="ADICIÓN  AL CONVENIO 4600006609 CUYO OBJETO ES &quot;APOYAR LA ASISTENCIA TÉCNICA DIRECTA RURAL, A TRAVÉS DE LA COFINANCIACIÓN PARA LA CONTRATACIÓN DEL PERSONAL IDONEO PARA LA PRESTACIÓN DE ESTE SERVICIO SEGÚN ORDENANZA 53 DEL 22 DE DICIEMBRE DE 2016, MUNICIPIO DE CARAMANTA. CODIGO DE NECESIDAD 19811. VIGENCIA FUTURA 6000002382.- TERMINA  EL 10/04/2018.-"/>
    <d v="2018-01-05T00:00:00"/>
    <s v="4 meses"/>
    <s v="Régimen Especial - Artículo 96 Ley 489 de 1998"/>
    <s v="Recursos propios"/>
    <n v="20825000"/>
    <n v="20825000"/>
    <s v="NO"/>
    <s v="N/A"/>
    <s v="Wilson Villa Valderrama"/>
    <s v="Profesional"/>
    <s v="3838828"/>
    <s v="wilson.villa@antioquia.gov.co"/>
    <s v="Antioquia Rural Productiva"/>
    <m/>
    <s v="Apoyo a la modernización de la ganadería en el Departamento Antioquia"/>
    <n v="140050001"/>
    <s v="Áreas agrícolas, forestales, silvopastoriles, pastos y forrajes intervenidas "/>
    <m/>
    <s v="SIN ESTUDIO"/>
    <n v="20505"/>
    <d v="2017-12-04T00:00:00"/>
    <s v="NA"/>
    <n v="4600006609"/>
    <x v="1"/>
    <s v="Caramanta"/>
    <s v="En ejecución"/>
    <m/>
    <s v="Wilson Villa Valderrama"/>
    <s v="Tipo C:  Supervisión"/>
    <s v="Tecnica, Administrativa, Financiera."/>
  </r>
  <r>
    <x v="1"/>
    <n v="80111604"/>
    <s v="ADICIÓN AL CONVENIO 4600006610 CUYO OBJETO ES &quot;APOYAR LA ASISTENCIA TÉCNICA DIRECTA RURAL, A TRAVÉS DE LA COFINANCIACIÓN PARA LA CONTRATACIÓN DEL PERSONAL IDONEO PARA LA PRESTACIÓN DE ESTE SERVICIO SEGÚN ORDENANZA 53 DEL 22 DE DICIEMBRE DE 2016, MUNICIPIO DE JERICO. CODIGO DE NECESIDAD 19812. VIGENCIA FUTURA 6000002382.- TERMINA  EL 30/03/2018.-"/>
    <d v="2018-01-05T00:00:00"/>
    <s v="4 meses"/>
    <s v="Régimen Especial - Artículo 96 Ley 489 de 1998"/>
    <s v="Recursos propios"/>
    <n v="20825000"/>
    <n v="20825000"/>
    <s v="NO"/>
    <s v="N/A"/>
    <s v="Wilson Villa Valderrama"/>
    <s v="Profesional"/>
    <s v="3838828"/>
    <s v="wilson.villa@antioquia.gov.co"/>
    <s v="Antioquia Rural Productiva"/>
    <m/>
    <s v="Apoyo a la modernización de la ganadería en el Departamento Antioquia"/>
    <n v="140050001"/>
    <s v="Áreas agrícolas, forestales, silvopastoriles, pastos y forrajes intervenidas "/>
    <m/>
    <s v="SIN ESTUDIO"/>
    <n v="20507"/>
    <d v="2017-12-04T00:00:00"/>
    <s v="NA"/>
    <n v="4600006610"/>
    <x v="1"/>
    <s v="Jericó"/>
    <s v="En ejecución"/>
    <m/>
    <s v="Wilson Villa Valderrama"/>
    <s v="Tipo C:  Supervisión"/>
    <s v="Tecnica, Administrativa, Financiera."/>
  </r>
  <r>
    <x v="1"/>
    <n v="80111604"/>
    <s v="ADICIÓN AL CONVENIO 4600006613 CUYO OBJETO ES &quot;APOYAR LA ASISTENCIA TÉCNICA DIRECTA RURAL, A TRAVÉS DE LA COFINANCIACIÓN PARA LA CONTRATACIÓN DEL PERSONAL IDONEO PARA LA PRESTACIÓN DE ESTE SERVICIO SEGÚN ORDENANZA 53 DEL 22 DE DICIEMBRE DE 2016, MUNICIPIO DE VALPARAISO. CODIGO DE NECESIDAD 19813. VIGENCIA FUTURA 6000002382.- TERMINA  EL 15/04/2018.-"/>
    <d v="2018-01-05T00:00:00"/>
    <s v="4 meses"/>
    <s v="Régimen Especial - Artículo 96 Ley 489 de 1998"/>
    <s v="Recursos propios"/>
    <n v="20824999.574999999"/>
    <n v="20824999.574999999"/>
    <s v="NO"/>
    <s v="N/A"/>
    <s v="Wilson Villa Valderrama"/>
    <s v="Profesional"/>
    <s v="3838828"/>
    <s v="wilson.villa@antioquia.gov.co"/>
    <s v="Antioquia Rural Productiva"/>
    <m/>
    <s v="Apoyo a la modernización de la ganadería en el Departamento Antioquia"/>
    <n v="140050001"/>
    <s v="Áreas agrícolas, forestales, silvopastoriles, pastos y forrajes intervenidas "/>
    <m/>
    <s v="SIN ESTUDIO"/>
    <n v="20510"/>
    <d v="2017-12-04T00:00:00"/>
    <s v="NA"/>
    <n v="4600006612"/>
    <x v="1"/>
    <s v="Valparaíso"/>
    <s v="En ejecución"/>
    <m/>
    <s v="Wilson Villa Valderrama"/>
    <s v="Tipo C:  Supervisión"/>
    <s v="Tecnica, Administrativa, Financiera."/>
  </r>
  <r>
    <x v="1"/>
    <n v="80111604"/>
    <s v="ADICIÓN AL CONVENIO 4600006607 CUYO OBJETO ES &quot;APOYAR LA ASISTENCIA TÉCNICA DIRECTA RURAL, A TRAVÉS DE LA COFINANCIACIÓN PARA LA CONTRATACIÓN DEL PERSONAL IDONEO PARA LA PRESTACIÓN DE ESTE SERVICIO SEGÚN ORDENANZA 53 DEL 22 DE DICIEMBRE DE 2016, MUNICIPIO DE TAMESIS. CODIGO DE NECESIDAD 19809. VIGENCIA FUTURA 6000002382.- TERMINA  EL 30/03/2018.-"/>
    <d v="2018-01-05T00:00:00"/>
    <s v="4 meses"/>
    <s v="Régimen Especial - Artículo 96 Ley 489 de 1998"/>
    <s v="Recursos propios"/>
    <n v="20824999.574999999"/>
    <n v="20824999.574999999"/>
    <s v="NO"/>
    <s v="N/A"/>
    <s v="Wilson Villa Valderrama"/>
    <s v="Profesional"/>
    <s v="3838828"/>
    <s v="wilson.villa@antioquia.gov.co"/>
    <s v="Antioquia Rural Productiva"/>
    <m/>
    <s v="Apoyo a la modernización de la ganadería en el Departamento Antioquia"/>
    <n v="140050001"/>
    <s v="Áreas agrícolas, forestales, silvopastoriles, pastos y forrajes intervenidas "/>
    <m/>
    <s v="SIN ESTUDIO"/>
    <n v="20520"/>
    <d v="2017-12-04T00:00:00"/>
    <s v="NA"/>
    <n v="4600006607"/>
    <x v="1"/>
    <s v="Támesis"/>
    <s v="En ejecución"/>
    <m/>
    <s v="Wilson Villa Valderrama"/>
    <s v="Tipo C:  Supervisión"/>
    <s v="Tecnica, Administrativa, Financiera."/>
  </r>
  <r>
    <x v="1"/>
    <n v="70141700"/>
    <s v="  Desarrollo Industrial Agropecuario, a través de la creación y puesta en marcha de la empresa Agroindustrial en el Departamento de Antioquia"/>
    <d v="2018-03-01T00:00:00"/>
    <s v="10 meses"/>
    <s v="Contratación Directa - Contratos Interadministrativos"/>
    <s v="Recursos propios"/>
    <n v="40004570044"/>
    <e v="#REF!"/>
    <s v="NO"/>
    <s v="N/A"/>
    <s v="Javier Gomez Gomez"/>
    <s v="Profesional"/>
    <s v="3838801"/>
    <s v="javier.gomez@antioquia.gov.co"/>
    <m/>
    <m/>
    <m/>
    <m/>
    <m/>
    <m/>
    <s v="SIN ESTUDIO"/>
    <m/>
    <m/>
    <m/>
    <m/>
    <x v="0"/>
    <m/>
    <m/>
    <m/>
    <e v="#REF!"/>
    <s v="Tipo C:  Supervisión"/>
    <s v="Tecnica, Administrativa, Financiera."/>
  </r>
  <r>
    <x v="1"/>
    <n v="70141804"/>
    <s v="ADICIÓN AL CONTRATO 4600007016 OBJETO:SISTEMAS SILVOPASTORILES Y PRODUCCIÓN INTENSIVA DE FORRAJES, EN NÚCLEOS VEREDALES PARA LA SOSTENIBILIDAD GANADERA EN EL DEPARTAMENTO DE ANTIOQUIA"/>
    <d v="2018-02-01T00:00:00"/>
    <s v="10 meses"/>
    <s v="Contratación Directa - Contratos Interadministrativos"/>
    <s v="Recursos propios"/>
    <n v="1000000000"/>
    <e v="#REF!"/>
    <s v="NO"/>
    <s v="N/A"/>
    <s v="Gloria Bedoya"/>
    <s v="Profesional"/>
    <s v="3838819"/>
    <s v="gloria.bedoya@antioquia.gov.co"/>
    <s v="Antioquia Rural Productiva"/>
    <m/>
    <s v="Apoyo a la modernización de la ganadería en el Departamento Antioquia"/>
    <m/>
    <s v="Áreas agrícolas, forestales, silvopastoriles, pastos y forrajes intervenidas "/>
    <m/>
    <s v="SIN ESTUDIO"/>
    <n v="20790"/>
    <d v="2018-12-01T00:00:00"/>
    <s v="NA"/>
    <n v="4600007016"/>
    <x v="1"/>
    <s v="UNIVERSIDAD NACIONAL"/>
    <s v="Sin iniciar etapa precontractual"/>
    <m/>
    <e v="#REF!"/>
    <s v="Tipo C:  Supervisión"/>
    <s v="Tecnica, Administrativa, Financiera."/>
  </r>
  <r>
    <x v="1"/>
    <n v="81141505"/>
    <s v="“Promover el desarrollo integral del campo y de los trabajadores agropecuarios del Departamento de Antioquia en un marco de dignidad, bienestar,emprendimiento, productividad y competitividad a partir de la siembra, produccion, transformacion, comercialización, industrialización y tecnificación de la actividad agricola y pecuaria, promoviendo el fortalecimiento de la asociatividad campesina”"/>
    <d v="2018-06-01T00:00:00"/>
    <s v="17 MESES"/>
    <s v="Contratación Directa - Contratos Interadministrativos"/>
    <s v="Recursos propios"/>
    <n v="7790000000"/>
    <e v="#REF!"/>
    <s v="SI"/>
    <s v="N/A"/>
    <s v="Javier Cuartas"/>
    <s v="Director"/>
    <s v="3838801"/>
    <s v="javier.cuartas@antioquia.gov.co"/>
    <m/>
    <m/>
    <m/>
    <m/>
    <m/>
    <m/>
    <m/>
    <m/>
    <m/>
    <m/>
    <m/>
    <x v="0"/>
    <m/>
    <s v="Sin iniciar etapa precontractual"/>
    <m/>
    <e v="#REF!"/>
    <s v="Tipo C:  Supervisión"/>
    <s v="Tecnica, Administrativa, Financiera."/>
  </r>
  <r>
    <x v="1"/>
    <n v="80111620"/>
    <s v="Apoyar la Asistencia Técnica y la extensión Agropecuaria, a través de la cofinanciación para la contratación de personal idóneo para la prestación de este servicio en el Municipio de Abejorral"/>
    <d v="2018-07-01T00:00:00"/>
    <s v="6 meses"/>
    <s v="Contratación Directa - Contratos Interadministrativos"/>
    <s v="Recursos propios"/>
    <n v="30000000"/>
    <n v="30000000"/>
    <s v="NO"/>
    <s v="N/A"/>
    <s v="Adriana Garcia "/>
    <s v="Profesional"/>
    <s v="3838845"/>
    <s v="adriana.garcia@antioquia.gov.co"/>
    <s v="Antioquia Rural Productiva"/>
    <m/>
    <s v="Apoyo a la modernización de la ganadería en el Departamento Antioquia"/>
    <n v="140060001"/>
    <s v="Áreas agrícolas, forestales, silvopastoriles, pastos y forrajes intervenidas "/>
    <m/>
    <m/>
    <n v="21470"/>
    <m/>
    <m/>
    <m/>
    <x v="3"/>
    <s v="Municipio de Abejorral"/>
    <s v="Sin iniciar etapa precontractual"/>
    <m/>
    <s v="Adriana Garcia"/>
    <s v="Tipo C:  Supervisión"/>
    <s v="Tecnica, Administrativa, Financiera."/>
  </r>
  <r>
    <x v="1"/>
    <n v="80111620"/>
    <s v="Apoyar la Asistencia Técnica y la extensión Agropecuaria, a través de la cofinanciación para la contratación de personal idóneo para la prestación de este servicio en el Municipio de Abriaquí"/>
    <d v="2018-07-01T00:00:00"/>
    <s v="6 meses"/>
    <s v="Contratación Directa - Contratos Interadministrativos"/>
    <s v="Recursos propios"/>
    <n v="30000000"/>
    <n v="30000000"/>
    <s v="NO"/>
    <s v="N/A"/>
    <s v="Adriana Garcia "/>
    <s v="Profesional"/>
    <s v="3838845"/>
    <s v="adriana.garcia@antioquia.gov.co"/>
    <s v="Antioquia Rural Productiva"/>
    <m/>
    <s v="Apoyo a la modernización de la ganadería en el Departamento Antioquia"/>
    <n v="140060001"/>
    <s v="Áreas agrícolas, forestales, silvopastoriles, pastos y forrajes intervenidas "/>
    <m/>
    <m/>
    <n v="21471"/>
    <m/>
    <m/>
    <m/>
    <x v="3"/>
    <s v="Municipio de Abriaquí"/>
    <s v="Sin iniciar etapa precontractual"/>
    <m/>
    <s v="Adriana Garcia"/>
    <s v="Tipo C:  Supervisión"/>
    <s v="Tecnica, Administrativa, Financiera."/>
  </r>
  <r>
    <x v="1"/>
    <n v="80111620"/>
    <s v="Apoyar la Asistencia Técnica y la extensión Agropecuaria, a través de la cofinanciación para la contratación de personal idóneo para la prestación de este servicio en el Municipio de Amagá"/>
    <d v="2018-07-01T00:00:00"/>
    <s v="6 meses"/>
    <s v="Contratación Directa - Contratos Interadministrativos"/>
    <s v="Recursos propios"/>
    <n v="30000000"/>
    <n v="30000000"/>
    <s v="NO"/>
    <s v="N/A"/>
    <s v="Adriana Garcia "/>
    <s v="Profesional"/>
    <s v="3838845"/>
    <s v="adriana.garcia@antioquia.gov.co"/>
    <s v="Antioquia Rural Productiva"/>
    <m/>
    <s v="Apoyo a la modernización de la ganadería en el Departamento Antioquia"/>
    <n v="140060001"/>
    <s v="Áreas agrícolas, forestales, silvopastoriles, pastos y forrajes intervenidas "/>
    <m/>
    <m/>
    <n v="21472"/>
    <m/>
    <m/>
    <m/>
    <x v="3"/>
    <s v="Municipio de Amagá"/>
    <s v="Sin iniciar etapa precontractual"/>
    <m/>
    <s v="Adriana Garcia"/>
    <s v="Tipo C:  Supervisión"/>
    <s v="Tecnica, Administrativa, Financiera."/>
  </r>
  <r>
    <x v="1"/>
    <n v="80111620"/>
    <s v="Apoyar la Asistencia Técnica y la extensión Agropecuaria, a través de la cofinanciación para la contratación de personal idóneo para la prestación de este servicio en el Municipio de Amalfi"/>
    <d v="2018-07-01T00:00:00"/>
    <s v="6 meses"/>
    <s v="Contratación Directa - Contratos Interadministrativos"/>
    <s v="Recursos propios"/>
    <n v="30000000"/>
    <n v="30000000"/>
    <s v="NO"/>
    <s v="N/A"/>
    <s v="Adriana Garcia "/>
    <s v="Profesional"/>
    <s v="3838845"/>
    <s v="adriana.garcia@antioquia.gov.co"/>
    <s v="Antioquia Rural Productiva"/>
    <m/>
    <s v="Apoyo a la modernización de la ganadería en el Departamento Antioquia"/>
    <n v="140060001"/>
    <s v="Áreas agrícolas, forestales, silvopastoriles, pastos y forrajes intervenidas "/>
    <m/>
    <m/>
    <n v="21473"/>
    <m/>
    <m/>
    <m/>
    <x v="3"/>
    <s v="Municipio de Amalfi"/>
    <s v="Sin iniciar etapa precontractual"/>
    <m/>
    <s v="Adriana Garcia"/>
    <s v="Tipo C:  Supervisión"/>
    <s v="Tecnica, Administrativa, Financiera."/>
  </r>
  <r>
    <x v="1"/>
    <n v="80111620"/>
    <s v="Apoyar la Asistencia Técnica y la extensión Agropecuaria, a través de la cofinanciación para la contratación de personal idóneo para la prestación de este servicio en el Municipio de Andes"/>
    <d v="2018-07-01T00:00:00"/>
    <s v="6 meses"/>
    <s v="Contratación Directa - Contratos Interadministrativos"/>
    <s v="Recursos propios"/>
    <n v="30000000"/>
    <n v="30000000"/>
    <s v="NO"/>
    <s v="N/A"/>
    <s v="Adriana Garcia "/>
    <s v="Profesional"/>
    <s v="3838845"/>
    <s v="adriana.garcia@antioquia.gov.co"/>
    <s v="Antioquia Rural Productiva"/>
    <m/>
    <s v="Apoyo a la modernización de la ganadería en el Departamento Antioquia"/>
    <n v="140060001"/>
    <s v="Áreas agrícolas, forestales, silvopastoriles, pastos y forrajes intervenidas "/>
    <m/>
    <m/>
    <n v="21474"/>
    <m/>
    <m/>
    <m/>
    <x v="3"/>
    <s v="Municipio de Andes"/>
    <s v="Sin iniciar etapa precontractual"/>
    <m/>
    <s v="Adriana Garcia"/>
    <s v="Tipo C:  Supervisión"/>
    <s v="Tecnica, Administrativa, Financiera."/>
  </r>
  <r>
    <x v="1"/>
    <n v="80111620"/>
    <s v="Apoyar la Asistencia Técnica y la extensión Agropecuaria, a través de la cofinanciación para la contratación de personal idóneo para la prestación de este servicio en el Municipio de Angelópolis"/>
    <d v="2018-07-01T00:00:00"/>
    <s v="6 meses"/>
    <s v="Contratación Directa - Contratos Interadministrativos"/>
    <s v="Recursos propios"/>
    <n v="30000000"/>
    <n v="30000000"/>
    <s v="NO"/>
    <s v="N/A"/>
    <s v="Adriana Garcia "/>
    <s v="Profesional"/>
    <s v="3838845"/>
    <s v="adriana.garcia@antioquia.gov.co"/>
    <s v="Antioquia Rural Productiva"/>
    <m/>
    <s v="Apoyo a la modernización de la ganadería en el Departamento Antioquia"/>
    <n v="140060001"/>
    <s v="Áreas agrícolas, forestales, silvopastoriles, pastos y forrajes intervenidas "/>
    <m/>
    <m/>
    <n v="21475"/>
    <m/>
    <m/>
    <m/>
    <x v="3"/>
    <s v="Municipio de Angelópolis"/>
    <s v="Sin iniciar etapa precontractual"/>
    <m/>
    <s v="Adriana Garcia"/>
    <s v="Tipo C:  Supervisión"/>
    <s v="Tecnica, Administrativa, Financiera."/>
  </r>
  <r>
    <x v="1"/>
    <n v="80111620"/>
    <s v="Apoyar la Asistencia Técnica y la extensión Agropecuaria, a través de la cofinanciación para la contratación de personal idóneo para la prestación de este servicio en el Municipio de Angostura"/>
    <d v="2018-07-01T00:00:00"/>
    <s v="6 meses"/>
    <s v="Contratación Directa - Contratos Interadministrativos"/>
    <s v="Recursos propios"/>
    <n v="30000000"/>
    <n v="30000000"/>
    <s v="NO"/>
    <s v="N/A"/>
    <s v="Adriana Garcia "/>
    <s v="Profesional"/>
    <s v="3838845"/>
    <s v="adriana.garcia@antioquia.gov.co"/>
    <s v="Antioquia Rural Productiva"/>
    <m/>
    <s v="Apoyo a la modernización de la ganadería en el Departamento Antioquia"/>
    <n v="140060001"/>
    <s v="Áreas agrícolas, forestales, silvopastoriles, pastos y forrajes intervenidas "/>
    <m/>
    <m/>
    <n v="21478"/>
    <m/>
    <m/>
    <m/>
    <x v="3"/>
    <s v="Municipio de Angostura"/>
    <s v="Sin iniciar etapa precontractual"/>
    <m/>
    <s v="Adriana Garcia"/>
    <s v="Tipo C:  Supervisión"/>
    <s v="Tecnica, Administrativa, Financiera."/>
  </r>
  <r>
    <x v="1"/>
    <n v="80111620"/>
    <s v="Apoyar la Asistencia Técnica y la extensión Agropecuaria, a través de la cofinanciación para la contratación de personal idóneo para la prestación de este servicio en el Municipio de Anzá"/>
    <d v="2018-07-01T00:00:00"/>
    <s v="6 meses"/>
    <s v="Contratación Directa - Contratos Interadministrativos"/>
    <s v="Recursos propios"/>
    <n v="30000000"/>
    <n v="30000000"/>
    <s v="NO"/>
    <s v="N/A"/>
    <s v="Adriana Garcia "/>
    <s v="Profesional"/>
    <s v="3838845"/>
    <s v="adriana.garcia@antioquia.gov.co"/>
    <s v="Antioquia Rural Productiva"/>
    <m/>
    <s v="Apoyo a la modernización de la ganadería en el Departamento Antioquia"/>
    <n v="140060001"/>
    <s v="Áreas agrícolas, forestales, silvopastoriles, pastos y forrajes intervenidas "/>
    <m/>
    <m/>
    <n v="21477"/>
    <m/>
    <m/>
    <m/>
    <x v="3"/>
    <s v="Municipio de Anzá"/>
    <s v="Sin iniciar etapa precontractual"/>
    <m/>
    <s v="Adriana Garcia"/>
    <s v="Tipo C:  Supervisión"/>
    <s v="Tecnica, Administrativa, Financiera."/>
  </r>
  <r>
    <x v="1"/>
    <n v="80111620"/>
    <s v="Apoyar la Asistencia Técnica y la extensión Agropecuaria, a través de la cofinanciación para la contratación de personal idóneo para la prestación de este servicio en el Municipio de Apartado"/>
    <d v="2018-07-01T00:00:00"/>
    <s v="6 meses"/>
    <s v="Contratación Directa - Contratos Interadministrativos"/>
    <s v="Recursos propios"/>
    <n v="30000000"/>
    <n v="30000000"/>
    <s v="NO"/>
    <s v="N/A"/>
    <s v="Adriana Garcia "/>
    <s v="Profesional"/>
    <s v="3838845"/>
    <s v="adriana.garcia@antioquia.gov.co"/>
    <s v="Antioquia Rural Productiva"/>
    <m/>
    <s v="Apoyo a la modernización de la ganadería en el Departamento Antioquia"/>
    <n v="140060001"/>
    <s v="Áreas agrícolas, forestales, silvopastoriles, pastos y forrajes intervenidas "/>
    <m/>
    <m/>
    <n v="21479"/>
    <m/>
    <m/>
    <m/>
    <x v="3"/>
    <s v="Municipio de Apartado"/>
    <s v="Sin iniciar etapa precontractual"/>
    <m/>
    <s v="Adriana Garcia"/>
    <s v="Tipo C:  Supervisión"/>
    <s v="Tecnica, Administrativa, Financiera."/>
  </r>
  <r>
    <x v="1"/>
    <n v="80111620"/>
    <s v="Apoyar la Asistencia Técnica y la extensión Agropecuaria, a través de la cofinanciación para la contratación de personal idóneo para la prestación de este servicio en el Municipio de Arboletes"/>
    <d v="2018-07-01T00:00:00"/>
    <s v="6 meses"/>
    <s v="Contratación Directa - Contratos Interadministrativos"/>
    <s v="Recursos propios"/>
    <n v="30000000"/>
    <n v="30000000"/>
    <s v="NO"/>
    <s v="N/A"/>
    <s v="Adriana Garcia "/>
    <s v="Profesional"/>
    <s v="3838845"/>
    <s v="adriana.garcia@antioquia.gov.co"/>
    <s v="Antioquia Rural Productiva"/>
    <m/>
    <s v="Apoyo a la modernización de la ganadería en el Departamento Antioquia"/>
    <n v="140060001"/>
    <s v="Áreas agrícolas, forestales, silvopastoriles, pastos y forrajes intervenidas "/>
    <m/>
    <m/>
    <n v="21480"/>
    <m/>
    <m/>
    <m/>
    <x v="3"/>
    <s v="Municipio de Arboletes"/>
    <s v="Sin iniciar etapa precontractual"/>
    <m/>
    <s v="Adriana Garcia"/>
    <s v="Tipo C:  Supervisión"/>
    <s v="Tecnica, Administrativa, Financiera."/>
  </r>
  <r>
    <x v="1"/>
    <n v="80111620"/>
    <s v="Apoyar la Asistencia Técnica y la extensión Agropecuaria, a través de la cofinanciación para la contratación de personal idóneo para la prestación de este servicio en el Municipio de Argelia"/>
    <d v="2018-07-01T00:00:00"/>
    <s v="6 meses"/>
    <s v="Contratación Directa - Contratos Interadministrativos"/>
    <s v="Recursos propios"/>
    <n v="30000000"/>
    <n v="30000000"/>
    <s v="NO"/>
    <s v="N/A"/>
    <s v="Adriana Garcia "/>
    <s v="Profesional"/>
    <s v="3838845"/>
    <s v="adriana.garcia@antioquia.gov.co"/>
    <s v="Antioquia Rural Productiva"/>
    <m/>
    <s v="Apoyo a la modernización de la ganadería en el Departamento Antioquia"/>
    <n v="140060001"/>
    <s v="Áreas agrícolas, forestales, silvopastoriles, pastos y forrajes intervenidas "/>
    <m/>
    <m/>
    <n v="21481"/>
    <m/>
    <m/>
    <m/>
    <x v="3"/>
    <s v="Municipio de Argelia"/>
    <s v="Sin iniciar etapa precontractual"/>
    <m/>
    <s v="Adriana Garcia"/>
    <s v="Tipo C:  Supervisión"/>
    <s v="Tecnica, Administrativa, Financiera."/>
  </r>
  <r>
    <x v="1"/>
    <n v="80111620"/>
    <s v="Apoyar la Asistencia Técnica y la extensión Agropecuaria, a través de la cofinanciación para la contratación de personal idóneo para la prestación de este servicio en el Municipio de Armenia"/>
    <d v="2018-07-01T00:00:00"/>
    <s v="6 meses"/>
    <s v="Contratación Directa - Contratos Interadministrativos"/>
    <s v="Recursos propios"/>
    <n v="30000000"/>
    <n v="30000000"/>
    <s v="NO"/>
    <s v="N/A"/>
    <s v="Adriana Garcia "/>
    <s v="Profesional"/>
    <s v="3838845"/>
    <s v="adriana.garcia@antioquia.gov.co"/>
    <s v="Antioquia Rural Productiva"/>
    <m/>
    <s v="Apoyo a la modernización de la ganadería en el Departamento Antioquia"/>
    <n v="140060001"/>
    <s v="Áreas agrícolas, forestales, silvopastoriles, pastos y forrajes intervenidas "/>
    <m/>
    <m/>
    <n v="21482"/>
    <m/>
    <m/>
    <m/>
    <x v="3"/>
    <s v="Municipio de Armenia"/>
    <s v="Sin iniciar etapa precontractual"/>
    <m/>
    <s v="Adriana Garcia"/>
    <s v="Tipo C:  Supervisión"/>
    <s v="Tecnica, Administrativa, Financiera."/>
  </r>
  <r>
    <x v="1"/>
    <n v="80111620"/>
    <s v="Apoyar la Asistencia Técnica y la extensión Agropecuaria, a través de la cofinanciación para la contratación de personal idóneo para la prestación de este servicio en el Municipio de Barbosa"/>
    <d v="2018-07-01T00:00:00"/>
    <s v="6 meses"/>
    <s v="Contratación Directa - Contratos Interadministrativos"/>
    <s v="Recursos propios"/>
    <n v="30000000"/>
    <n v="30000000"/>
    <s v="NO"/>
    <s v="N/A"/>
    <s v="Adriana Garcia "/>
    <s v="Profesional"/>
    <s v="3838845"/>
    <s v="adriana.garcia@antioquia.gov.co"/>
    <s v="Antioquia Rural Productiva"/>
    <m/>
    <s v="Apoyo a la modernización de la ganadería en el Departamento Antioquia"/>
    <n v="140060001"/>
    <s v="Áreas agrícolas, forestales, silvopastoriles, pastos y forrajes intervenidas "/>
    <m/>
    <m/>
    <n v="21483"/>
    <m/>
    <m/>
    <m/>
    <x v="3"/>
    <s v="Municipio de Barbosa"/>
    <s v="Sin iniciar etapa precontractual"/>
    <m/>
    <s v="Adriana Garcia"/>
    <s v="Tipo C:  Supervisión"/>
    <s v="Tecnica, Administrativa, Financiera."/>
  </r>
  <r>
    <x v="1"/>
    <n v="80111620"/>
    <s v="Apoyar la Asistencia Técnica y la extensión Agropecuaria, a través de la cofinanciación para la contratación de personal idóneo para la prestación de este servicio en el Municipio de Bello"/>
    <d v="2018-07-01T00:00:00"/>
    <s v="6 meses"/>
    <s v="Contratación Directa - Contratos Interadministrativos"/>
    <s v="Recursos propios"/>
    <n v="30000000"/>
    <n v="30000000"/>
    <s v="NO"/>
    <s v="N/A"/>
    <s v="Adriana Garcia "/>
    <s v="Profesional"/>
    <s v="3838845"/>
    <s v="adriana.garcia@antioquia.gov.co"/>
    <s v="Antioquia Rural Productiva"/>
    <m/>
    <s v="Apoyo a la modernización de la ganadería en el Departamento Antioquia"/>
    <n v="140060001"/>
    <s v="Áreas agrícolas, forestales, silvopastoriles, pastos y forrajes intervenidas "/>
    <m/>
    <m/>
    <n v="21483"/>
    <m/>
    <m/>
    <m/>
    <x v="3"/>
    <s v="Municipio de Bello"/>
    <s v="Sin iniciar etapa precontractual"/>
    <m/>
    <s v="Adriana Garcia"/>
    <s v="Tipo C:  Supervisión"/>
    <s v="Tecnica, Administrativa, Financiera."/>
  </r>
  <r>
    <x v="1"/>
    <n v="80111620"/>
    <s v="Apoyar la Asistencia Técnica y la extensión Agropecuaria, a través de la cofinanciación para la contratación de personal idóneo para la prestación de este servicio en el Municipio de Betania"/>
    <d v="2018-07-01T00:00:00"/>
    <s v="6 meses"/>
    <s v="Contratación Directa - Contratos Interadministrativos"/>
    <s v="Recursos propios"/>
    <n v="30000000"/>
    <n v="30000000"/>
    <s v="NO"/>
    <s v="N/A"/>
    <s v="Adriana Garcia "/>
    <s v="Profesional"/>
    <s v="3838845"/>
    <s v="adriana.garcia@antioquia.gov.co"/>
    <s v="Antioquia Rural Productiva"/>
    <m/>
    <s v="Apoyo a la modernización de la ganadería en el Departamento Antioquia"/>
    <n v="140060001"/>
    <s v="Áreas agrícolas, forestales, silvopastoriles, pastos y forrajes intervenidas "/>
    <m/>
    <m/>
    <n v="21485"/>
    <m/>
    <m/>
    <m/>
    <x v="3"/>
    <s v="Municipio de Betania"/>
    <s v="Sin iniciar etapa precontractual"/>
    <m/>
    <s v="Adriana Garcia"/>
    <s v="Tipo C:  Supervisión"/>
    <s v="Tecnica, Administrativa, Financiera."/>
  </r>
  <r>
    <x v="1"/>
    <n v="80111620"/>
    <s v="Apoyar la Asistencia Técnica y la extensión Agropecuaria, a través de la cofinanciación para la contratación de personal idóneo para la prestación de este servicio en el Municipio de Betulia"/>
    <d v="2018-07-01T00:00:00"/>
    <s v="6 meses"/>
    <s v="Contratación Directa - Contratos Interadministrativos"/>
    <s v="Recursos propios"/>
    <n v="30000000"/>
    <n v="30000000"/>
    <s v="NO"/>
    <s v="N/A"/>
    <s v="Adriana Garcia "/>
    <s v="Profesional"/>
    <s v="3838845"/>
    <s v="adriana.garcia@antioquia.gov.co"/>
    <s v="Antioquia Rural Productiva"/>
    <m/>
    <s v="Apoyo a la modernización de la ganadería en el Departamento Antioquia"/>
    <n v="140060001"/>
    <s v="Áreas agrícolas, forestales, silvopastoriles, pastos y forrajes intervenidas "/>
    <m/>
    <m/>
    <n v="21486"/>
    <m/>
    <m/>
    <m/>
    <x v="3"/>
    <s v="Municipio de Betulia"/>
    <s v="Sin iniciar etapa precontractual"/>
    <m/>
    <s v="Adriana Garcia"/>
    <s v="Tipo C:  Supervisión"/>
    <s v="Tecnica, Administrativa, Financiera."/>
  </r>
  <r>
    <x v="1"/>
    <n v="80111620"/>
    <s v="Apoyar la Asistencia Técnica y la extensión Agropecuaria, a través de la cofinanciación para la contratación de personal idóneo para la prestación de este servicio en el Municipio de Briceño"/>
    <d v="2018-07-01T00:00:00"/>
    <s v="6 meses"/>
    <s v="Contratación Directa - Contratos Interadministrativos"/>
    <s v="Recursos propios"/>
    <n v="30000000"/>
    <n v="30000000"/>
    <s v="NO"/>
    <s v="N/A"/>
    <s v="Adriana Garcia "/>
    <s v="Profesional"/>
    <s v="3838845"/>
    <s v="adriana.garcia@antioquia.gov.co"/>
    <s v="Antioquia Rural Productiva"/>
    <m/>
    <s v="Apoyo a la modernización de la ganadería en el Departamento Antioquia"/>
    <n v="140060001"/>
    <s v="Áreas agrícolas, forestales, silvopastoriles, pastos y forrajes intervenidas "/>
    <m/>
    <m/>
    <n v="21487"/>
    <m/>
    <m/>
    <m/>
    <x v="3"/>
    <s v="Municipio de Briceño"/>
    <s v="Sin iniciar etapa precontractual"/>
    <m/>
    <s v="Adriana Garcia"/>
    <s v="Tipo C:  Supervisión"/>
    <s v="Tecnica, Administrativa, Financiera."/>
  </r>
  <r>
    <x v="1"/>
    <n v="80111620"/>
    <s v="Apoyar la Asistencia Técnica y la extensión Agropecuaria, a través de la cofinanciación para la contratación de personal idóneo para la prestación de este servicio en el Municipio de Cáceres"/>
    <d v="2018-07-01T00:00:00"/>
    <s v="6 meses"/>
    <s v="Contratación Directa - Contratos Interadministrativos"/>
    <s v="Recursos propios"/>
    <n v="30000000"/>
    <n v="30000000"/>
    <s v="NO"/>
    <s v="N/A"/>
    <s v="Adriana Garcia "/>
    <s v="Profesional"/>
    <s v="3838845"/>
    <s v="adriana.garcia@antioquia.gov.co"/>
    <s v="Antioquia Rural Productiva"/>
    <m/>
    <s v="Apoyo a la modernización de la ganadería en el Departamento Antioquia"/>
    <n v="140060001"/>
    <s v="Áreas agrícolas, forestales, silvopastoriles, pastos y forrajes intervenidas "/>
    <m/>
    <m/>
    <n v="21488"/>
    <m/>
    <m/>
    <m/>
    <x v="3"/>
    <s v="Municipio de Cáceres"/>
    <s v="Sin iniciar etapa precontractual"/>
    <m/>
    <s v="Adriana Garcia"/>
    <s v="Tipo C:  Supervisión"/>
    <s v="Tecnica, Administrativa, Financiera."/>
  </r>
  <r>
    <x v="1"/>
    <n v="80111620"/>
    <s v="Apoyar la Asistencia Técnica y la extensión Agropecuaria, a través de la cofinanciación para la contratación de personal idóneo para la prestación de este servicio en el Municipio de Caicedo"/>
    <d v="2018-07-01T00:00:00"/>
    <s v="6 meses"/>
    <s v="Contratación Directa - Contratos Interadministrativos"/>
    <s v="Recursos propios"/>
    <n v="30000000"/>
    <n v="30000000"/>
    <s v="NO"/>
    <s v="N/A"/>
    <s v="Adriana Garcia "/>
    <s v="Profesional"/>
    <s v="3838845"/>
    <s v="adriana.garcia@antioquia.gov.co"/>
    <s v="Antioquia Rural Productiva"/>
    <m/>
    <s v="Apoyo a la modernización de la ganadería en el Departamento Antioquia"/>
    <n v="140060001"/>
    <s v="Áreas agrícolas, forestales, silvopastoriles, pastos y forrajes intervenidas "/>
    <m/>
    <m/>
    <n v="214889"/>
    <m/>
    <m/>
    <m/>
    <x v="3"/>
    <s v="Municipio de Caicedo"/>
    <s v="Sin iniciar etapa precontractual"/>
    <m/>
    <s v="Adriana Garcia"/>
    <s v="Tipo C:  Supervisión"/>
    <s v="Tecnica, Administrativa, Financiera."/>
  </r>
  <r>
    <x v="1"/>
    <n v="80111620"/>
    <s v="Apoyar la Asistencia Técnica y la extensión Agropecuaria, a través de la cofinanciación para la contratación de personal idóneo para la prestación de este servicio en el Municipio de Caldas"/>
    <d v="2018-07-01T00:00:00"/>
    <s v="6 meses"/>
    <s v="Contratación Directa - Contratos Interadministrativos"/>
    <s v="Recursos propios"/>
    <n v="30000000"/>
    <n v="30000000"/>
    <s v="NO"/>
    <s v="N/A"/>
    <s v="Adriana Garcia "/>
    <s v="Profesional"/>
    <s v="3838845"/>
    <s v="adriana.garcia@antioquia.gov.co"/>
    <s v="Antioquia Rural Productiva"/>
    <m/>
    <s v="Apoyo a la modernización de la ganadería en el Departamento Antioquia"/>
    <n v="140060001"/>
    <s v="Áreas agrícolas, forestales, silvopastoriles, pastos y forrajes intervenidas "/>
    <m/>
    <m/>
    <n v="21490"/>
    <m/>
    <m/>
    <m/>
    <x v="3"/>
    <s v="Municipio de Caldas"/>
    <s v="Sin iniciar etapa precontractual"/>
    <m/>
    <s v="Adriana Garcia"/>
    <s v="Tipo C:  Supervisión"/>
    <s v="Tecnica, Administrativa, Financiera."/>
  </r>
  <r>
    <x v="1"/>
    <n v="80111620"/>
    <s v="Apoyar la Asistencia Técnica y la extensión Agropecuaria, a través de la cofinanciación para la contratación de personal idóneo para la prestación de este servicio en el Municipio de Campamento"/>
    <d v="2018-07-01T00:00:00"/>
    <s v="6 meses"/>
    <s v="Contratación Directa - Contratos Interadministrativos"/>
    <s v="Recursos propios"/>
    <n v="30000000"/>
    <n v="30000000"/>
    <s v="NO"/>
    <s v="N/A"/>
    <s v="Adriana Garcia "/>
    <s v="Profesional"/>
    <s v="3838845"/>
    <s v="adriana.garcia@antioquia.gov.co"/>
    <s v="Antioquia Rural Productiva"/>
    <m/>
    <s v="Apoyo a la modernización de la ganadería en el Departamento Antioquia"/>
    <n v="140060001"/>
    <s v="Áreas agrícolas, forestales, silvopastoriles, pastos y forrajes intervenidas "/>
    <m/>
    <m/>
    <n v="21491"/>
    <m/>
    <m/>
    <m/>
    <x v="3"/>
    <s v="Municipio de Campamento"/>
    <s v="Sin iniciar etapa precontractual"/>
    <m/>
    <s v="Adriana Garcia"/>
    <s v="Tipo C:  Supervisión"/>
    <s v="Tecnica, Administrativa, Financiera."/>
  </r>
  <r>
    <x v="1"/>
    <n v="80111620"/>
    <s v="Apoyar la Asistencia Técnica y la extensión Agropecuaria, a través de la cofinanciación para la contratación de personal idóneo para la prestación de este servicio en el Municipio de Caracolí"/>
    <d v="2018-07-01T00:00:00"/>
    <s v="6 meses"/>
    <s v="Contratación Directa - Contratos Interadministrativos"/>
    <s v="Recursos propios"/>
    <n v="30000000"/>
    <n v="30000000"/>
    <s v="NO"/>
    <s v="N/A"/>
    <s v="Adriana Garcia "/>
    <s v="Profesional"/>
    <s v="3838845"/>
    <s v="adriana.garcia@antioquia.gov.co"/>
    <s v="Antioquia Rural Productiva"/>
    <m/>
    <s v="Apoyo a la modernización de la ganadería en el Departamento Antioquia"/>
    <n v="140060001"/>
    <s v="Áreas agrícolas, forestales, silvopastoriles, pastos y forrajes intervenidas "/>
    <m/>
    <m/>
    <n v="21492"/>
    <m/>
    <m/>
    <m/>
    <x v="3"/>
    <s v="Municipio de Caracolí"/>
    <s v="Sin iniciar etapa precontractual"/>
    <m/>
    <s v="Adriana Garcia"/>
    <s v="Tipo C:  Supervisión"/>
    <s v="Tecnica, Administrativa, Financiera."/>
  </r>
  <r>
    <x v="1"/>
    <n v="80111620"/>
    <s v="Apoyar la Asistencia Técnica y la extensión Agropecuaria, a través de la cofinanciación para la contratación de personal idóneo para la prestación de este servicio en el Municipio de Carepa"/>
    <d v="2018-07-01T00:00:00"/>
    <s v="6 meses"/>
    <s v="Contratación Directa - Contratos Interadministrativos"/>
    <s v="Recursos propios"/>
    <n v="30000000"/>
    <n v="30000000"/>
    <s v="NO"/>
    <s v="N/A"/>
    <s v="Adriana Garcia "/>
    <s v="Profesional"/>
    <s v="3838845"/>
    <s v="adriana.garcia@antioquia.gov.co"/>
    <s v="Antioquia Rural Productiva"/>
    <m/>
    <s v="Apoyo a la modernización de la ganadería en el Departamento Antioquia"/>
    <n v="140060001"/>
    <s v="Áreas agrícolas, forestales, silvopastoriles, pastos y forrajes intervenidas "/>
    <m/>
    <m/>
    <n v="21493"/>
    <m/>
    <m/>
    <m/>
    <x v="3"/>
    <s v="Municipio de Carepa"/>
    <s v="Sin iniciar etapa precontractual"/>
    <m/>
    <s v="Adriana Garcia"/>
    <s v="Tipo C:  Supervisión"/>
    <s v="Tecnica, Administrativa, Financiera."/>
  </r>
  <r>
    <x v="1"/>
    <n v="80111620"/>
    <s v="Apoyar la Asistencia Técnica y la extensión Agropecuaria, a través de la cofinanciación para la contratación de personal idóneo para la prestación de este servicio en el Municipio de Carolina del Príncipe"/>
    <d v="2018-07-01T00:00:00"/>
    <s v="6 meses"/>
    <s v="Contratación Directa - Contratos Interadministrativos"/>
    <s v="Recursos propios"/>
    <n v="30000000"/>
    <n v="30000000"/>
    <s v="NO"/>
    <s v="N/A"/>
    <s v="Adriana Garcia "/>
    <s v="Profesional"/>
    <s v="3838845"/>
    <s v="adriana.garcia@antioquia.gov.co"/>
    <s v="Antioquia Rural Productiva"/>
    <m/>
    <s v="Apoyo a la modernización de la ganadería en el Departamento Antioquia"/>
    <n v="140060001"/>
    <s v="Áreas agrícolas, forestales, silvopastoriles, pastos y forrajes intervenidas "/>
    <m/>
    <m/>
    <n v="21494"/>
    <m/>
    <m/>
    <m/>
    <x v="3"/>
    <s v="Municipio de Carolina del Príncipe"/>
    <s v="Sin iniciar etapa precontractual"/>
    <m/>
    <s v="Adriana Garcia"/>
    <s v="Tipo C:  Supervisión"/>
    <s v="Tecnica, Administrativa, Financiera."/>
  </r>
  <r>
    <x v="1"/>
    <n v="80111620"/>
    <s v="Apoyar la Asistencia Técnica y la extensión Agropecuaria, a través de la cofinanciación para la contratación de personal idóneo para la prestación de este servicio en el Municipio de Caucasia"/>
    <d v="2018-07-01T00:00:00"/>
    <s v="6 meses"/>
    <s v="Contratación Directa - Contratos Interadministrativos"/>
    <s v="Recursos propios"/>
    <n v="30000000"/>
    <n v="30000000"/>
    <s v="NO"/>
    <s v="N/A"/>
    <s v="Adriana Garcia "/>
    <s v="Profesional"/>
    <s v="3838845"/>
    <s v="adriana.garcia@antioquia.gov.co"/>
    <s v="Antioquia Rural Productiva"/>
    <m/>
    <s v="Apoyo a la modernización de la ganadería en el Departamento Antioquia"/>
    <n v="140060001"/>
    <s v="Áreas agrícolas, forestales, silvopastoriles, pastos y forrajes intervenidas "/>
    <m/>
    <m/>
    <n v="21495"/>
    <m/>
    <m/>
    <m/>
    <x v="3"/>
    <s v="Municipio de Caucasia"/>
    <s v="Sin iniciar etapa precontractual"/>
    <m/>
    <s v="Adriana Garcia"/>
    <s v="Tipo C:  Supervisión"/>
    <s v="Tecnica, Administrativa, Financiera."/>
  </r>
  <r>
    <x v="1"/>
    <n v="80111620"/>
    <s v="Apoyar la Asistencia Técnica y la extensión Agropecuaria, a través de la cofinanciación para la contratación de personal idóneo para la prestación de este servicio en el Municipio de Caucasia"/>
    <d v="2018-07-01T00:00:00"/>
    <s v="6 meses"/>
    <s v="Contratación Directa - Contratos Interadministrativos"/>
    <s v="Recursos propios"/>
    <n v="30000000"/>
    <n v="30000000"/>
    <s v="NO"/>
    <s v="N/A"/>
    <s v="Adriana Garcia "/>
    <s v="Profesional"/>
    <s v="3838845"/>
    <s v="adriana.garcia@antioquia.gov.co"/>
    <s v="Antioquia Rural Productiva"/>
    <m/>
    <s v="Apoyo a la modernización de la ganadería en el Departamento Antioquia"/>
    <n v="140060001"/>
    <s v="Áreas agrícolas, forestales, silvopastoriles, pastos y forrajes intervenidas "/>
    <m/>
    <m/>
    <n v="21496"/>
    <m/>
    <m/>
    <m/>
    <x v="3"/>
    <s v="Municipio de Caucasia"/>
    <s v="Sin iniciar etapa precontractual"/>
    <m/>
    <s v="Adriana Garcia"/>
    <s v="Tipo C:  Supervisión"/>
    <s v="Tecnica, Administrativa, Financiera."/>
  </r>
  <r>
    <x v="1"/>
    <n v="80111620"/>
    <s v="Apoyar la Asistencia Técnica y la extensión Agropecuaria, a través de la cofinanciación para la contratación de personal idóneo para la prestación de este servicio en el Municipio de Ciudad Bolívar"/>
    <d v="2018-07-01T00:00:00"/>
    <s v="6 meses"/>
    <s v="Contratación Directa - Contratos Interadministrativos"/>
    <s v="Recursos propios"/>
    <n v="30000000"/>
    <n v="30000000"/>
    <s v="NO"/>
    <s v="N/A"/>
    <s v="Adriana Garcia "/>
    <s v="Profesional"/>
    <s v="3838845"/>
    <s v="adriana.garcia@antioquia.gov.co"/>
    <s v="Antioquia Rural Productiva"/>
    <m/>
    <s v="Apoyo a la modernización de la ganadería en el Departamento Antioquia"/>
    <n v="140060001"/>
    <s v="Áreas agrícolas, forestales, silvopastoriles, pastos y forrajes intervenidas "/>
    <m/>
    <m/>
    <n v="21497"/>
    <m/>
    <m/>
    <m/>
    <x v="3"/>
    <s v="Municipio de Ciudad Bolívar"/>
    <s v="Sin iniciar etapa precontractual"/>
    <m/>
    <s v="Adriana Garcia"/>
    <s v="Tipo C:  Supervisión"/>
    <s v="Tecnica, Administrativa, Financiera."/>
  </r>
  <r>
    <x v="1"/>
    <n v="80111620"/>
    <s v="Apoyar la Asistencia Técnica y la extensión Agropecuaria, a través de la cofinanciación para la contratación de personal idóneo para la prestación de este servicio en el Municipio de Concordia"/>
    <d v="2018-07-01T00:00:00"/>
    <s v="6 meses"/>
    <s v="Contratación Directa - Contratos Interadministrativos"/>
    <s v="Recursos propios"/>
    <n v="30000000"/>
    <n v="30000000"/>
    <s v="NO"/>
    <s v="N/A"/>
    <s v="Adriana Garcia "/>
    <s v="Profesional"/>
    <s v="3838845"/>
    <s v="adriana.garcia@antioquia.gov.co"/>
    <s v="Antioquia Rural Productiva"/>
    <m/>
    <s v="Apoyo a la modernización de la ganadería en el Departamento Antioquia"/>
    <n v="140060001"/>
    <s v="Áreas agrícolas, forestales, silvopastoriles, pastos y forrajes intervenidas "/>
    <m/>
    <m/>
    <n v="21498"/>
    <m/>
    <m/>
    <m/>
    <x v="3"/>
    <s v="Municipio de Concordia"/>
    <s v="Sin iniciar etapa precontractual"/>
    <m/>
    <s v="Adriana Garcia"/>
    <s v="Tipo C:  Supervisión"/>
    <s v="Tecnica, Administrativa, Financiera."/>
  </r>
  <r>
    <x v="1"/>
    <n v="80111620"/>
    <s v="Apoyar la Asistencia Técnica y la extensión Agropecuaria, a través de la cofinanciación para la contratación de personal idóneo para la prestación de este servicio en el Municipio de Don Matías"/>
    <d v="2018-07-01T00:00:00"/>
    <s v="6 meses"/>
    <s v="Contratación Directa - Contratos Interadministrativos"/>
    <s v="Recursos propios"/>
    <n v="30000000"/>
    <n v="30000000"/>
    <s v="NO"/>
    <s v="N/A"/>
    <s v="Adriana Garcia "/>
    <s v="Profesional"/>
    <s v="3838845"/>
    <s v="adriana.garcia@antioquia.gov.co"/>
    <s v="Antioquia Rural Productiva"/>
    <m/>
    <s v="Apoyo a la modernización de la ganadería en el Departamento Antioquia"/>
    <n v="140060001"/>
    <s v="Áreas agrícolas, forestales, silvopastoriles, pastos y forrajes intervenidas "/>
    <m/>
    <m/>
    <n v="21499"/>
    <m/>
    <m/>
    <m/>
    <x v="3"/>
    <s v="Municipio de Don Matías"/>
    <s v="Sin iniciar etapa precontractual"/>
    <m/>
    <s v="Adriana Garcia"/>
    <s v="Tipo C:  Supervisión"/>
    <s v="Tecnica, Administrativa, Financiera."/>
  </r>
  <r>
    <x v="1"/>
    <n v="80111620"/>
    <s v="Apoyar la Asistencia Técnica y la extensión Agropecuaria, a través de la cofinanciación para la contratación de personal idóneo para la prestación de este servicio en el Municipio de El Bagre"/>
    <d v="2018-07-01T00:00:00"/>
    <s v="6 meses"/>
    <s v="Contratación Directa - Contratos Interadministrativos"/>
    <s v="Recursos propios"/>
    <n v="30000000"/>
    <n v="30000000"/>
    <s v="NO"/>
    <s v="N/A"/>
    <s v="Adriana Garcia "/>
    <s v="Profesional"/>
    <s v="3838845"/>
    <s v="adriana.garcia@antioquia.gov.co"/>
    <s v="Antioquia Rural Productiva"/>
    <m/>
    <s v="Apoyo a la modernización de la ganadería en el Departamento Antioquia"/>
    <n v="140060001"/>
    <s v="Áreas agrícolas, forestales, silvopastoriles, pastos y forrajes intervenidas "/>
    <m/>
    <m/>
    <n v="21500"/>
    <m/>
    <m/>
    <m/>
    <x v="3"/>
    <s v="Municipio de El Bagre"/>
    <s v="Sin iniciar etapa precontractual"/>
    <m/>
    <s v="Adriana Garcia"/>
    <s v="Tipo C:  Supervisión"/>
    <s v="Tecnica, Administrativa, Financiera."/>
  </r>
  <r>
    <x v="1"/>
    <n v="80111620"/>
    <s v="Apoyar la Asistencia Técnica y la extensión Agropecuaria, a través de la cofinanciación para la contratación de personal idóneo para la prestación de este servicio en el Municipio de El Peñol"/>
    <d v="2018-07-01T00:00:00"/>
    <s v="6 meses"/>
    <s v="Contratación Directa - Contratos Interadministrativos"/>
    <s v="Recursos propios"/>
    <n v="30000000"/>
    <n v="30000000"/>
    <s v="NO"/>
    <s v="N/A"/>
    <s v="Adriana Garcia "/>
    <s v="Profesional"/>
    <s v="3838845"/>
    <s v="adriana.garcia@antioquia.gov.co"/>
    <s v="Antioquia Rural Productiva"/>
    <m/>
    <s v="Apoyo a la modernización de la ganadería en el Departamento Antioquia"/>
    <n v="140060001"/>
    <s v="Áreas agrícolas, forestales, silvopastoriles, pastos y forrajes intervenidas "/>
    <m/>
    <m/>
    <n v="21501"/>
    <m/>
    <m/>
    <m/>
    <x v="3"/>
    <s v="Municipio de El Peñol"/>
    <s v="Sin iniciar etapa precontractual"/>
    <m/>
    <s v="Adriana Garcia"/>
    <s v="Tipo C:  Supervisión"/>
    <s v="Tecnica, Administrativa, Financiera."/>
  </r>
  <r>
    <x v="1"/>
    <n v="80111620"/>
    <s v="Apoyar la Asistencia Técnica y la extensión Agropecuaria, a través de la cofinanciación para la contratación de personal idóneo para la prestación de este servicio en el Municipio de El Retiro"/>
    <d v="2018-07-01T00:00:00"/>
    <s v="6 meses"/>
    <s v="Contratación Directa - Contratos Interadministrativos"/>
    <s v="Recursos propios"/>
    <n v="30000000"/>
    <n v="30000000"/>
    <s v="NO"/>
    <s v="N/A"/>
    <s v="Adriana Garcia "/>
    <s v="Profesional"/>
    <s v="3838845"/>
    <s v="adriana.garcia@antioquia.gov.co"/>
    <s v="Antioquia Rural Productiva"/>
    <m/>
    <s v="Apoyo a la modernización de la ganadería en el Departamento Antioquia"/>
    <n v="140060001"/>
    <s v="Áreas agrícolas, forestales, silvopastoriles, pastos y forrajes intervenidas "/>
    <m/>
    <m/>
    <n v="21502"/>
    <m/>
    <m/>
    <m/>
    <x v="3"/>
    <s v="Municipio de El Retiro"/>
    <s v="Sin iniciar etapa precontractual"/>
    <m/>
    <s v="Adriana Garcia"/>
    <s v="Tipo C:  Supervisión"/>
    <s v="Tecnica, Administrativa, Financiera."/>
  </r>
  <r>
    <x v="1"/>
    <n v="80111620"/>
    <s v="Apoyar la Asistencia Técnica y la extensión Agropecuaria, a través de la cofinanciación para la contratación de personal idóneo para la prestación de este servicio en el Municipio de El Santuario"/>
    <d v="2018-07-01T00:00:00"/>
    <s v="6 meses"/>
    <s v="Contratación Directa - Contratos Interadministrativos"/>
    <s v="Recursos propios"/>
    <n v="30000000"/>
    <n v="30000000"/>
    <s v="NO"/>
    <s v="N/A"/>
    <s v="Adriana Garcia "/>
    <s v="Profesional"/>
    <s v="3838845"/>
    <s v="adriana.garcia@antioquia.gov.co"/>
    <s v="Antioquia Rural Productiva"/>
    <m/>
    <s v="Apoyo a la modernización de la ganadería en el Departamento Antioquia"/>
    <n v="140060001"/>
    <s v="Áreas agrícolas, forestales, silvopastoriles, pastos y forrajes intervenidas "/>
    <m/>
    <m/>
    <n v="21503"/>
    <m/>
    <m/>
    <m/>
    <x v="3"/>
    <s v="Municipio de El Santuario"/>
    <s v="Sin iniciar etapa precontractual"/>
    <m/>
    <s v="Adriana Garcia"/>
    <s v="Tipo C:  Supervisión"/>
    <s v="Tecnica, Administrativa, Financiera."/>
  </r>
  <r>
    <x v="1"/>
    <n v="80111620"/>
    <s v="Apoyar la Asistencia Técnica y la extensión Agropecuaria, a través de la cofinanciación para la contratación de personal idóneo para la prestación de este servicio en el Municipio de Entrerríos"/>
    <d v="2018-07-01T00:00:00"/>
    <s v="6 meses"/>
    <s v="Contratación Directa - Contratos Interadministrativos"/>
    <s v="Recursos propios"/>
    <n v="30000000"/>
    <n v="30000000"/>
    <s v="NO"/>
    <s v="N/A"/>
    <s v="Adriana Garcia "/>
    <s v="Profesional"/>
    <s v="3838845"/>
    <s v="adriana.garcia@antioquia.gov.co"/>
    <s v="Antioquia Rural Productiva"/>
    <m/>
    <s v="Apoyo a la modernización de la ganadería en el Departamento Antioquia"/>
    <n v="140060001"/>
    <s v="Áreas agrícolas, forestales, silvopastoriles, pastos y forrajes intervenidas "/>
    <m/>
    <m/>
    <n v="21504"/>
    <m/>
    <m/>
    <m/>
    <x v="3"/>
    <s v="Municipio de Entrerríos"/>
    <s v="Sin iniciar etapa precontractual"/>
    <m/>
    <s v="Adriana Garcia"/>
    <s v="Tipo C:  Supervisión"/>
    <s v="Tecnica, Administrativa, Financiera."/>
  </r>
  <r>
    <x v="1"/>
    <n v="80111620"/>
    <s v="Apoyar la Asistencia Técnica y la extensión Agropecuaria, a través de la cofinanciación para la contratación de personal idóneo para la prestación de este servicio en el Municipio de Envigado"/>
    <d v="2018-07-01T00:00:00"/>
    <s v="6 meses"/>
    <s v="Contratación Directa - Contratos Interadministrativos"/>
    <s v="Recursos propios"/>
    <n v="30000000"/>
    <n v="30000000"/>
    <s v="NO"/>
    <s v="N/A"/>
    <s v="Adriana Garcia "/>
    <s v="Profesional"/>
    <s v="3838845"/>
    <s v="adriana.garcia@antioquia.gov.co"/>
    <s v="Antioquia Rural Productiva"/>
    <m/>
    <s v="Apoyo a la modernización de la ganadería en el Departamento Antioquia"/>
    <n v="140060001"/>
    <s v="Áreas agrícolas, forestales, silvopastoriles, pastos y forrajes intervenidas "/>
    <m/>
    <m/>
    <n v="21505"/>
    <m/>
    <m/>
    <m/>
    <x v="3"/>
    <s v="Municipio de Envigado"/>
    <s v="Sin iniciar etapa precontractual"/>
    <m/>
    <s v="Adriana Garcia"/>
    <s v="Tipo C:  Supervisión"/>
    <s v="Tecnica, Administrativa, Financiera."/>
  </r>
  <r>
    <x v="1"/>
    <n v="80111620"/>
    <s v="Apoyar la Asistencia Técnica y la extensión Agropecuaria, a través de la cofinanciación para la contratación de personal idóneo para la prestación de este servicio en el Municipio de Fredonia"/>
    <d v="2018-07-01T00:00:00"/>
    <s v="6 meses"/>
    <s v="Contratación Directa - Contratos Interadministrativos"/>
    <s v="Recursos propios"/>
    <n v="30000000"/>
    <n v="30000000"/>
    <s v="NO"/>
    <s v="N/A"/>
    <s v="Adriana Garcia "/>
    <s v="Profesional"/>
    <s v="3838845"/>
    <s v="adriana.garcia@antioquia.gov.co"/>
    <s v="Antioquia Rural Productiva"/>
    <m/>
    <s v="Apoyo a la modernización de la ganadería en el Departamento Antioquia"/>
    <n v="140060001"/>
    <s v="Áreas agrícolas, forestales, silvopastoriles, pastos y forrajes intervenidas "/>
    <m/>
    <m/>
    <n v="21506"/>
    <m/>
    <m/>
    <m/>
    <x v="3"/>
    <s v="Municipio de Fredonia"/>
    <s v="Sin iniciar etapa precontractual"/>
    <m/>
    <s v="Adriana Garcia"/>
    <s v="Tipo C:  Supervisión"/>
    <s v="Tecnica, Administrativa, Financiera."/>
  </r>
  <r>
    <x v="1"/>
    <n v="80111620"/>
    <s v="Apoyar la Asistencia Técnica y la extensión Agropecuaria, a través de la cofinanciación para la contratación de personal idóneo para la prestación de este servicio en el Municipio de Giraldo"/>
    <d v="2018-07-01T00:00:00"/>
    <s v="6 meses"/>
    <s v="Contratación Directa - Contratos Interadministrativos"/>
    <s v="Recursos propios"/>
    <n v="30000000"/>
    <n v="30000000"/>
    <s v="NO"/>
    <s v="N/A"/>
    <s v="Adriana Garcia "/>
    <s v="Profesional"/>
    <s v="3838845"/>
    <s v="adriana.garcia@antioquia.gov.co"/>
    <s v="Antioquia Rural Productiva"/>
    <m/>
    <s v="Apoyo a la modernización de la ganadería en el Departamento Antioquia"/>
    <n v="140060001"/>
    <s v="Áreas agrícolas, forestales, silvopastoriles, pastos y forrajes intervenidas "/>
    <m/>
    <m/>
    <n v="21507"/>
    <m/>
    <m/>
    <m/>
    <x v="3"/>
    <s v="Municipio de Giraldo"/>
    <s v="Sin iniciar etapa precontractual"/>
    <m/>
    <s v="Adriana Garcia"/>
    <s v="Tipo C:  Supervisión"/>
    <s v="Tecnica, Administrativa, Financiera."/>
  </r>
  <r>
    <x v="1"/>
    <n v="80111620"/>
    <s v="Apoyar la Asistencia Técnica y la extensión Agropecuaria, a través de la cofinanciación para la contratación de personal idóneo para la prestación de este servicio en el Municipio de Granada"/>
    <d v="2018-07-01T00:00:00"/>
    <s v="6 meses"/>
    <s v="Contratación Directa - Contratos Interadministrativos"/>
    <s v="Recursos propios"/>
    <n v="30000000"/>
    <n v="30000000"/>
    <s v="NO"/>
    <s v="N/A"/>
    <s v="Adriana Garcia "/>
    <s v="Profesional"/>
    <s v="3838845"/>
    <s v="adriana.garcia@antioquia.gov.co"/>
    <s v="Antioquia Rural Productiva"/>
    <m/>
    <s v="Apoyo a la modernización de la ganadería en el Departamento Antioquia"/>
    <n v="140060001"/>
    <s v="Áreas agrícolas, forestales, silvopastoriles, pastos y forrajes intervenidas "/>
    <m/>
    <m/>
    <n v="21508"/>
    <m/>
    <m/>
    <m/>
    <x v="3"/>
    <s v="Municipio de Granada"/>
    <s v="Sin iniciar etapa precontractual"/>
    <m/>
    <s v="Adriana Garcia"/>
    <s v="Tipo C:  Supervisión"/>
    <s v="Tecnica, Administrativa, Financiera."/>
  </r>
  <r>
    <x v="1"/>
    <n v="80111620"/>
    <s v="Apoyar la Asistencia Técnica y la extensión Agropecuaria, a través de la cofinanciación para la contratación de personal idóneo para la prestación de este servicio en el Municipio de Guadalupe"/>
    <d v="2018-07-01T00:00:00"/>
    <s v="6 meses"/>
    <s v="Contratación Directa - Contratos Interadministrativos"/>
    <s v="Recursos propios"/>
    <n v="30000000"/>
    <n v="30000000"/>
    <s v="NO"/>
    <s v="N/A"/>
    <s v="Adriana Garcia "/>
    <s v="Profesional"/>
    <s v="3838845"/>
    <s v="adriana.garcia@antioquia.gov.co"/>
    <s v="Antioquia Rural Productiva"/>
    <m/>
    <s v="Apoyo a la modernización de la ganadería en el Departamento Antioquia"/>
    <n v="140060001"/>
    <s v="Áreas agrícolas, forestales, silvopastoriles, pastos y forrajes intervenidas "/>
    <m/>
    <m/>
    <n v="21509"/>
    <m/>
    <m/>
    <m/>
    <x v="3"/>
    <s v="Municipio de Guadalupe"/>
    <s v="Sin iniciar etapa precontractual"/>
    <m/>
    <s v="Adriana Garcia"/>
    <s v="Tipo C:  Supervisión"/>
    <s v="Tecnica, Administrativa, Financiera."/>
  </r>
  <r>
    <x v="1"/>
    <n v="80111620"/>
    <s v="Apoyar la Asistencia Técnica y la extensión Agropecuaria, a través de la cofinanciación para la contratación de personal idóneo para la prestación de este servicio en el Municipio de Guarne"/>
    <d v="2018-07-01T00:00:00"/>
    <s v="6 meses"/>
    <s v="Contratación Directa - Contratos Interadministrativos"/>
    <s v="Recursos propios"/>
    <n v="30000000"/>
    <n v="30000000"/>
    <s v="NO"/>
    <s v="N/A"/>
    <s v="Adriana Garcia "/>
    <s v="Profesional"/>
    <s v="3838845"/>
    <s v="adriana.garcia@antioquia.gov.co"/>
    <s v="Antioquia Rural Productiva"/>
    <m/>
    <s v="Apoyo a la modernización de la ganadería en el Departamento Antioquia"/>
    <n v="140060001"/>
    <s v="Áreas agrícolas, forestales, silvopastoriles, pastos y forrajes intervenidas "/>
    <m/>
    <m/>
    <n v="21510"/>
    <m/>
    <m/>
    <m/>
    <x v="3"/>
    <s v="Municipio de Guarne"/>
    <s v="Sin iniciar etapa precontractual"/>
    <m/>
    <s v="Adriana Garcia"/>
    <s v="Tipo C:  Supervisión"/>
    <s v="Tecnica, Administrativa, Financiera."/>
  </r>
  <r>
    <x v="1"/>
    <n v="80111620"/>
    <s v="Apoyar la Asistencia Técnica y la extensión Agropecuaria, a través de la cofinanciación para la contratación de personal idóneo para la prestación de este servicio en el Municipio de Heliconia"/>
    <d v="2018-07-01T00:00:00"/>
    <s v="6 meses"/>
    <s v="Contratación Directa - Contratos Interadministrativos"/>
    <s v="Recursos propios"/>
    <n v="30000000"/>
    <n v="30000000"/>
    <s v="NO"/>
    <s v="N/A"/>
    <s v="Adriana Garcia "/>
    <s v="Profesional"/>
    <s v="3838845"/>
    <s v="adriana.garcia@antioquia.gov.co"/>
    <s v="Antioquia Rural Productiva"/>
    <m/>
    <s v="Apoyo a la modernización de la ganadería en el Departamento Antioquia"/>
    <n v="140060001"/>
    <s v="Áreas agrícolas, forestales, silvopastoriles, pastos y forrajes intervenidas "/>
    <m/>
    <m/>
    <n v="21511"/>
    <m/>
    <m/>
    <m/>
    <x v="3"/>
    <s v="Municipio de Heliconia"/>
    <s v="Sin iniciar etapa precontractual"/>
    <m/>
    <s v="Adriana Garcia"/>
    <s v="Tipo C:  Supervisión"/>
    <s v="Tecnica, Administrativa, Financiera."/>
  </r>
  <r>
    <x v="1"/>
    <n v="80111620"/>
    <s v="Apoyar la Asistencia Técnica y la extensión Agropecuaria, a través de la cofinanciación para la contratación de personal idóneo para la prestación de este servicio en el Municipio de Hispania"/>
    <d v="2018-07-01T00:00:00"/>
    <s v="6 meses"/>
    <s v="Contratación Directa - Contratos Interadministrativos"/>
    <s v="Recursos propios"/>
    <n v="30000000"/>
    <n v="30000000"/>
    <s v="NO"/>
    <s v="N/A"/>
    <s v="Adriana Garcia "/>
    <s v="Profesional"/>
    <s v="3838845"/>
    <s v="adriana.garcia@antioquia.gov.co"/>
    <s v="Antioquia Rural Productiva"/>
    <m/>
    <s v="Apoyo a la modernización de la ganadería en el Departamento Antioquia"/>
    <n v="140060001"/>
    <s v="Áreas agrícolas, forestales, silvopastoriles, pastos y forrajes intervenidas "/>
    <m/>
    <m/>
    <n v="21512"/>
    <m/>
    <m/>
    <m/>
    <x v="3"/>
    <s v="Municipio de Hispania"/>
    <s v="Sin iniciar etapa precontractual"/>
    <m/>
    <s v="Adriana Garcia"/>
    <s v="Tipo C:  Supervisión"/>
    <s v="Tecnica, Administrativa, Financiera."/>
  </r>
  <r>
    <x v="1"/>
    <n v="80111620"/>
    <s v="Apoyar la Asistencia Técnica y la extensión Agropecuaria, a través de la cofinanciación para la contratación de personal idóneo para la prestación de este servicio en el Municipio de Itagui"/>
    <d v="2018-07-01T00:00:00"/>
    <s v="6 meses"/>
    <s v="Contratación Directa - Contratos Interadministrativos"/>
    <s v="Recursos propios"/>
    <n v="30000000"/>
    <n v="30000000"/>
    <s v="NO"/>
    <s v="N/A"/>
    <s v="Adriana Garcia "/>
    <s v="Profesional"/>
    <s v="3838845"/>
    <s v="adriana.garcia@antioquia.gov.co"/>
    <s v="Antioquia Rural Productiva"/>
    <m/>
    <s v="Apoyo a la modernización de la ganadería en el Departamento Antioquia"/>
    <n v="140060001"/>
    <s v="Áreas agrícolas, forestales, silvopastoriles, pastos y forrajes intervenidas "/>
    <m/>
    <m/>
    <n v="21513"/>
    <m/>
    <m/>
    <m/>
    <x v="3"/>
    <m/>
    <s v="Sin iniciar etapa precontractual"/>
    <m/>
    <s v="Adriana Garcia"/>
    <s v="Tipo C:  Supervisión"/>
    <s v="Tecnica, Administrativa, Financiera."/>
  </r>
  <r>
    <x v="1"/>
    <n v="80111620"/>
    <s v="Apoyar la Asistencia Técnica y la extensión Agropecuaria, a través de la cofinanciación para la contratación de personal idóneo para la prestación de este servicio en el Municipio de Ituango"/>
    <d v="2018-07-01T00:00:00"/>
    <s v="6 meses"/>
    <s v="Contratación Directa - Contratos Interadministrativos"/>
    <s v="Recursos propios"/>
    <n v="30000000"/>
    <n v="30000000"/>
    <s v="NO"/>
    <s v="N/A"/>
    <s v="Adriana Garcia "/>
    <s v="Profesional"/>
    <s v="3838845"/>
    <s v="adriana.garcia@antioquia.gov.co"/>
    <s v="Antioquia Rural Productiva"/>
    <m/>
    <s v="Apoyo a la modernización de la ganadería en el Departamento Antioquia"/>
    <n v="140060001"/>
    <s v="Áreas agrícolas, forestales, silvopastoriles, pastos y forrajes intervenidas "/>
    <m/>
    <m/>
    <n v="21514"/>
    <m/>
    <m/>
    <m/>
    <x v="3"/>
    <s v="Municipio de Ituango"/>
    <s v="Sin iniciar etapa precontractual"/>
    <m/>
    <s v="Adriana Garcia"/>
    <s v="Tipo C:  Supervisión"/>
    <s v="Tecnica, Administrativa, Financiera."/>
  </r>
  <r>
    <x v="1"/>
    <n v="80111620"/>
    <s v="Apoyar la Asistencia Técnica y la extensión Agropecuaria, a través de la cofinanciación para la contratación de personal idóneo para la prestación de este servicio en el Municipio de Jardín"/>
    <d v="2018-07-01T00:00:00"/>
    <s v="6 meses"/>
    <s v="Contratación Directa - Contratos Interadministrativos"/>
    <s v="Recursos propios"/>
    <n v="30000000"/>
    <n v="30000000"/>
    <s v="NO"/>
    <s v="N/A"/>
    <s v="Adriana Garcia "/>
    <s v="Profesional"/>
    <s v="3838845"/>
    <s v="adriana.garcia@antioquia.gov.co"/>
    <s v="Antioquia Rural Productiva"/>
    <m/>
    <s v="Apoyo a la modernización de la ganadería en el Departamento Antioquia"/>
    <n v="140060001"/>
    <s v="Áreas agrícolas, forestales, silvopastoriles, pastos y forrajes intervenidas "/>
    <m/>
    <m/>
    <n v="21515"/>
    <m/>
    <m/>
    <m/>
    <x v="3"/>
    <s v="Municipio de Jardín"/>
    <s v="Sin iniciar etapa precontractual"/>
    <m/>
    <s v="Adriana Garcia"/>
    <s v="Tipo C:  Supervisión"/>
    <s v="Tecnica, Administrativa, Financiera."/>
  </r>
  <r>
    <x v="1"/>
    <n v="80111620"/>
    <s v="Apoyar la Asistencia Técnica y la extensión Agropecuaria, a través de la cofinanciación para la contratación de personal idóneo para la prestación de este servicio en el Municipio de La Ceja"/>
    <d v="2018-07-01T00:00:00"/>
    <s v="6 meses"/>
    <s v="Contratación Directa - Contratos Interadministrativos"/>
    <s v="Recursos propios"/>
    <n v="30000000"/>
    <n v="30000000"/>
    <s v="NO"/>
    <s v="N/A"/>
    <s v="Adriana Garcia "/>
    <s v="Profesional"/>
    <s v="3838845"/>
    <s v="adriana.garcia@antioquia.gov.co"/>
    <s v="Antioquia Rural Productiva"/>
    <m/>
    <s v="Apoyo a la modernización de la ganadería en el Departamento Antioquia"/>
    <n v="140060001"/>
    <s v="Áreas agrícolas, forestales, silvopastoriles, pastos y forrajes intervenidas "/>
    <m/>
    <m/>
    <n v="21516"/>
    <m/>
    <m/>
    <m/>
    <x v="3"/>
    <s v="Municipio de La Ceja"/>
    <s v="Sin iniciar etapa precontractual"/>
    <m/>
    <s v="Adriana Garcia"/>
    <s v="Tipo C:  Supervisión"/>
    <s v="Tecnica, Administrativa, Financiera."/>
  </r>
  <r>
    <x v="1"/>
    <n v="80111620"/>
    <s v="Apoyar la Asistencia Técnica y la extensión Agropecuaria, a través de la cofinanciación para la contratación de personal idóneo para la prestación de este servicio en el Municipio de La Estrella"/>
    <d v="2018-07-01T00:00:00"/>
    <s v="6 meses"/>
    <s v="Contratación Directa - Contratos Interadministrativos"/>
    <s v="Recursos propios"/>
    <n v="30000000"/>
    <n v="30000000"/>
    <s v="NO"/>
    <s v="N/A"/>
    <s v="Adriana Garcia "/>
    <s v="Profesional"/>
    <s v="3838845"/>
    <s v="adriana.garcia@antioquia.gov.co"/>
    <s v="Antioquia Rural Productiva"/>
    <m/>
    <s v="Apoyo a la modernización de la ganadería en el Departamento Antioquia"/>
    <n v="140060001"/>
    <s v="Áreas agrícolas, forestales, silvopastoriles, pastos y forrajes intervenidas "/>
    <m/>
    <m/>
    <n v="21517"/>
    <m/>
    <m/>
    <m/>
    <x v="3"/>
    <s v="Municipio de La Estrella"/>
    <s v="Sin iniciar etapa precontractual"/>
    <m/>
    <s v="Adriana Garcia"/>
    <s v="Tipo C:  Supervisión"/>
    <s v="Tecnica, Administrativa, Financiera."/>
  </r>
  <r>
    <x v="1"/>
    <n v="80111620"/>
    <s v="Apoyar la Asistencia Técnica y la extensión Agropecuaria, a través de la cofinanciación para la contratación de personal idóneo para la prestación de este servicio en el Municipio de Marinilla"/>
    <d v="2018-07-01T00:00:00"/>
    <s v="6 meses"/>
    <s v="Contratación Directa - Contratos Interadministrativos"/>
    <s v="Recursos propios"/>
    <n v="30000000"/>
    <n v="30000000"/>
    <s v="NO"/>
    <s v="N/A"/>
    <s v="Adriana Garcia "/>
    <s v="Profesional"/>
    <s v="3838845"/>
    <s v="adriana.garcia@antioquia.gov.co"/>
    <s v="Antioquia Rural Productiva"/>
    <m/>
    <s v="Apoyo a la modernización de la ganadería en el Departamento Antioquia"/>
    <n v="140060001"/>
    <s v="Áreas agrícolas, forestales, silvopastoriles, pastos y forrajes intervenidas "/>
    <m/>
    <m/>
    <n v="21518"/>
    <m/>
    <m/>
    <m/>
    <x v="3"/>
    <s v="Municipio de Marinilla"/>
    <s v="Sin iniciar etapa precontractual"/>
    <m/>
    <s v="Adriana Garcia"/>
    <s v="Tipo C:  Supervisión"/>
    <s v="Tecnica, Administrativa, Financiera."/>
  </r>
  <r>
    <x v="1"/>
    <n v="80111620"/>
    <s v="Apoyar la Asistencia Técnica y la extensión Agropecuaria, a través de la cofinanciación para la contratación de personal idóneo para la prestación de este servicio en el Municipio de Montebello"/>
    <d v="2018-07-01T00:00:00"/>
    <s v="6 meses"/>
    <s v="Contratación Directa - Contratos Interadministrativos"/>
    <s v="Recursos propios"/>
    <n v="30000000"/>
    <n v="30000000"/>
    <s v="NO"/>
    <s v="N/A"/>
    <s v="Adriana Garcia "/>
    <s v="Profesional"/>
    <s v="3838845"/>
    <s v="adriana.garcia@antioquia.gov.co"/>
    <s v="Antioquia Rural Productiva"/>
    <m/>
    <s v="Apoyo a la modernización de la ganadería en el Departamento Antioquia"/>
    <n v="140060001"/>
    <s v="Áreas agrícolas, forestales, silvopastoriles, pastos y forrajes intervenidas "/>
    <m/>
    <m/>
    <n v="21519"/>
    <m/>
    <m/>
    <m/>
    <x v="3"/>
    <s v="Municipio de Montebello"/>
    <s v="Sin iniciar etapa precontractual"/>
    <m/>
    <s v="Adriana Garcia"/>
    <s v="Tipo C:  Supervisión"/>
    <s v="Tecnica, Administrativa, Financiera."/>
  </r>
  <r>
    <x v="1"/>
    <n v="80111620"/>
    <s v="Apoyar la Asistencia Técnica y la extensión Agropecuaria, a través de la cofinanciación para la contratación de personal idóneo para la prestación de este servicio en el Municipio de Murindó"/>
    <d v="2018-07-01T00:00:00"/>
    <s v="6 meses"/>
    <s v="Contratación Directa - Contratos Interadministrativos"/>
    <s v="Recursos propios"/>
    <n v="30000000"/>
    <n v="30000000"/>
    <s v="NO"/>
    <s v="N/A"/>
    <s v="Adriana Garcia "/>
    <s v="Profesional"/>
    <s v="3838845"/>
    <s v="adriana.garcia@antioquia.gov.co"/>
    <s v="Antioquia Rural Productiva"/>
    <m/>
    <s v="Apoyo a la modernización de la ganadería en el Departamento Antioquia"/>
    <n v="140060001"/>
    <s v="Áreas agrícolas, forestales, silvopastoriles, pastos y forrajes intervenidas "/>
    <m/>
    <m/>
    <n v="21520"/>
    <m/>
    <m/>
    <m/>
    <x v="3"/>
    <s v="Municipio de Murindó"/>
    <s v="Sin iniciar etapa precontractual"/>
    <m/>
    <s v="Adriana Garcia"/>
    <s v="Tipo C:  Supervisión"/>
    <s v="Tecnica, Administrativa, Financiera."/>
  </r>
  <r>
    <x v="1"/>
    <n v="80111620"/>
    <s v="Apoyar la Asistencia Técnica y la extensión Agropecuaria, a través de la cofinanciación para la contratación de personal idóneo para la prestación de este servicio en el Municipio de Mutatá"/>
    <d v="2018-07-01T00:00:00"/>
    <s v="6 meses"/>
    <s v="Contratación Directa - Contratos Interadministrativos"/>
    <s v="Recursos propios"/>
    <n v="30000000"/>
    <n v="30000000"/>
    <s v="NO"/>
    <s v="N/A"/>
    <s v="Adriana Garcia "/>
    <s v="Profesional"/>
    <s v="3838845"/>
    <s v="adriana.garcia@antioquia.gov.co"/>
    <s v="Antioquia Rural Productiva"/>
    <m/>
    <s v="Apoyo a la modernización de la ganadería en el Departamento Antioquia"/>
    <n v="140060001"/>
    <s v="Áreas agrícolas, forestales, silvopastoriles, pastos y forrajes intervenidas "/>
    <m/>
    <m/>
    <n v="21521"/>
    <m/>
    <m/>
    <m/>
    <x v="3"/>
    <s v="Municipio de Mutatá"/>
    <s v="Sin iniciar etapa precontractual"/>
    <m/>
    <s v="Adriana Garcia"/>
    <s v="Tipo C:  Supervisión"/>
    <s v="Tecnica, Administrativa, Financiera."/>
  </r>
  <r>
    <x v="1"/>
    <n v="80111620"/>
    <s v="Apoyar la Asistencia Técnica y la extensión Agropecuaria, a través de la cofinanciación para la contratación de personal idóneo para la prestación de este servicio en el Municipio de Olaya"/>
    <d v="2018-07-01T00:00:00"/>
    <s v="6 meses"/>
    <s v="Contratación Directa - Contratos Interadministrativos"/>
    <s v="Recursos propios"/>
    <n v="30000000"/>
    <n v="30000000"/>
    <s v="NO"/>
    <s v="N/A"/>
    <s v="Adriana Garcia "/>
    <s v="Profesional"/>
    <s v="3838845"/>
    <s v="adriana.garcia@antioquia.gov.co"/>
    <s v="Antioquia Rural Productiva"/>
    <m/>
    <s v="Apoyo a la modernización de la ganadería en el Departamento Antioquia"/>
    <n v="140060001"/>
    <s v="Áreas agrícolas, forestales, silvopastoriles, pastos y forrajes intervenidas "/>
    <m/>
    <m/>
    <n v="21522"/>
    <m/>
    <m/>
    <m/>
    <x v="3"/>
    <s v="Municipio de Olaya"/>
    <s v="Sin iniciar etapa precontractual"/>
    <m/>
    <s v="Adriana Garcia"/>
    <s v="Tipo C:  Supervisión"/>
    <s v="Tecnica, Administrativa, Financiera."/>
  </r>
  <r>
    <x v="1"/>
    <n v="80111620"/>
    <s v="Apoyar la Asistencia Técnica y la extensión Agropecuaria, a través de la cofinanciación para la contratación de personal idóneo para la prestación de este servicio en el Municipio de Peque"/>
    <d v="2018-07-01T00:00:00"/>
    <s v="6 meses"/>
    <s v="Contratación Directa - Contratos Interadministrativos"/>
    <s v="Recursos propios"/>
    <n v="30000000"/>
    <n v="30000000"/>
    <s v="NO"/>
    <s v="N/A"/>
    <s v="Adriana Garcia "/>
    <s v="Profesional"/>
    <s v="3838845"/>
    <s v="adriana.garcia@antioquia.gov.co"/>
    <s v="Antioquia Rural Productiva"/>
    <m/>
    <s v="Apoyo a la modernización de la ganadería en el Departamento Antioquia"/>
    <n v="140060001"/>
    <s v="Áreas agrícolas, forestales, silvopastoriles, pastos y forrajes intervenidas "/>
    <m/>
    <m/>
    <n v="21523"/>
    <m/>
    <m/>
    <m/>
    <x v="3"/>
    <s v="Municipio de Peque"/>
    <s v="Sin iniciar etapa precontractual"/>
    <m/>
    <s v="Adriana Garcia"/>
    <s v="Tipo C:  Supervisión"/>
    <s v="Tecnica, Administrativa, Financiera."/>
  </r>
  <r>
    <x v="1"/>
    <n v="80111620"/>
    <s v="Apoyar la Asistencia Técnica y la extensión Agropecuaria, a través de la cofinanciación para la contratación de personal idóneo para la prestación de este servicio en el Municipio de Pueblorrico"/>
    <d v="2018-07-01T00:00:00"/>
    <s v="6 meses"/>
    <s v="Contratación Directa - Contratos Interadministrativos"/>
    <s v="Recursos propios"/>
    <n v="30000000"/>
    <n v="30000000"/>
    <s v="NO"/>
    <s v="N/A"/>
    <s v="Adriana Garcia "/>
    <s v="Profesional"/>
    <s v="3838845"/>
    <s v="adriana.garcia@antioquia.gov.co"/>
    <s v="Antioquia Rural Productiva"/>
    <m/>
    <s v="Apoyo a la modernización de la ganadería en el Departamento Antioquia"/>
    <n v="140060001"/>
    <s v="Áreas agrícolas, forestales, silvopastoriles, pastos y forrajes intervenidas "/>
    <m/>
    <m/>
    <n v="21524"/>
    <m/>
    <m/>
    <m/>
    <x v="3"/>
    <s v="Municipio de Pueblorrico"/>
    <s v="Sin iniciar etapa precontractual"/>
    <m/>
    <s v="Adriana Garcia"/>
    <s v="Tipo C:  Supervisión"/>
    <s v="Tecnica, Administrativa, Financiera."/>
  </r>
  <r>
    <x v="1"/>
    <n v="80111620"/>
    <s v="Apoyar la Asistencia Técnica y la extensión Agropecuaria, a través de la cofinanciación para la contratación de personal idóneo para la prestación de este servicio en el Municipio de Rionegro"/>
    <d v="2018-07-01T00:00:00"/>
    <s v="6 meses"/>
    <s v="Contratación Directa - Contratos Interadministrativos"/>
    <s v="Recursos propios"/>
    <n v="30000000"/>
    <n v="30000000"/>
    <s v="NO"/>
    <s v="N/A"/>
    <s v="Adriana Garcia "/>
    <s v="Profesional"/>
    <s v="3838845"/>
    <s v="adriana.garcia@antioquia.gov.co"/>
    <s v="Antioquia Rural Productiva"/>
    <m/>
    <s v="Apoyo a la modernización de la ganadería en el Departamento Antioquia"/>
    <n v="140060001"/>
    <s v="Áreas agrícolas, forestales, silvopastoriles, pastos y forrajes intervenidas "/>
    <m/>
    <m/>
    <n v="21525"/>
    <m/>
    <m/>
    <m/>
    <x v="3"/>
    <s v="Municipio de Rionegro"/>
    <s v="Sin iniciar etapa precontractual"/>
    <m/>
    <s v="Adriana Garcia"/>
    <s v="Tipo C:  Supervisión"/>
    <s v="Tecnica, Administrativa, Financiera."/>
  </r>
  <r>
    <x v="1"/>
    <n v="80111620"/>
    <s v="Apoyar la Asistencia Técnica y la extensión Agropecuaria, a través de la cofinanciación para la contratación de personal idóneo para la prestación de este servicio en el Municipio de Sabanalarga"/>
    <d v="2018-07-01T00:00:00"/>
    <s v="6 meses"/>
    <s v="Contratación Directa - Contratos Interadministrativos"/>
    <s v="Recursos propios"/>
    <n v="30000000"/>
    <n v="30000000"/>
    <s v="NO"/>
    <s v="N/A"/>
    <s v="Adriana Garcia "/>
    <s v="Profesional"/>
    <s v="3838845"/>
    <s v="adriana.garcia@antioquia.gov.co"/>
    <s v="Antioquia Rural Productiva"/>
    <m/>
    <s v="Apoyo a la modernización de la ganadería en el Departamento Antioquia"/>
    <n v="140060001"/>
    <s v="Áreas agrícolas, forestales, silvopastoriles, pastos y forrajes intervenidas "/>
    <m/>
    <m/>
    <n v="21526"/>
    <m/>
    <m/>
    <m/>
    <x v="3"/>
    <s v="Municipio de Sabanalarga"/>
    <s v="Sin iniciar etapa precontractual"/>
    <m/>
    <s v="Adriana Garcia"/>
    <s v="Tipo C:  Supervisión"/>
    <s v="Tecnica, Administrativa, Financiera."/>
  </r>
  <r>
    <x v="1"/>
    <n v="80111620"/>
    <s v="Apoyar la Asistencia Técnica y la extensión Agropecuaria, a través de la cofinanciación para la contratación de personal idóneo para la prestación de este servicio en el Municipio de Sabaneta"/>
    <d v="2018-07-01T00:00:00"/>
    <s v="6 meses"/>
    <s v="Contratación Directa - Contratos Interadministrativos"/>
    <s v="Recursos propios"/>
    <n v="30000000"/>
    <n v="30000000"/>
    <s v="NO"/>
    <s v="N/A"/>
    <s v="Adriana Garcia "/>
    <s v="Profesional"/>
    <s v="3838845"/>
    <s v="adriana.garcia@antioquia.gov.co"/>
    <s v="Antioquia Rural Productiva"/>
    <m/>
    <s v="Apoyo a la modernización de la ganadería en el Departamento Antioquia"/>
    <n v="140060001"/>
    <s v="Áreas agrícolas, forestales, silvopastoriles, pastos y forrajes intervenidas "/>
    <m/>
    <m/>
    <n v="21527"/>
    <m/>
    <m/>
    <m/>
    <x v="3"/>
    <s v="Municipio de Sabaneta"/>
    <s v="Sin iniciar etapa precontractual"/>
    <m/>
    <s v="Adriana Garcia"/>
    <s v="Tipo C:  Supervisión"/>
    <s v="Tecnica, Administrativa, Financiera."/>
  </r>
  <r>
    <x v="1"/>
    <n v="80111620"/>
    <s v="Apoyar la Asistencia Técnica y la extensión Agropecuaria, a través de la cofinanciación para la contratación de personal idóneo para la prestación de este servicio en el Municipio de Salgar"/>
    <d v="2018-07-01T00:00:00"/>
    <s v="6 meses"/>
    <s v="Contratación Directa - Contratos Interadministrativos"/>
    <s v="Recursos propios"/>
    <n v="30000000"/>
    <n v="30000000"/>
    <s v="NO"/>
    <s v="N/A"/>
    <s v="Adriana Garcia "/>
    <s v="Profesional"/>
    <s v="3838845"/>
    <s v="adriana.garcia@antioquia.gov.co"/>
    <s v="Antioquia Rural Productiva"/>
    <m/>
    <s v="Apoyo a la modernización de la ganadería en el Departamento Antioquia"/>
    <n v="140060001"/>
    <s v="Áreas agrícolas, forestales, silvopastoriles, pastos y forrajes intervenidas "/>
    <m/>
    <m/>
    <n v="21528"/>
    <m/>
    <m/>
    <m/>
    <x v="3"/>
    <s v="Municipio de Salgar"/>
    <s v="Sin iniciar etapa precontractual"/>
    <m/>
    <s v="Adriana Garcia"/>
    <s v="Tipo C:  Supervisión"/>
    <s v="Tecnica, Administrativa, Financiera."/>
  </r>
  <r>
    <x v="1"/>
    <n v="80111620"/>
    <s v="Apoyar la Asistencia Técnica y la extensión Agropecuaria, a través de la cofinanciación para la contratación de personal idóneo para la prestación de este servicio en el Municipio de San Andrés de Cuerquia"/>
    <d v="2018-07-01T00:00:00"/>
    <s v="6 meses"/>
    <s v="Contratación Directa - Contratos Interadministrativos"/>
    <s v="Recursos propios"/>
    <n v="30000000"/>
    <n v="30000000"/>
    <s v="NO"/>
    <s v="N/A"/>
    <s v="Adriana Garcia "/>
    <s v="Profesional"/>
    <s v="3838845"/>
    <s v="adriana.garcia@antioquia.gov.co"/>
    <s v="Antioquia Rural Productiva"/>
    <m/>
    <s v="Apoyo a la modernización de la ganadería en el Departamento Antioquia"/>
    <n v="140060001"/>
    <s v="Áreas agrícolas, forestales, silvopastoriles, pastos y forrajes intervenidas "/>
    <m/>
    <m/>
    <n v="21529"/>
    <m/>
    <m/>
    <m/>
    <x v="3"/>
    <s v="Municipio de San Andrés de Cuerquia"/>
    <s v="Sin iniciar etapa precontractual"/>
    <m/>
    <s v="Adriana Garcia"/>
    <s v="Tipo C:  Supervisión"/>
    <s v="Tecnica, Administrativa, Financiera."/>
  </r>
  <r>
    <x v="1"/>
    <n v="80111620"/>
    <s v="Apoyar la Asistencia Técnica y la extensión Agropecuaria, a través de la cofinanciación para la contratación de personal idóneo para la prestación de este servicio en el Municipio de San Carlos"/>
    <d v="2018-07-01T00:00:00"/>
    <s v="6 meses"/>
    <s v="Contratación Directa - Contratos Interadministrativos"/>
    <s v="Recursos propios"/>
    <n v="30000000"/>
    <n v="30000000"/>
    <s v="NO"/>
    <s v="N/A"/>
    <s v="Adriana Garcia "/>
    <s v="Profesional"/>
    <s v="3838845"/>
    <s v="adriana.garcia@antioquia.gov.co"/>
    <s v="Antioquia Rural Productiva"/>
    <m/>
    <s v="Apoyo a la modernización de la ganadería en el Departamento Antioquia"/>
    <n v="140060001"/>
    <s v="Áreas agrícolas, forestales, silvopastoriles, pastos y forrajes intervenidas "/>
    <m/>
    <m/>
    <n v="21530"/>
    <m/>
    <m/>
    <m/>
    <x v="3"/>
    <s v="Municipio de San Carlos"/>
    <s v="Sin iniciar etapa precontractual"/>
    <m/>
    <s v="Adriana Garcia"/>
    <s v="Tipo C:  Supervisión"/>
    <s v="Tecnica, Administrativa, Financiera."/>
  </r>
  <r>
    <x v="1"/>
    <n v="80111620"/>
    <s v="Apoyar la Asistencia Técnica y la extensión Agropecuaria, a través de la cofinanciación para la contratación de personal idóneo para la prestación de este servicio en el Municipio de San Jerónimo"/>
    <d v="2018-07-01T00:00:00"/>
    <s v="6 meses"/>
    <s v="Contratación Directa - Contratos Interadministrativos"/>
    <s v="Recursos propios"/>
    <n v="30000000"/>
    <n v="30000000"/>
    <s v="NO"/>
    <s v="N/A"/>
    <s v="Adriana Garcia "/>
    <s v="Profesional"/>
    <s v="3838845"/>
    <s v="adriana.garcia@antioquia.gov.co"/>
    <s v="Antioquia Rural Productiva"/>
    <m/>
    <s v="Apoyo a la modernización de la ganadería en el Departamento Antioquia"/>
    <n v="140060001"/>
    <s v="Áreas agrícolas, forestales, silvopastoriles, pastos y forrajes intervenidas "/>
    <m/>
    <m/>
    <n v="21531"/>
    <m/>
    <m/>
    <m/>
    <x v="3"/>
    <s v="Municipio de San Jerónimo"/>
    <s v="Sin iniciar etapa precontractual"/>
    <m/>
    <s v="Adriana Garcia"/>
    <s v="Tipo C:  Supervisión"/>
    <s v="Tecnica, Administrativa, Financiera."/>
  </r>
  <r>
    <x v="1"/>
    <n v="80111620"/>
    <s v="Apoyar la Asistencia Técnica y la extensión Agropecuaria, a través de la cofinanciación para la contratación de personal idóneo para la prestación de este servicio en el Municipio de San Juan de Urabá"/>
    <d v="2018-07-01T00:00:00"/>
    <s v="6 meses"/>
    <s v="Contratación Directa - Contratos Interadministrativos"/>
    <s v="Recursos propios"/>
    <n v="30000000"/>
    <n v="30000000"/>
    <s v="NO"/>
    <s v="N/A"/>
    <s v="Adriana Garcia "/>
    <s v="Profesional"/>
    <s v="3838845"/>
    <s v="adriana.garcia@antioquia.gov.co"/>
    <s v="Antioquia Rural Productiva"/>
    <m/>
    <s v="Apoyo a la modernización de la ganadería en el Departamento Antioquia"/>
    <n v="140060001"/>
    <s v="Áreas agrícolas, forestales, silvopastoriles, pastos y forrajes intervenidas "/>
    <m/>
    <m/>
    <n v="21532"/>
    <m/>
    <m/>
    <m/>
    <x v="3"/>
    <s v="Municipio de San Juan de Urabá"/>
    <s v="Sin iniciar etapa precontractual"/>
    <m/>
    <s v="Adriana Garcia"/>
    <s v="Tipo C:  Supervisión"/>
    <s v="Tecnica, Administrativa, Financiera."/>
  </r>
  <r>
    <x v="1"/>
    <n v="80111620"/>
    <s v="Apoyar la Asistencia Técnica y la extensión Agropecuaria, a través de la cofinanciación para la contratación de personal idóneo para la prestación de este servicio en el Municipio de San Luis"/>
    <d v="2018-07-01T00:00:00"/>
    <s v="6 meses"/>
    <s v="Contratación Directa - Contratos Interadministrativos"/>
    <s v="Recursos propios"/>
    <n v="30000000"/>
    <n v="30000000"/>
    <s v="NO"/>
    <s v="N/A"/>
    <s v="Adriana Garcia "/>
    <s v="Profesional"/>
    <s v="3838845"/>
    <s v="adriana.garcia@antioquia.gov.co"/>
    <s v="Antioquia Rural Productiva"/>
    <m/>
    <s v="Apoyo a la modernización de la ganadería en el Departamento Antioquia"/>
    <n v="140060001"/>
    <s v="Áreas agrícolas, forestales, silvopastoriles, pastos y forrajes intervenidas "/>
    <m/>
    <m/>
    <n v="21535"/>
    <m/>
    <m/>
    <m/>
    <x v="3"/>
    <s v="Municipio de San Luis"/>
    <s v="Sin iniciar etapa precontractual"/>
    <m/>
    <s v="Adriana Garcia"/>
    <s v="Tipo C:  Supervisión"/>
    <s v="Tecnica, Administrativa, Financiera."/>
  </r>
  <r>
    <x v="1"/>
    <n v="80111620"/>
    <s v="Apoyar la Asistencia Técnica y la extensión Agropecuaria, a través de la cofinanciación para la contratación de personal idóneo para la prestación de este servicio en el Municipio de San Pedro de Los Milagros"/>
    <d v="2018-07-01T00:00:00"/>
    <s v="6 meses"/>
    <s v="Contratación Directa - Contratos Interadministrativos"/>
    <s v="Recursos propios"/>
    <n v="30000000"/>
    <n v="30000000"/>
    <s v="NO"/>
    <s v="N/A"/>
    <s v="Adriana Garcia "/>
    <s v="Profesional"/>
    <s v="3838845"/>
    <s v="adriana.garcia@antioquia.gov.co"/>
    <s v="Antioquia Rural Productiva"/>
    <m/>
    <s v="Apoyo a la modernización de la ganadería en el Departamento Antioquia"/>
    <n v="140060001"/>
    <s v="Áreas agrícolas, forestales, silvopastoriles, pastos y forrajes intervenidas "/>
    <m/>
    <m/>
    <n v="21533"/>
    <m/>
    <m/>
    <m/>
    <x v="3"/>
    <s v="Municipio de San Pedro de Los Milagros"/>
    <s v="Sin iniciar etapa precontractual"/>
    <m/>
    <s v="Adriana Garcia"/>
    <s v="Tipo C:  Supervisión"/>
    <s v="Tecnica, Administrativa, Financiera."/>
  </r>
  <r>
    <x v="1"/>
    <n v="80111620"/>
    <s v="Apoyar la Asistencia Técnica y la extensión Agropecuaria, a través de la cofinanciación para la contratación de personal idóneo para la prestación de este servicio en el Municipio de San Pedro de Urabá"/>
    <d v="2018-07-01T00:00:00"/>
    <s v="6 meses"/>
    <s v="Contratación Directa - Contratos Interadministrativos"/>
    <s v="Recursos propios"/>
    <n v="30000000"/>
    <n v="30000000"/>
    <s v="NO"/>
    <s v="N/A"/>
    <s v="Adriana Garcia "/>
    <s v="Profesional"/>
    <s v="3838845"/>
    <s v="adriana.garcia@antioquia.gov.co"/>
    <s v="Antioquia Rural Productiva"/>
    <m/>
    <s v="Apoyo a la modernización de la ganadería en el Departamento Antioquia"/>
    <n v="140060001"/>
    <s v="Áreas agrícolas, forestales, silvopastoriles, pastos y forrajes intervenidas "/>
    <m/>
    <m/>
    <n v="21535"/>
    <m/>
    <m/>
    <m/>
    <x v="3"/>
    <s v="Municipio de San Pedro de Urabá"/>
    <s v="Sin iniciar etapa precontractual"/>
    <m/>
    <s v="Adriana Garcia"/>
    <s v="Tipo C:  Supervisión"/>
    <s v="Tecnica, Administrativa, Financiera."/>
  </r>
  <r>
    <x v="1"/>
    <n v="80111620"/>
    <s v="Apoyar la Asistencia Técnica y la extensión Agropecuaria, a través de la cofinanciación para la contratación de personal idóneo para la prestación de este servicio en el Municipio de Santa Bárbara"/>
    <d v="2018-07-01T00:00:00"/>
    <s v="6 meses"/>
    <s v="Contratación Directa - Contratos Interadministrativos"/>
    <s v="Recursos propios"/>
    <n v="30000000"/>
    <n v="30000000"/>
    <s v="NO"/>
    <s v="N/A"/>
    <s v="Adriana Garcia "/>
    <s v="Profesional"/>
    <s v="3838845"/>
    <s v="adriana.garcia@antioquia.gov.co"/>
    <s v="Antioquia Rural Productiva"/>
    <m/>
    <s v="Apoyo a la modernización de la ganadería en el Departamento Antioquia"/>
    <n v="140060001"/>
    <s v="Áreas agrícolas, forestales, silvopastoriles, pastos y forrajes intervenidas "/>
    <m/>
    <m/>
    <n v="21536"/>
    <m/>
    <m/>
    <m/>
    <x v="3"/>
    <s v="Municipio de Santa Bárbara"/>
    <s v="Sin iniciar etapa precontractual"/>
    <m/>
    <s v="Adriana Garcia"/>
    <s v="Tipo C:  Supervisión"/>
    <s v="Tecnica, Administrativa, Financiera."/>
  </r>
  <r>
    <x v="1"/>
    <n v="80111620"/>
    <s v="Apoyar la Asistencia Técnica y la extensión Agropecuaria, a través de la cofinanciación para la contratación de personal idóneo para la prestación de este servicio en el Municipio de Santa Fe de Antiqouia"/>
    <d v="2018-07-01T00:00:00"/>
    <s v="6 meses"/>
    <s v="Contratación Directa - Contratos Interadministrativos"/>
    <s v="Recursos propios"/>
    <n v="30000000"/>
    <n v="30000000"/>
    <s v="NO"/>
    <s v="N/A"/>
    <s v="Adriana Garcia "/>
    <s v="Profesional"/>
    <s v="3838845"/>
    <s v="adriana.garcia@antioquia.gov.co"/>
    <s v="Antioquia Rural Productiva"/>
    <m/>
    <s v="Apoyo a la modernización de la ganadería en el Departamento Antioquia"/>
    <n v="140060001"/>
    <s v="Áreas agrícolas, forestales, silvopastoriles, pastos y forrajes intervenidas "/>
    <m/>
    <m/>
    <n v="21544"/>
    <m/>
    <m/>
    <m/>
    <x v="3"/>
    <s v="Municipio de Santa Fe de Antiqouia"/>
    <s v="Sin iniciar etapa precontractual"/>
    <m/>
    <s v="Adriana Garcia"/>
    <s v="Tipo C:  Supervisión"/>
    <s v="Tecnica, Administrativa, Financiera."/>
  </r>
  <r>
    <x v="1"/>
    <n v="80111620"/>
    <s v="Apoyar la Asistencia Técnica y la extensión Agropecuaria, a través de la cofinanciación para la contratación de personal idóneo para la prestación de este servicio en el Municipio de Santa Rosa de Osos"/>
    <d v="2018-07-01T00:00:00"/>
    <s v="6 meses"/>
    <s v="Contratación Directa - Contratos Interadministrativos"/>
    <s v="Recursos propios"/>
    <n v="30000000"/>
    <n v="30000000"/>
    <s v="NO"/>
    <s v="N/A"/>
    <s v="Adriana Garcia "/>
    <s v="Profesional"/>
    <s v="3838845"/>
    <s v="adriana.garcia@antioquia.gov.co"/>
    <s v="Antioquia Rural Productiva"/>
    <m/>
    <s v="Apoyo a la modernización de la ganadería en el Departamento Antioquia"/>
    <n v="140060001"/>
    <s v="Áreas agrícolas, forestales, silvopastoriles, pastos y forrajes intervenidas "/>
    <m/>
    <m/>
    <n v="21545"/>
    <m/>
    <m/>
    <m/>
    <x v="3"/>
    <s v="Municipio de Santa Rosa de Osos"/>
    <s v="Sin iniciar etapa precontractual"/>
    <m/>
    <s v="Adriana Garcia"/>
    <s v="Tipo C:  Supervisión"/>
    <s v="Tecnica, Administrativa, Financiera."/>
  </r>
  <r>
    <x v="1"/>
    <n v="80111620"/>
    <s v="Apoyar la Asistencia Técnica y la extensión Agropecuaria, a través de la cofinanciación para la contratación de personal idóneo para la prestación de este servicio en el Municipio de Santo Domingo"/>
    <d v="2018-08-01T00:00:00"/>
    <s v="6 meses"/>
    <s v="Contratación Directa - Contratos Interadministrativos"/>
    <s v="Recursos propios"/>
    <n v="30000000"/>
    <n v="30000000"/>
    <s v="NO"/>
    <s v="N/A"/>
    <s v="Adriana Garcia "/>
    <s v="Profesional"/>
    <s v="3838845"/>
    <s v="adriana.garcia@antioquia.gov.co"/>
    <s v="Antioquia Rural Productiva"/>
    <m/>
    <s v="Apoyo a la modernización de la ganadería en el Departamento Antioquia"/>
    <n v="140060001"/>
    <s v="Áreas agrícolas, forestales, silvopastoriles, pastos y forrajes intervenidas "/>
    <m/>
    <m/>
    <n v="21546"/>
    <m/>
    <m/>
    <m/>
    <x v="3"/>
    <s v="Municipio de Santo Domingo"/>
    <s v="Sin iniciar etapa precontractual"/>
    <m/>
    <s v="Adriana Garcia"/>
    <s v="Tipo C:  Supervisión"/>
    <s v="Tecnica, Administrativa, Financiera."/>
  </r>
  <r>
    <x v="1"/>
    <n v="80111620"/>
    <s v="Apoyar la Asistencia Técnica y la extensión Agropecuaria, a través de la cofinanciación para la contratación de personal idóneo para la prestación de este servicio en el Municipio de Sn Pedro de los Milagros"/>
    <d v="2018-09-01T00:00:00"/>
    <s v="6 meses"/>
    <s v="Contratación Directa - Contratos Interadministrativos"/>
    <s v="Recursos propios"/>
    <n v="30000000"/>
    <n v="30000000"/>
    <s v="NO"/>
    <s v="N/A"/>
    <s v="Adriana Garcia "/>
    <s v="Profesional"/>
    <s v="3838845"/>
    <s v="adriana.garcia@antioquia.gov.co"/>
    <s v="Antioquia Rural Productiva"/>
    <m/>
    <s v="Apoyo a la modernización de la ganadería en el Departamento Antioquia"/>
    <n v="140060001"/>
    <s v="Áreas agrícolas, forestales, silvopastoriles, pastos y forrajes intervenidas "/>
    <m/>
    <m/>
    <n v="21543"/>
    <m/>
    <m/>
    <m/>
    <x v="3"/>
    <s v="Municipio de Santo Domingo"/>
    <s v="Sin iniciar etapa precontractual"/>
    <m/>
    <s v="Adriana Garcia"/>
    <s v="Tipo C:  Supervisión"/>
    <s v="Tecnica, Administrativa, Financiera."/>
  </r>
  <r>
    <x v="1"/>
    <n v="80111620"/>
    <s v="Apoyar la Asistencia Técnica y la extensión Agropecuaria, a través de la cofinanciación para la contratación de personal idóneo para la prestación de este servicio en el Municipio de Sopetrán"/>
    <d v="2018-07-01T00:00:00"/>
    <s v="6 meses"/>
    <s v="Contratación Directa - Contratos Interadministrativos"/>
    <s v="Recursos propios"/>
    <n v="30000000"/>
    <n v="30000000"/>
    <s v="NO"/>
    <s v="N/A"/>
    <s v="Adriana Garcia "/>
    <s v="Profesional"/>
    <s v="3838845"/>
    <s v="adriana.garcia@antioquia.gov.co"/>
    <s v="Antioquia Rural Productiva"/>
    <m/>
    <s v="Apoyo a la modernización de la ganadería en el Departamento Antioquia"/>
    <n v="140060001"/>
    <s v="Áreas agrícolas, forestales, silvopastoriles, pastos y forrajes intervenidas "/>
    <m/>
    <m/>
    <n v="21547"/>
    <m/>
    <m/>
    <m/>
    <x v="3"/>
    <s v="Municipio de Sopetrán"/>
    <s v="Sin iniciar etapa precontractual"/>
    <m/>
    <s v="Adriana Garcia"/>
    <s v="Tipo C:  Supervisión"/>
    <s v="Tecnica, Administrativa, Financiera."/>
  </r>
  <r>
    <x v="1"/>
    <n v="80111620"/>
    <s v="Apoyar la Asistencia Técnica y la extensión Agropecuaria, a través de la cofinanciación para la contratación de personal idóneo para la prestación de este servicio en el Municipio de Tarazá"/>
    <d v="2018-07-01T00:00:00"/>
    <s v="6 meses"/>
    <s v="Contratación Directa - Contratos Interadministrativos"/>
    <s v="Recursos propios"/>
    <n v="30000000"/>
    <n v="30000000"/>
    <s v="NO"/>
    <s v="N/A"/>
    <s v="Adriana Garcia "/>
    <s v="Profesional"/>
    <s v="3838845"/>
    <s v="adriana.garcia@antioquia.gov.co"/>
    <s v="Antioquia Rural Productiva"/>
    <m/>
    <s v="Apoyo a la modernización de la ganadería en el Departamento Antioquia"/>
    <n v="140060001"/>
    <s v="Áreas agrícolas, forestales, silvopastoriles, pastos y forrajes intervenidas "/>
    <m/>
    <m/>
    <n v="21548"/>
    <m/>
    <m/>
    <m/>
    <x v="3"/>
    <s v="Municipio de Tarazá"/>
    <s v="Sin iniciar etapa precontractual"/>
    <m/>
    <s v="Adriana Garcia"/>
    <s v="Tipo C:  Supervisión"/>
    <s v="Tecnica, Administrativa, Financiera."/>
  </r>
  <r>
    <x v="1"/>
    <n v="80111620"/>
    <s v="Apoyar la Asistencia Técnica y la extensión Agropecuaria, a través de la cofinanciación para la contratación de personal idóneo para la prestación de este servicio en el Municipio de Tarso"/>
    <d v="2018-07-01T00:00:00"/>
    <s v="6 meses"/>
    <s v="Contratación Directa - Contratos Interadministrativos"/>
    <s v="Recursos propios"/>
    <n v="30000000"/>
    <n v="30000000"/>
    <s v="NO"/>
    <s v="N/A"/>
    <s v="Adriana Garcia "/>
    <s v="Profesional"/>
    <s v="3838845"/>
    <s v="adriana.garcia@antioquia.gov.co"/>
    <s v="Antioquia Rural Productiva"/>
    <m/>
    <s v="Apoyo a la modernización de la ganadería en el Departamento Antioquia"/>
    <n v="140060001"/>
    <s v="Áreas agrícolas, forestales, silvopastoriles, pastos y forrajes intervenidas "/>
    <m/>
    <m/>
    <n v="21549"/>
    <m/>
    <m/>
    <m/>
    <x v="3"/>
    <s v="Municipio de Tarso"/>
    <s v="Sin iniciar etapa precontractual"/>
    <m/>
    <s v="Adriana Garcia"/>
    <s v="Tipo C:  Supervisión"/>
    <s v="Tecnica, Administrativa, Financiera."/>
  </r>
  <r>
    <x v="1"/>
    <n v="80111620"/>
    <s v="Apoyar la Asistencia Técnica y la extensión Agropecuaria, a través de la cofinanciación para la contratación de personal idóneo para la prestación de este servicio en el Municipio de Titiribí"/>
    <d v="2018-07-01T00:00:00"/>
    <s v="6 meses"/>
    <s v="Contratación Directa - Contratos Interadministrativos"/>
    <s v="Recursos propios"/>
    <n v="30000000"/>
    <n v="30000000"/>
    <s v="NO"/>
    <s v="N/A"/>
    <s v="Adriana Garcia "/>
    <s v="Profesional"/>
    <s v="3838845"/>
    <s v="adriana.garcia@antioquia.gov.co"/>
    <s v="Antioquia Rural Productiva"/>
    <m/>
    <s v="Apoyo a la modernización de la ganadería en el Departamento Antioquia"/>
    <n v="140060001"/>
    <s v="Áreas agrícolas, forestales, silvopastoriles, pastos y forrajes intervenidas "/>
    <m/>
    <m/>
    <n v="21550"/>
    <m/>
    <m/>
    <m/>
    <x v="3"/>
    <s v="Municipio de Titiribí"/>
    <s v="Sin iniciar etapa precontractual"/>
    <m/>
    <s v="Adriana Garcia"/>
    <s v="Tipo C:  Supervisión"/>
    <s v="Tecnica, Administrativa, Financiera."/>
  </r>
  <r>
    <x v="1"/>
    <n v="80111620"/>
    <s v="Apoyar la Asistencia Técnica y la extensión Agropecuaria, a través de la cofinanciación para la contratación de personal idóneo para la prestación de este servicio en el Municipio de Toledo"/>
    <d v="2018-07-01T00:00:00"/>
    <s v="6 meses"/>
    <s v="Contratación Directa - Contratos Interadministrativos"/>
    <s v="Recursos propios"/>
    <n v="30000000"/>
    <n v="30000000"/>
    <s v="NO"/>
    <s v="N/A"/>
    <s v="Adriana Garcia "/>
    <s v="Profesional"/>
    <s v="3838845"/>
    <s v="adriana.garcia@antioquia.gov.co"/>
    <s v="Antioquia Rural Productiva"/>
    <m/>
    <s v="Apoyo a la modernización de la ganadería en el Departamento Antioquia"/>
    <n v="140060001"/>
    <s v="Áreas agrícolas, forestales, silvopastoriles, pastos y forrajes intervenidas "/>
    <m/>
    <m/>
    <n v="21551"/>
    <m/>
    <m/>
    <m/>
    <x v="3"/>
    <s v="Municipio de Toledo"/>
    <s v="Sin iniciar etapa precontractual"/>
    <m/>
    <s v="Adriana Garcia"/>
    <s v="Tipo C:  Supervisión"/>
    <s v="Tecnica, Administrativa, Financiera."/>
  </r>
  <r>
    <x v="1"/>
    <n v="80111620"/>
    <s v="Apoyar la Asistencia Técnica y la extensión Agropecuaria, a través de la cofinanciación para la contratación de personal idóneo para la prestación de este servicio en el Municipio de Turbo"/>
    <d v="2018-07-01T00:00:00"/>
    <s v="6 meses"/>
    <s v="Contratación Directa - Contratos Interadministrativos"/>
    <s v="Recursos propios"/>
    <n v="30000000"/>
    <n v="30000000"/>
    <s v="NO"/>
    <s v="N/A"/>
    <s v="Adriana Garcia "/>
    <s v="Profesional"/>
    <s v="3838845"/>
    <s v="adriana.garcia@antioquia.gov.co"/>
    <s v="Antioquia Rural Productiva"/>
    <m/>
    <s v="Apoyo a la modernización de la ganadería en el Departamento Antioquia"/>
    <n v="140060001"/>
    <s v="Áreas agrícolas, forestales, silvopastoriles, pastos y forrajes intervenidas "/>
    <m/>
    <m/>
    <n v="21552"/>
    <m/>
    <m/>
    <m/>
    <x v="3"/>
    <s v="Municipio de Turbo"/>
    <s v="Sin iniciar etapa precontractual"/>
    <m/>
    <s v="Adriana Garcia"/>
    <s v="Tipo C:  Supervisión"/>
    <s v="Tecnica, Administrativa, Financiera."/>
  </r>
  <r>
    <x v="1"/>
    <n v="80111620"/>
    <s v="Apoyar la Asistencia Técnica y la extensión Agropecuaria, a través de la cofinanciación para la contratación de personal idóneo para la prestación de este servicio en el Municipio de Uramita"/>
    <d v="2018-07-01T00:00:00"/>
    <s v="6 meses"/>
    <s v="Contratación Directa - Contratos Interadministrativos"/>
    <s v="Recursos propios"/>
    <n v="30000000"/>
    <n v="30000000"/>
    <s v="NO"/>
    <s v="N/A"/>
    <s v="Adriana Garcia "/>
    <s v="Profesional"/>
    <s v="3838845"/>
    <s v="adriana.garcia@antioquia.gov.co"/>
    <s v="Antioquia Rural Productiva"/>
    <m/>
    <s v="Apoyo a la modernización de la ganadería en el Departamento Antioquia"/>
    <n v="140060001"/>
    <s v="Áreas agrícolas, forestales, silvopastoriles, pastos y forrajes intervenidas "/>
    <m/>
    <m/>
    <n v="21553"/>
    <m/>
    <m/>
    <m/>
    <x v="3"/>
    <s v="Municipio de Uramita"/>
    <s v="Sin iniciar etapa precontractual"/>
    <m/>
    <s v="Adriana Garcia"/>
    <s v="Tipo C:  Supervisión"/>
    <s v="Tecnica, Administrativa, Financiera."/>
  </r>
  <r>
    <x v="1"/>
    <n v="80111620"/>
    <s v="Apoyar la Asistencia Técnica y la extensión Agropecuaria, a través de la cofinanciación para la contratación de personal idóneo para la prestación de este servicio en el Municipio de Urrao"/>
    <d v="2018-07-01T00:00:00"/>
    <s v="6 meses"/>
    <s v="Contratación Directa - Contratos Interadministrativos"/>
    <s v="Recursos propios"/>
    <n v="30000000"/>
    <n v="30000000"/>
    <s v="NO"/>
    <s v="N/A"/>
    <s v="Adriana Garcia "/>
    <s v="Profesional"/>
    <s v="3838916"/>
    <s v="adriana.garcia@antioquia.gov.co"/>
    <s v="Antioquia Rural Productiva"/>
    <m/>
    <s v="Apoyo a la modernización de la ganadería en el Departamento Antioquia"/>
    <n v="140060001"/>
    <s v="Áreas agrícolas, forestales, silvopastoriles, pastos y forrajes intervenidas "/>
    <m/>
    <m/>
    <n v="21554"/>
    <m/>
    <m/>
    <m/>
    <x v="3"/>
    <s v="Municipio de Urrao"/>
    <s v="Sin iniciar etapa precontractual"/>
    <m/>
    <s v="Adriana Garcia"/>
    <s v="Tipo C:  Supervisión"/>
    <s v="Tecnica, Administrativa, Financiera."/>
  </r>
  <r>
    <x v="1"/>
    <n v="80111620"/>
    <s v="Apoyar la Asistencia Técnica y la extensión Agropecuaria, a través de la cofinanciación para la contratación de personal idóneo para la prestación de este servicio en el Municipio de Vegachí"/>
    <d v="2018-07-01T00:00:00"/>
    <s v="6 meses"/>
    <s v="Contratación Directa - Contratos Interadministrativos"/>
    <s v="Recursos propios"/>
    <n v="30000000"/>
    <n v="30000000"/>
    <s v="NO"/>
    <s v="N/A"/>
    <s v="Adriana Garcia "/>
    <s v="Profesional"/>
    <s v="3838845"/>
    <s v="adriana.garcia@antioquia.gov.co"/>
    <s v="Antioquia Rural Productiva"/>
    <m/>
    <s v="Apoyo a la modernización de la ganadería en el Departamento Antioquia"/>
    <n v="140060001"/>
    <s v="Áreas agrícolas, forestales, silvopastoriles, pastos y forrajes intervenidas "/>
    <m/>
    <m/>
    <n v="21555"/>
    <m/>
    <m/>
    <m/>
    <x v="3"/>
    <s v="Municipio de Vegachí"/>
    <s v="Sin iniciar etapa precontractual"/>
    <m/>
    <s v="Adriana Garcia"/>
    <s v="Tipo C:  Supervisión"/>
    <s v="Tecnica, Administrativa, Financiera."/>
  </r>
  <r>
    <x v="1"/>
    <n v="80111620"/>
    <s v="Apoyar la Asistencia Técnica y la extensión Agropecuaria, a través de la cofinanciación para la contratación de personal idóneo para la prestación de este servicio en el Municipio de Venecia"/>
    <d v="2018-07-01T00:00:00"/>
    <s v="6 meses"/>
    <s v="Contratación Directa - Contratos Interadministrativos"/>
    <s v="Recursos propios"/>
    <n v="30000000"/>
    <n v="30000000"/>
    <s v="NO"/>
    <s v="N/A"/>
    <s v="Adriana Garcia "/>
    <s v="Profesional"/>
    <s v="3838845"/>
    <s v="adriana.garcia@antioquia.gov.co"/>
    <s v="Antioquia Rural Productiva"/>
    <m/>
    <s v="Apoyo a la modernización de la ganadería en el Departamento Antioquia"/>
    <n v="140060001"/>
    <s v="Áreas agrícolas, forestales, silvopastoriles, pastos y forrajes intervenidas "/>
    <m/>
    <m/>
    <n v="21556"/>
    <m/>
    <m/>
    <m/>
    <x v="3"/>
    <s v="Municipio de Venecia"/>
    <s v="Sin iniciar etapa precontractual"/>
    <m/>
    <s v="Adriana Garcia"/>
    <s v="Tipo C:  Supervisión"/>
    <s v="Tecnica, Administrativa, Financiera."/>
  </r>
  <r>
    <x v="1"/>
    <n v="80111620"/>
    <s v="Apoyar la Asistencia Técnica y la extensión Agropecuaria, a través de la cofinanciación para la contratación de personal idóneo para la prestación de este servicio en el Municipio de Vigía del Fuerte"/>
    <d v="2018-07-01T00:00:00"/>
    <s v="6 meses"/>
    <s v="Contratación Directa - Contratos Interadministrativos"/>
    <s v="Recursos propios"/>
    <n v="30000000"/>
    <n v="30000000"/>
    <s v="NO"/>
    <s v="N/A"/>
    <s v="Adriana Garcia "/>
    <s v="Profesional"/>
    <s v="3838845"/>
    <s v="adriana.garcia@antioquia.gov.co"/>
    <s v="Antioquia Rural Productiva"/>
    <m/>
    <s v="Apoyo a la modernización de la ganadería en el Departamento Antioquia"/>
    <n v="140060001"/>
    <s v="Áreas agrícolas, forestales, silvopastoriles, pastos y forrajes intervenidas "/>
    <m/>
    <m/>
    <n v="21557"/>
    <m/>
    <m/>
    <m/>
    <x v="3"/>
    <s v="Municipio de Vigía del Fuerte"/>
    <s v="Sin iniciar etapa precontractual"/>
    <m/>
    <s v="Adriana Garcia"/>
    <s v="Tipo C:  Supervisión"/>
    <s v="Tecnica, Administrativa, Financiera."/>
  </r>
  <r>
    <x v="1"/>
    <n v="80111620"/>
    <s v="Apoyar la Asistencia Técnica y la extensión Agropecuaria, a través de la cofinanciación para la contratación de personal idóneo para la prestación de este servicio en el Municipio de Yalí"/>
    <d v="2018-07-01T00:00:00"/>
    <s v="6 meses"/>
    <s v="Contratación Directa - Contratos Interadministrativos"/>
    <s v="Recursos propios"/>
    <n v="30000000"/>
    <n v="30000000"/>
    <s v="NO"/>
    <s v="N/A"/>
    <s v="Adriana Garcia "/>
    <s v="Profesional"/>
    <s v="3838845"/>
    <s v="adriana.garcia@antioquia.gov.co"/>
    <s v="Antioquia Rural Productiva"/>
    <m/>
    <s v="Apoyo a la modernización de la ganadería en el Departamento Antioquia"/>
    <n v="140060001"/>
    <s v="Áreas agrícolas, forestales, silvopastoriles, pastos y forrajes intervenidas "/>
    <m/>
    <m/>
    <n v="21558"/>
    <m/>
    <m/>
    <m/>
    <x v="3"/>
    <s v="Municipio de Yalí"/>
    <s v="Sin iniciar etapa precontractual"/>
    <m/>
    <s v="Adriana Garcia"/>
    <s v="Tipo C:  Supervisión"/>
    <s v="Tecnica, Administrativa, Financiera."/>
  </r>
  <r>
    <x v="1"/>
    <n v="80111620"/>
    <s v="Apoyar la Asistencia Técnica y la extensión Agropecuaria, a través de la cofinanciación para la contratación de personal idóneo para la prestación de este servicio en el Municipio de Yolombó"/>
    <d v="2018-07-01T00:00:00"/>
    <s v="6 meses"/>
    <s v="Contratación Directa - Contratos Interadministrativos"/>
    <s v="Recursos propios"/>
    <n v="30000000"/>
    <n v="30000000"/>
    <s v="NO"/>
    <s v="N/A"/>
    <s v="Adriana Garcia "/>
    <s v="Profesional"/>
    <s v="3838845"/>
    <s v="adriana.garcia@antioquia.gov.co"/>
    <s v="Antioquia Rural Productiva"/>
    <m/>
    <s v="Apoyo a la modernización de la ganadería en el Departamento Antioquia"/>
    <n v="140060001"/>
    <s v="Áreas agrícolas, forestales, silvopastoriles, pastos y forrajes intervenidas "/>
    <m/>
    <m/>
    <n v="21559"/>
    <m/>
    <m/>
    <m/>
    <x v="3"/>
    <s v="Municipio de Yolombó"/>
    <s v="Sin iniciar etapa precontractual"/>
    <m/>
    <s v="Adriana Garcia"/>
    <s v="Tipo C:  Supervisión"/>
    <s v="Tecnica, Administrativa, Financiera."/>
  </r>
  <r>
    <x v="1"/>
    <n v="80111620"/>
    <s v="Apoyar la Asistencia Técnica y la extensión Agropecuaria, a través de la cofinanciación para la contratación de personal idóneo para la prestación de este servicio en el Municipio de Yondó"/>
    <d v="2018-07-01T00:00:00"/>
    <s v="6 meses"/>
    <s v="Contratación Directa - Contratos Interadministrativos"/>
    <s v="Recursos propios"/>
    <n v="30000000"/>
    <n v="30000000"/>
    <s v="NO"/>
    <s v="N/A"/>
    <s v="Adriana Garcia "/>
    <s v="Profesional"/>
    <s v="3838845"/>
    <s v="adriana.garcia@antioquia.gov.co"/>
    <s v="Antioquia Rural Productiva"/>
    <m/>
    <s v="Apoyo a la modernización de la ganadería en el Departamento Antioquia"/>
    <n v="140060001"/>
    <s v="Áreas agrícolas, forestales, silvopastoriles, pastos y forrajes intervenidas "/>
    <m/>
    <m/>
    <n v="21560"/>
    <m/>
    <m/>
    <m/>
    <x v="3"/>
    <s v="Municipio de Yondó"/>
    <s v="Sin iniciar etapa precontractual"/>
    <m/>
    <s v="Adriana Garcia"/>
    <s v="Tipo C:  Supervisión"/>
    <s v="Tecnica, Administrativa, Financiera."/>
  </r>
  <r>
    <x v="1"/>
    <n v="80111620"/>
    <s v="Apoyar la Asistencia Técnica y la extensión Agropecuaria, a través de la cofinanciación para la contratación de personal idóneo para la prestación de este servicio en el Municipio de Zaragoza"/>
    <m/>
    <m/>
    <m/>
    <m/>
    <m/>
    <m/>
    <m/>
    <m/>
    <m/>
    <m/>
    <m/>
    <m/>
    <m/>
    <m/>
    <m/>
    <n v="140060001"/>
    <s v="Áreas agrícolas, forestales, silvopastoriles, pastos y forrajes intervenidas "/>
    <m/>
    <m/>
    <n v="21561"/>
    <m/>
    <m/>
    <m/>
    <x v="3"/>
    <s v="Municipio de Zaragoza"/>
    <s v="Sin iniciar etapa precontractual"/>
    <m/>
    <s v="Adriana Garcia"/>
    <s v="Tipo C:  Supervisión"/>
    <s v="Tecnica, Administrativa, Financiera."/>
  </r>
  <r>
    <x v="1"/>
    <n v="80111620"/>
    <s v="Apoyar la Asistencia Técnica y la extensión Agropecuaria, a través de la cofinanciación para la contratación de personal idóneo para la prestación de este servicio en el Municipio de San Vicente Ferrer"/>
    <d v="2018-07-01T00:00:00"/>
    <s v="6 meses"/>
    <s v="Contratación Directa - Contratos Interadministrativos"/>
    <s v="Recursos propios"/>
    <n v="30000000"/>
    <n v="30000000"/>
    <s v="NO"/>
    <s v="N/A"/>
    <s v="Adriana Garcia "/>
    <s v="Profesional"/>
    <s v="3838845"/>
    <s v="adriana.garcia@antioquia.gov.co"/>
    <s v="Antioquia Rural Productiva"/>
    <m/>
    <s v="Apoyo a la modernización de la ganadería en el Departamento Antioquia"/>
    <n v="140060001"/>
    <s v="Áreas agrícolas, forestales, silvopastoriles, pastos y forrajes intervenidas "/>
    <m/>
    <m/>
    <n v="21562"/>
    <m/>
    <m/>
    <m/>
    <x v="3"/>
    <s v="Municipio de San Vicente Ferrer"/>
    <s v="Sin iniciar etapa precontractual"/>
    <m/>
    <s v="Adriana Garcia"/>
    <s v="Tipo C:  Supervisión"/>
    <s v="Tecnica, Administrativa, Financiera."/>
  </r>
  <r>
    <x v="1"/>
    <n v="80111620"/>
    <s v="Apoyar la Asistencia Técnica y la extensión Agropecuaria, a través de la cofinanciación para la contratación de personal idóneo para la prestación de este servicio en el Municipio de Alejandria"/>
    <d v="2018-07-01T00:00:00"/>
    <s v="6 meses"/>
    <s v="Contratación Directa - Contratos Interadministrativos"/>
    <s v="Recursos propios"/>
    <n v="30000000"/>
    <n v="30000000"/>
    <s v="NO"/>
    <s v="N/A"/>
    <s v="Adriana Garcia "/>
    <s v="Profesional"/>
    <s v="3838845"/>
    <s v="adriana.garcia@antioquia.gov.co"/>
    <s v="Antioquia Rural Productiva"/>
    <m/>
    <s v="Apoyo a la modernización de la ganadería en el Departamento Antioquia"/>
    <n v="140050001"/>
    <s v="Áreas agrícolas, forestales, silvopastoriles, pastos y forrajes intervenidas "/>
    <m/>
    <m/>
    <n v="21563"/>
    <m/>
    <m/>
    <m/>
    <x v="3"/>
    <s v="Municipio de Alejandria"/>
    <m/>
    <m/>
    <s v="Adriana Garcia"/>
    <s v="Tipo C:  Supervisión"/>
    <s v="Tecnica, Administrativa, Financiera."/>
  </r>
  <r>
    <x v="1"/>
    <n v="80111620"/>
    <s v="Apoyar la Asistencia Técnica y la extensión Agropecuaria, a través de la cofinanciación para la contratación de personal idóneo para la prestación de este servicio en el Municipio de Anorí"/>
    <d v="2018-07-01T00:00:00"/>
    <s v="6 meses"/>
    <s v="Contratación Directa - Contratos Interadministrativos"/>
    <s v="Recursos propios"/>
    <n v="30000000"/>
    <n v="30000000"/>
    <s v="NO"/>
    <s v="N/A"/>
    <s v="Adriana Garcia "/>
    <s v="Profesional"/>
    <s v="3838845"/>
    <s v="adriana.garcia@antioquia.gov.co"/>
    <s v="Antioquia Rural Productiva"/>
    <m/>
    <s v="Apoyo a la modernización de la ganadería en el Departamento Antioquia"/>
    <n v="140050001"/>
    <s v="Áreas agrícolas, forestales, silvopastoriles, pastos y forrajes intervenidas "/>
    <m/>
    <m/>
    <n v="21564"/>
    <m/>
    <m/>
    <m/>
    <x v="3"/>
    <s v="Municipio de Anorí"/>
    <m/>
    <m/>
    <s v="Adriana Garcia"/>
    <s v="Tipo C:  Supervisión"/>
    <s v="Tecnica, Administrativa, Financiera."/>
  </r>
  <r>
    <x v="1"/>
    <n v="80111620"/>
    <s v="Apoyar la Asistencia Técnica y la extensión Agropecuaria, a través de la cofinanciación para la contratación de personal idóneo para la prestación de este servicio en el Municipio de Belmira"/>
    <d v="2018-07-01T00:00:00"/>
    <s v="6 meses"/>
    <s v="Contratación Directa - Contratos Interadministrativos"/>
    <s v="Recursos propios"/>
    <n v="30000000"/>
    <n v="30000000"/>
    <s v="NO"/>
    <s v="N/A"/>
    <s v="Adriana Garcia "/>
    <s v="Profesional"/>
    <s v="3838845"/>
    <s v="adriana.garcia@antioquia.gov.co"/>
    <s v="Antioquia Rural Productiva"/>
    <m/>
    <s v="Apoyo a la modernización de la ganadería en el Departamento Antioquia"/>
    <n v="140050001"/>
    <s v="Áreas agrícolas, forestales, silvopastoriles, pastos y forrajes intervenidas "/>
    <m/>
    <m/>
    <n v="21565"/>
    <m/>
    <m/>
    <m/>
    <x v="3"/>
    <s v="Municipio de Belmira"/>
    <m/>
    <m/>
    <s v="Adriana Garcia"/>
    <s v="Tipo C:  Supervisión"/>
    <s v="Tecnica, Administrativa, Financiera."/>
  </r>
  <r>
    <x v="1"/>
    <n v="80111620"/>
    <s v="Apoyar la Asistencia Técnica y la extensión Agropecuaria, a través de la cofinanciación para la contratación de personal idóneo para la prestación de este servicio en el Municipio de Buriticá"/>
    <d v="2018-07-01T00:00:00"/>
    <s v="6 meses"/>
    <s v="Contratación Directa - Contratos Interadministrativos"/>
    <s v="Recursos propios"/>
    <n v="30000000"/>
    <n v="30000000"/>
    <s v="NO"/>
    <s v="N/A"/>
    <s v="Adriana Garcia "/>
    <s v="Profesional"/>
    <s v="3838845"/>
    <s v="adriana.garcia@antioquia.gov.co"/>
    <s v="Antioquia Rural Productiva"/>
    <m/>
    <s v="Apoyo a la modernización de la ganadería en el Departamento Antioquia"/>
    <n v="140050001"/>
    <s v="Áreas agrícolas, forestales, silvopastoriles, pastos y forrajes intervenidas "/>
    <m/>
    <m/>
    <n v="21566"/>
    <m/>
    <m/>
    <m/>
    <x v="3"/>
    <s v="Municipio de Buriticá"/>
    <m/>
    <m/>
    <s v="Adriana Garcia"/>
    <s v="Tipo C:  Supervisión"/>
    <s v="Tecnica, Administrativa, Financiera."/>
  </r>
  <r>
    <x v="1"/>
    <n v="80111620"/>
    <s v="Apoyar la Asistencia Técnica y la extensión Agropecuaria, a través de la cofinanciación para la contratación de personal idóneo para la prestación de este servicio en el Municipio de Cañasgordas"/>
    <d v="2018-07-01T00:00:00"/>
    <s v="6 meses"/>
    <s v="Contratación Directa - Contratos Interadministrativos"/>
    <s v="Recursos propios"/>
    <n v="30000000"/>
    <n v="30000000"/>
    <s v="NO"/>
    <s v="N/A"/>
    <s v="Adriana Garcia "/>
    <s v="Profesional"/>
    <s v="3838845"/>
    <s v="adriana.garcia@antioquia.gov.co"/>
    <s v="Antioquia Rural Productiva"/>
    <m/>
    <s v="Apoyo a la modernización de la ganadería en el Departamento Antioquia"/>
    <n v="140050001"/>
    <s v="Áreas agrícolas, forestales, silvopastoriles, pastos y forrajes intervenidas "/>
    <m/>
    <m/>
    <n v="21567"/>
    <m/>
    <m/>
    <m/>
    <x v="3"/>
    <s v="Municipio de Caramanta"/>
    <m/>
    <m/>
    <s v="Adriana Garcia"/>
    <s v="Tipo C:  Supervisión"/>
    <s v="Tecnica, Administrativa, Financiera."/>
  </r>
  <r>
    <x v="1"/>
    <n v="80111620"/>
    <s v="Apoyar la Asistencia Técnica y la extensión Agropecuaria, a través de la cofinanciación para la contratación de personal idóneo para la prestación de este servicio en el Municipio de Caramanta"/>
    <d v="2018-07-01T00:00:00"/>
    <s v="6 meses"/>
    <s v="Contratación Directa - Contratos Interadministrativos"/>
    <s v="Recursos propios"/>
    <n v="30000000"/>
    <n v="30000000"/>
    <s v="NO"/>
    <s v="N/A"/>
    <s v="Adriana Garcia "/>
    <s v="Profesional"/>
    <s v="3838845"/>
    <s v="adriana.garcia@antioquia.gov.co"/>
    <s v="Antioquia Rural Productiva"/>
    <m/>
    <s v="Apoyo a la modernización de la ganadería en el Departamento Antioquia"/>
    <n v="140050001"/>
    <s v="Áreas agrícolas, forestales, silvopastoriles, pastos y forrajes intervenidas "/>
    <m/>
    <m/>
    <n v="21568"/>
    <m/>
    <m/>
    <m/>
    <x v="3"/>
    <s v="Municipio de Caramanta"/>
    <m/>
    <m/>
    <s v="Adriana Garcia"/>
    <s v="Tipo C:  Supervisión"/>
    <s v="Tecnica, Administrativa, Financiera."/>
  </r>
  <r>
    <x v="1"/>
    <n v="80111620"/>
    <s v="Apoyar la Asistencia Técnica y la extensión Agropecuaria, a través de la cofinanciación para la contratación de personal idóneo para la prestación de este servicio en el Municipio de Cisneros"/>
    <d v="2018-07-01T00:00:00"/>
    <s v="6 meses"/>
    <s v="Contratación Directa - Contratos Interadministrativos"/>
    <s v="Recursos propios"/>
    <n v="30000000"/>
    <n v="30000000"/>
    <s v="NO"/>
    <s v="N/A"/>
    <s v="Adriana Garcia "/>
    <s v="Profesional"/>
    <s v="3838916"/>
    <s v="adriana.garcia@antioquia.gov.co"/>
    <s v="Antioquia Rural Productiva"/>
    <m/>
    <s v="Apoyo a la modernización de la ganadería en el Departamento Antioquia"/>
    <n v="140050001"/>
    <s v="Áreas agrícolas, forestales, silvopastoriles, pastos y forrajes intervenidas "/>
    <m/>
    <m/>
    <n v="21569"/>
    <m/>
    <m/>
    <m/>
    <x v="3"/>
    <s v="Municipio de Cisneros"/>
    <m/>
    <m/>
    <s v="Adriana Garcia"/>
    <s v="Tipo C:  Supervisión"/>
    <s v="Tecnica, Administrativa, Financiera."/>
  </r>
  <r>
    <x v="1"/>
    <n v="80111620"/>
    <s v="Apoyar la Asistencia Técnica y la extensión Agropecuaria, a través de la cofinanciación para la contratación de personal idóneo para la prestación de este servicio en el Municipio de Cocorná"/>
    <d v="2018-07-01T00:00:00"/>
    <s v="6 meses"/>
    <s v="Contratación Directa - Contratos Interadministrativos"/>
    <s v="Recursos propios"/>
    <n v="30000000"/>
    <n v="30000000"/>
    <s v="NO"/>
    <s v="N/A"/>
    <s v="Adriana Garcia "/>
    <s v="Profesional"/>
    <s v="3838845"/>
    <s v="adriana.garcia@antioquia.gov.co"/>
    <s v="Antioquia Rural Productiva"/>
    <m/>
    <s v="Apoyo a la modernización de la ganadería en el Departamento Antioquia"/>
    <n v="140050001"/>
    <s v="Áreas agrícolas, forestales, silvopastoriles, pastos y forrajes intervenidas "/>
    <m/>
    <m/>
    <n v="21570"/>
    <m/>
    <m/>
    <m/>
    <x v="3"/>
    <s v="Municipio de Cocorná"/>
    <m/>
    <m/>
    <s v="Adriana Garcia"/>
    <s v="Tipo C:  Supervisión"/>
    <s v="Tecnica, Administrativa, Financiera."/>
  </r>
  <r>
    <x v="1"/>
    <n v="80111620"/>
    <s v="Apoyar la Asistencia Técnica y la extensión Agropecuaria, a través de la cofinanciación para la contratación de personal idóneo para la prestación de este servicio en el Municipio de Concepción"/>
    <d v="2018-07-01T00:00:00"/>
    <s v="6 meses"/>
    <s v="Contratación Directa - Contratos Interadministrativos"/>
    <s v="Recursos propios"/>
    <n v="30000000"/>
    <n v="30000000"/>
    <s v="NO"/>
    <s v="N/A"/>
    <s v="Adriana Garcia "/>
    <s v="Profesional"/>
    <s v="3838845"/>
    <s v="adriana.garcia@antioquia.gov.co"/>
    <s v="Antioquia Rural Productiva"/>
    <m/>
    <s v="Apoyo a la modernización de la ganadería en el Departamento Antioquia"/>
    <n v="140050001"/>
    <s v="Áreas agrícolas, forestales, silvopastoriles, pastos y forrajes intervenidas "/>
    <m/>
    <m/>
    <n v="21571"/>
    <m/>
    <m/>
    <m/>
    <x v="3"/>
    <s v="Municipio de Concepción"/>
    <m/>
    <m/>
    <s v="Adriana Garcia"/>
    <s v="Tipo C:  Supervisión"/>
    <s v="Tecnica, Administrativa, Financiera."/>
  </r>
  <r>
    <x v="1"/>
    <n v="80111620"/>
    <s v="Apoyar la Asistencia Técnica y la extensión Agropecuaria, a través de la cofinanciación para la contratación de personal idóneo para la prestación de este servicio en el Municipio de Copacabana"/>
    <d v="2018-07-01T00:00:00"/>
    <s v="6 meses"/>
    <s v="Contratación Directa - Contratos Interadministrativos"/>
    <s v="Recursos propios"/>
    <n v="30000000"/>
    <n v="30000000"/>
    <s v="NO"/>
    <s v="N/A"/>
    <s v="Adriana Garcia "/>
    <s v="Profesional"/>
    <s v="3838845"/>
    <s v="adriana.garcia@antioquia.gov.co"/>
    <s v="Antioquia Rural Productiva"/>
    <m/>
    <s v="Apoyo a la modernización de la ganadería en el Departamento Antioquia"/>
    <n v="140050001"/>
    <s v="Áreas agrícolas, forestales, silvopastoriles, pastos y forrajes intervenidas "/>
    <m/>
    <m/>
    <n v="21572"/>
    <m/>
    <m/>
    <m/>
    <x v="3"/>
    <s v="Municipio de Copacabana"/>
    <m/>
    <m/>
    <s v="Adriana Garcia"/>
    <s v="Tipo C:  Supervisión"/>
    <s v="Tecnica, Administrativa, Financiera."/>
  </r>
  <r>
    <x v="1"/>
    <n v="80111620"/>
    <s v="Apoyar la Asistencia Técnica y la extensión Agropecuaria, a través de la cofinanciación para la contratación de personal idóneo para la prestación de este servicio en el Municipio de Dabeiba"/>
    <d v="2018-07-01T00:00:00"/>
    <s v="6 meses"/>
    <s v="Contratación Directa - Contratos Interadministrativos"/>
    <s v="Recursos propios"/>
    <n v="30000000"/>
    <n v="30000000"/>
    <s v="NO"/>
    <s v="N/A"/>
    <s v="Adriana Garcia "/>
    <s v="Profesional"/>
    <s v="3838845"/>
    <s v="adriana.garcia@antioquia.gov.co"/>
    <s v="Antioquia Rural Productiva"/>
    <m/>
    <s v="Apoyo a la modernización de la ganadería en el Departamento Antioquia"/>
    <n v="140050001"/>
    <s v="Áreas agrícolas, forestales, silvopastoriles, pastos y forrajes intervenidas "/>
    <m/>
    <m/>
    <n v="21573"/>
    <m/>
    <m/>
    <m/>
    <x v="3"/>
    <s v="Municipio de Dabeiba"/>
    <m/>
    <m/>
    <s v="Adriana Garcia"/>
    <s v="Tipo C:  Supervisión"/>
    <s v="Tecnica, Administrativa, Financiera."/>
  </r>
  <r>
    <x v="1"/>
    <n v="80111620"/>
    <s v="Apoyar la Asistencia Técnica y la extensión Agropecuaria, a través de la cofinanciación para la contratación de personal idóneo para la prestación de este servicio en el Municipio de Ebéjico"/>
    <d v="2018-07-01T00:00:00"/>
    <s v="6 meses"/>
    <s v="Contratación Directa - Contratos Interadministrativos"/>
    <s v="Recursos propios"/>
    <n v="30000000"/>
    <n v="30000000"/>
    <s v="NO"/>
    <s v="N/A"/>
    <s v="Adriana Garcia "/>
    <s v="Profesional"/>
    <s v="3838845"/>
    <s v="adriana.garcia@antioquia.gov.co"/>
    <s v="Antioquia Rural Productiva"/>
    <m/>
    <s v="Apoyo a la modernización de la ganadería en el Departamento Antioquia"/>
    <n v="140050001"/>
    <s v="Áreas agrícolas, forestales, silvopastoriles, pastos y forrajes intervenidas "/>
    <m/>
    <m/>
    <n v="21574"/>
    <m/>
    <m/>
    <m/>
    <x v="3"/>
    <s v="Municipio de Ebéjico"/>
    <m/>
    <m/>
    <s v="Adriana Garcia"/>
    <s v="Tipo C:  Supervisión"/>
    <s v="Tecnica, Administrativa, Financiera."/>
  </r>
  <r>
    <x v="1"/>
    <n v="80111620"/>
    <s v="Apoyar la Asistencia Técnica y la extensión Agropecuaria, a través de la cofinanciación para la contratación de personal idóneo para la prestación de este servicio en el Municipio de El Carmen de Viboral"/>
    <d v="2018-07-01T00:00:00"/>
    <s v="6 meses"/>
    <s v="Contratación Directa - Contratos Interadministrativos"/>
    <s v="Recursos propios"/>
    <n v="30000000"/>
    <n v="30000000"/>
    <s v="NO"/>
    <s v="N/A"/>
    <s v="Adriana Garcia "/>
    <s v="Profesional"/>
    <s v="3838845"/>
    <s v="adriana.garcia@antioquia.gov.co"/>
    <s v="Antioquia Rural Productiva"/>
    <m/>
    <s v="Apoyo a la modernización de la ganadería en el Departamento Antioquia"/>
    <n v="140050001"/>
    <s v="Áreas agrícolas, forestales, silvopastoriles, pastos y forrajes intervenidas "/>
    <m/>
    <m/>
    <n v="21575"/>
    <m/>
    <m/>
    <m/>
    <x v="3"/>
    <s v="Municipio de El Carmen de Viboral"/>
    <m/>
    <m/>
    <s v="Adriana Garcia"/>
    <s v="Tipo C:  Supervisión"/>
    <s v="Tecnica, Administrativa, Financiera."/>
  </r>
  <r>
    <x v="1"/>
    <n v="80111620"/>
    <s v="Apoyar la Asistencia Técnica y la extensión Agropecuaria, a través de la cofinanciación para la contratación de personal idóneo para la prestación de este servicio en el Municipio de Frontino"/>
    <d v="2018-07-01T00:00:00"/>
    <s v="6 meses"/>
    <s v="Contratación Directa - Contratos Interadministrativos"/>
    <s v="Recursos propios"/>
    <n v="30000000"/>
    <n v="30000000"/>
    <s v="NO"/>
    <s v="N/A"/>
    <s v="Adriana Garcia "/>
    <s v="Profesional"/>
    <s v="3838845"/>
    <s v="adriana.garcia@antioquia.gov.co"/>
    <s v="Antioquia Rural Productiva"/>
    <m/>
    <s v="Apoyo a la modernización de la ganadería en el Departamento Antioquia"/>
    <n v="140050001"/>
    <s v="Áreas agrícolas, forestales, silvopastoriles, pastos y forrajes intervenidas "/>
    <m/>
    <m/>
    <n v="21576"/>
    <m/>
    <m/>
    <m/>
    <x v="3"/>
    <s v="Municipio de Frontino"/>
    <m/>
    <m/>
    <s v="Adriana Garcia"/>
    <s v="Tipo C:  Supervisión"/>
    <s v="Tecnica, Administrativa, Financiera."/>
  </r>
  <r>
    <x v="1"/>
    <n v="80111620"/>
    <s v="Apoyar la Asistencia Técnica y la extensión Agropecuaria, a través de la cofinanciación para la contratación de personal idóneo para la prestación de este servicio en el Municipio de Girardota"/>
    <d v="2018-07-01T00:00:00"/>
    <s v="6 meses"/>
    <s v="Contratación Directa - Contratos Interadministrativos"/>
    <s v="Recursos propios"/>
    <n v="30000000"/>
    <n v="30000000"/>
    <s v="NO"/>
    <s v="N/A"/>
    <s v="Adriana Garcia "/>
    <s v="Profesional"/>
    <s v="3838845"/>
    <s v="adriana.garcia@antioquia.gov.co"/>
    <s v="Antioquia Rural Productiva"/>
    <m/>
    <s v="Apoyo a la modernización de la ganadería en el Departamento Antioquia"/>
    <n v="140050001"/>
    <s v="Áreas agrícolas, forestales, silvopastoriles, pastos y forrajes intervenidas "/>
    <m/>
    <m/>
    <n v="21577"/>
    <m/>
    <m/>
    <m/>
    <x v="3"/>
    <s v="Municipio de Girardota"/>
    <m/>
    <m/>
    <s v="Adriana Garcia"/>
    <s v="Tipo C:  Supervisión"/>
    <s v="Tecnica, Administrativa, Financiera."/>
  </r>
  <r>
    <x v="1"/>
    <n v="80111620"/>
    <s v="Apoyar la Asistencia Técnica y la extensión Agropecuaria, a través de la cofinanciación para la contratación de personal idóneo para la prestación de este servicio en el Municipio de Gómez Plata"/>
    <d v="2018-07-01T00:00:00"/>
    <s v="6 meses"/>
    <s v="Contratación Directa - Contratos Interadministrativos"/>
    <s v="Recursos propios"/>
    <n v="30000000"/>
    <n v="30000000"/>
    <s v="NO"/>
    <s v="N/A"/>
    <s v="Adriana Garcia "/>
    <s v="Profesional"/>
    <s v="3838845"/>
    <s v="adriana.garcia@antioquia.gov.co"/>
    <s v="Antioquia Rural Productiva"/>
    <m/>
    <s v="Apoyo a la modernización de la ganadería en el Departamento Antioquia"/>
    <n v="140050001"/>
    <s v="Áreas agrícolas, forestales, silvopastoriles, pastos y forrajes intervenidas "/>
    <m/>
    <m/>
    <n v="21578"/>
    <m/>
    <m/>
    <m/>
    <x v="3"/>
    <s v="Municipio de Gómez Plata"/>
    <m/>
    <m/>
    <s v="Adriana Garcia"/>
    <s v="Tipo C:  Supervisión"/>
    <s v="Tecnica, Administrativa, Financiera."/>
  </r>
  <r>
    <x v="1"/>
    <n v="80111620"/>
    <s v="Apoyar la Asistencia Técnica y la extensión Agropecuaria, a través de la cofinanciación para la contratación de personal idóneo para la prestación de este servicio en el Municipio de Guatapé"/>
    <d v="2018-07-01T00:00:00"/>
    <s v="6 meses"/>
    <s v="Contratación Directa - Contratos Interadministrativos"/>
    <s v="Recursos propios"/>
    <n v="30000000"/>
    <n v="30000000"/>
    <s v="NO"/>
    <s v="N/A"/>
    <s v="Adriana Garcia "/>
    <s v="Profesional"/>
    <s v="3838845"/>
    <s v="adriana.garcia@antioquia.gov.co"/>
    <s v="Antioquia Rural Productiva"/>
    <m/>
    <s v="Apoyo a la modernización de la ganadería en el Departamento Antioquia"/>
    <n v="140050001"/>
    <s v="Áreas agrícolas, forestales, silvopastoriles, pastos y forrajes intervenidas "/>
    <m/>
    <m/>
    <n v="21579"/>
    <m/>
    <m/>
    <m/>
    <x v="3"/>
    <s v="Municipio de Guatapé"/>
    <m/>
    <m/>
    <s v="Adriana Garcia"/>
    <s v="Tipo C:  Supervisión"/>
    <s v="Tecnica, Administrativa, Financiera."/>
  </r>
  <r>
    <x v="1"/>
    <n v="80111620"/>
    <s v="Apoyar la Asistencia Técnica y la extensión Agropecuaria, a través de la cofinanciación para la contratación de personal idóneo para la prestación de este servicio en el Municipio de Jericó"/>
    <d v="2018-07-01T00:00:00"/>
    <s v="6 meses"/>
    <s v="Contratación Directa - Contratos Interadministrativos"/>
    <s v="Recursos propios"/>
    <n v="30000000"/>
    <n v="30000000"/>
    <s v="NO"/>
    <s v="N/A"/>
    <s v="Adriana Garcia "/>
    <s v="Profesional"/>
    <s v="3838845"/>
    <s v="adriana.garcia@antioquia.gov.co"/>
    <s v="Antioquia Rural Productiva"/>
    <m/>
    <s v="Apoyo a la modernización de la ganadería en el Departamento Antioquia"/>
    <n v="140050001"/>
    <s v="Áreas agrícolas, forestales, silvopastoriles, pastos y forrajes intervenidas "/>
    <m/>
    <m/>
    <n v="21581"/>
    <m/>
    <m/>
    <m/>
    <x v="3"/>
    <s v="Municipio de Jericó"/>
    <m/>
    <m/>
    <s v="Adriana Garcia"/>
    <s v="Tipo C:  Supervisión"/>
    <s v="Tecnica, Administrativa, Financiera."/>
  </r>
  <r>
    <x v="1"/>
    <n v="80111620"/>
    <s v="Apoyar la Asistencia Técnica y la extensión Agropecuaria, a través de la cofinanciación para la contratación de personal idóneo para la prestación de este servicio en el Municipio de La Pintada"/>
    <d v="2018-07-01T00:00:00"/>
    <s v="6 meses"/>
    <s v="Contratación Directa - Contratos Interadministrativos"/>
    <s v="Recursos propios"/>
    <n v="30000000"/>
    <n v="30000000"/>
    <s v="NO"/>
    <s v="N/A"/>
    <s v="Adriana Garcia "/>
    <s v="Profesional"/>
    <s v="3838845"/>
    <s v="adriana.garcia@antioquia.gov.co"/>
    <s v="Antioquia Rural Productiva"/>
    <m/>
    <s v="Apoyo a la modernización de la ganadería en el Departamento Antioquia"/>
    <n v="140050001"/>
    <s v="Áreas agrícolas, forestales, silvopastoriles, pastos y forrajes intervenidas "/>
    <m/>
    <m/>
    <n v="21582"/>
    <m/>
    <m/>
    <m/>
    <x v="3"/>
    <s v="Municipio de La Pintada"/>
    <m/>
    <m/>
    <s v="Adriana Garcia"/>
    <s v="Tipo C:  Supervisión"/>
    <s v="Tecnica, Administrativa, Financiera."/>
  </r>
  <r>
    <x v="1"/>
    <n v="80111620"/>
    <s v="Apoyar la Asistencia Técnica y la extensión Agropecuaria, a través de la cofinanciación para la contratación de personal idóneo para la prestación de este servicio en el Municipio de La Unión"/>
    <d v="2018-07-01T00:00:00"/>
    <s v="6 meses"/>
    <s v="Contratación Directa - Contratos Interadministrativos"/>
    <s v="Recursos propios"/>
    <n v="30000000"/>
    <n v="30000000"/>
    <s v="NO"/>
    <s v="N/A"/>
    <s v="Adriana Garcia "/>
    <s v="Profesional"/>
    <s v="3838845"/>
    <s v="adriana.garcia@antioquia.gov.co"/>
    <s v="Antioquia Rural Productiva"/>
    <m/>
    <s v="Apoyo a la modernización de la ganadería en el Departamento Antioquia"/>
    <n v="140050001"/>
    <s v="Áreas agrícolas, forestales, silvopastoriles, pastos y forrajes intervenidas "/>
    <m/>
    <m/>
    <n v="21583"/>
    <m/>
    <m/>
    <m/>
    <x v="3"/>
    <s v="Municipio de La Unión"/>
    <m/>
    <m/>
    <s v="Adriana Garcia"/>
    <s v="Tipo C:  Supervisión"/>
    <s v="Tecnica, Administrativa, Financiera."/>
  </r>
  <r>
    <x v="1"/>
    <n v="80111620"/>
    <s v="Apoyar la Asistencia Técnica y la extensión Agropecuaria, a través de la cofinanciación para la contratación de personal idóneo para la prestación de este servicio en el Municipio de Liborina"/>
    <d v="2018-07-01T00:00:00"/>
    <s v="6 meses"/>
    <s v="Contratación Directa - Contratos Interadministrativos"/>
    <s v="Recursos propios"/>
    <n v="30000000"/>
    <n v="30000000"/>
    <s v="NO"/>
    <s v="N/A"/>
    <s v="Adriana Garcia "/>
    <s v="Profesional"/>
    <s v="3838916"/>
    <s v="adriana.garcia@antioquia.gov.co"/>
    <s v="Antioquia Rural Productiva"/>
    <m/>
    <s v="Apoyo a la modernización de la ganadería en el Departamento Antioquia"/>
    <n v="140050001"/>
    <s v="Áreas agrícolas, forestales, silvopastoriles, pastos y forrajes intervenidas "/>
    <m/>
    <m/>
    <n v="21584"/>
    <m/>
    <m/>
    <m/>
    <x v="3"/>
    <s v="Municipio de Liborina"/>
    <m/>
    <m/>
    <s v="Adriana Garcia"/>
    <s v="Tipo C:  Supervisión"/>
    <s v="Tecnica, Administrativa, Financiera."/>
  </r>
  <r>
    <x v="1"/>
    <n v="80111620"/>
    <s v="Apoyar la Asistencia Técnica y la extensión Agropecuaria, a través de la cofinanciación para la contratación de personal idóneo para la prestación de este servicio en el Municipio de Maceo"/>
    <d v="2018-07-01T00:00:00"/>
    <s v="6 meses"/>
    <s v="Contratación Directa - Contratos Interadministrativos"/>
    <s v="Recursos propios"/>
    <n v="30000000"/>
    <n v="30000000"/>
    <s v="NO"/>
    <s v="N/A"/>
    <s v="Adriana Garcia "/>
    <s v="Profesional"/>
    <s v="3838845"/>
    <s v="adriana.garcia@antioquia.gov.co"/>
    <s v="Antioquia Rural Productiva"/>
    <m/>
    <s v="Apoyo a la modernización de la ganadería en el Departamento Antioquia"/>
    <n v="140050001"/>
    <s v="Áreas agrícolas, forestales, silvopastoriles, pastos y forrajes intervenidas "/>
    <m/>
    <m/>
    <n v="21585"/>
    <m/>
    <m/>
    <m/>
    <x v="3"/>
    <s v="Municipio de Maceo"/>
    <m/>
    <m/>
    <s v="Adriana Garcia"/>
    <s v="Tipo C:  Supervisión"/>
    <s v="Tecnica, Administrativa, Financiera."/>
  </r>
  <r>
    <x v="1"/>
    <n v="80111620"/>
    <s v="Apoyar la Asistencia Técnica y la extensión Agropecuaria, a través de la cofinanciación para la contratación de personal idóneo para la prestación de este servicio en el Municipio de Nariño"/>
    <d v="2018-07-01T00:00:00"/>
    <s v="6 meses"/>
    <s v="Contratación Directa - Contratos Interadministrativos"/>
    <s v="Recursos propios"/>
    <n v="30000000"/>
    <n v="30000000"/>
    <s v="NO"/>
    <s v="N/A"/>
    <s v="Adriana Garcia "/>
    <s v="Profesional"/>
    <s v="3838845"/>
    <s v="adriana.garcia@antioquia.gov.co"/>
    <s v="Antioquia Rural Productiva"/>
    <m/>
    <s v="Apoyo a la modernización de la ganadería en el Departamento Antioquia"/>
    <n v="140050001"/>
    <s v="Áreas agrícolas, forestales, silvopastoriles, pastos y forrajes intervenidas "/>
    <m/>
    <m/>
    <n v="21586"/>
    <m/>
    <m/>
    <m/>
    <x v="3"/>
    <s v="Municipio de Nariño"/>
    <m/>
    <m/>
    <s v="Adriana Garcia"/>
    <s v="Tipo C:  Supervisión"/>
    <s v="Tecnica, Administrativa, Financiera."/>
  </r>
  <r>
    <x v="1"/>
    <n v="80111620"/>
    <s v="Apoyar la Asistencia Técnica y la extensión Agropecuaria, a través de la cofinanciación para la contratación de personal idóneo para la prestación de este servicio en el Municipio de Nechí"/>
    <d v="2018-07-01T00:00:00"/>
    <s v="6 meses"/>
    <s v="Contratación Directa - Contratos Interadministrativos"/>
    <s v="Recursos propios"/>
    <n v="30000000"/>
    <n v="30000000"/>
    <s v="NO"/>
    <s v="N/A"/>
    <s v="Adriana Garcia "/>
    <s v="Profesional"/>
    <s v="3838845"/>
    <s v="adriana.garcia@antioquia.gov.co"/>
    <s v="Antioquia Rural Productiva"/>
    <m/>
    <s v="Apoyo a la modernización de la ganadería en el Departamento Antioquia"/>
    <n v="140050001"/>
    <s v="Áreas agrícolas, forestales, silvopastoriles, pastos y forrajes intervenidas "/>
    <m/>
    <m/>
    <n v="21587"/>
    <m/>
    <m/>
    <m/>
    <x v="3"/>
    <s v="Municipio de Nechí"/>
    <m/>
    <m/>
    <s v="Adriana Garcia"/>
    <s v="Tipo C:  Supervisión"/>
    <s v="Tecnica, Administrativa, Financiera."/>
  </r>
  <r>
    <x v="1"/>
    <n v="80111620"/>
    <s v="Apoyar la Asistencia Técnica y la extensión Agropecuaria, a través de la cofinanciación para la contratación de personal idóneo para la prestación de este servicio en el Municipio de Necoclí"/>
    <d v="2018-07-01T00:00:00"/>
    <s v="6 meses"/>
    <s v="Contratación Directa - Contratos Interadministrativos"/>
    <s v="Recursos propios"/>
    <n v="30000000"/>
    <n v="30000000"/>
    <s v="NO"/>
    <s v="N/A"/>
    <s v="Adriana Garcia "/>
    <s v="Profesional"/>
    <s v="3838845"/>
    <s v="adriana.garcia@antioquia.gov.co"/>
    <s v="Antioquia Rural Productiva"/>
    <m/>
    <s v="Apoyo a la modernización de la ganadería en el Departamento Antioquia"/>
    <n v="140050001"/>
    <s v="Áreas agrícolas, forestales, silvopastoriles, pastos y forrajes intervenidas "/>
    <m/>
    <m/>
    <n v="215888"/>
    <m/>
    <m/>
    <m/>
    <x v="3"/>
    <s v="Municipio de Necoclí"/>
    <m/>
    <m/>
    <s v="Adriana Garcia"/>
    <s v="Tipo C:  Supervisión"/>
    <s v="Tecnica, Administrativa, Financiera."/>
  </r>
  <r>
    <x v="1"/>
    <n v="80111620"/>
    <s v="Apoyar la Asistencia Técnica y la extensión Agropecuaria, a través de la cofinanciación para la contratación de personal idóneo para la prestación de este servicio en el Municipio de Puerto Berrio"/>
    <d v="2018-07-01T00:00:00"/>
    <s v="6 meses"/>
    <s v="Contratación Directa - Contratos Interadministrativos"/>
    <s v="Recursos propios"/>
    <n v="30000000"/>
    <n v="30000000"/>
    <s v="NO"/>
    <s v="N/A"/>
    <s v="Adriana Garcia "/>
    <s v="Profesional"/>
    <s v="3838845"/>
    <s v="adriana.garcia@antioquia.gov.co"/>
    <s v="Antioquia Rural Productiva"/>
    <m/>
    <s v="Apoyo a la modernización de la ganadería en el Departamento Antioquia"/>
    <n v="140050001"/>
    <s v="Áreas agrícolas, forestales, silvopastoriles, pastos y forrajes intervenidas "/>
    <m/>
    <m/>
    <n v="21589"/>
    <m/>
    <m/>
    <m/>
    <x v="3"/>
    <s v="Municipio de Puerto Berrio"/>
    <m/>
    <m/>
    <s v="Adriana Garcia"/>
    <s v="Tipo C:  Supervisión"/>
    <s v="Tecnica, Administrativa, Financiera."/>
  </r>
  <r>
    <x v="1"/>
    <n v="80111620"/>
    <s v="Apoyar la Asistencia Técnica y la extensión Agropecuaria, a través de la cofinanciación para la contratación de personal idóneo para la prestación de este servicio en el Municipio de Puerto Nare"/>
    <d v="2018-07-01T00:00:00"/>
    <s v="6 meses"/>
    <s v="Contratación Directa - Contratos Interadministrativos"/>
    <s v="Recursos propios"/>
    <n v="30000000"/>
    <n v="30000000"/>
    <s v="NO"/>
    <s v="N/A"/>
    <s v="Adriana Garcia "/>
    <s v="Profesional"/>
    <s v="3838845"/>
    <s v="adriana.garcia@antioquia.gov.co"/>
    <s v="Antioquia Rural Productiva"/>
    <m/>
    <s v="Apoyo a la modernización de la ganadería en el Departamento Antioquia"/>
    <n v="140050001"/>
    <s v="Áreas agrícolas, forestales, silvopastoriles, pastos y forrajes intervenidas "/>
    <m/>
    <m/>
    <n v="21590"/>
    <m/>
    <m/>
    <m/>
    <x v="3"/>
    <s v="Municipio de Puerto Nare"/>
    <m/>
    <m/>
    <s v="Adriana Garcia"/>
    <s v="Tipo C:  Supervisión"/>
    <s v="Tecnica, Administrativa, Financiera."/>
  </r>
  <r>
    <x v="1"/>
    <n v="80111620"/>
    <s v="Apoyar la Asistencia Técnica y la extensión Agropecuaria, a través de la cofinanciación para la contratación de personal idóneo para la prestación de este servicio en el Municipio de Puerto Triunfo"/>
    <d v="2018-07-01T00:00:00"/>
    <s v="6 meses"/>
    <s v="Contratación Directa - Contratos Interadministrativos"/>
    <s v="Recursos propios"/>
    <n v="30000000"/>
    <n v="30000000"/>
    <s v="NO"/>
    <s v="N/A"/>
    <s v="Adriana Garcia "/>
    <s v="Profesional"/>
    <s v="3838845"/>
    <s v="adriana.garcia@antioquia.gov.co"/>
    <s v="Antioquia Rural Productiva"/>
    <m/>
    <s v="Apoyo a la modernización de la ganadería en el Departamento Antioquia"/>
    <n v="140050001"/>
    <s v="Áreas agrícolas, forestales, silvopastoriles, pastos y forrajes intervenidas "/>
    <m/>
    <m/>
    <n v="21591"/>
    <m/>
    <m/>
    <m/>
    <x v="3"/>
    <s v="Municipio de Puerto Triunfo"/>
    <m/>
    <m/>
    <s v="Adriana Garcia"/>
    <s v="Tipo C:  Supervisión"/>
    <s v="Tecnica, Administrativa, Financiera."/>
  </r>
  <r>
    <x v="1"/>
    <n v="80111620"/>
    <s v="Apoyar la Asistencia Técnica y la extensión Agropecuaria, a través de la cofinanciación para la contratación de personal idóneo para la prestación de este servicio en el Municipio de Remedios"/>
    <d v="2018-07-01T00:00:00"/>
    <s v="6 meses"/>
    <s v="Contratación Directa - Contratos Interadministrativos"/>
    <s v="Recursos propios"/>
    <n v="30000000"/>
    <n v="30000000"/>
    <s v="NO"/>
    <s v="N/A"/>
    <s v="Adriana Garcia "/>
    <s v="Profesional"/>
    <s v="3838845"/>
    <s v="adriana.garcia@antioquia.gov.co"/>
    <s v="Antioquia Rural Productiva"/>
    <m/>
    <s v="Apoyo a la modernización de la ganadería en el Departamento Antioquia"/>
    <n v="140050001"/>
    <s v="Áreas agrícolas, forestales, silvopastoriles, pastos y forrajes intervenidas "/>
    <m/>
    <m/>
    <n v="21592"/>
    <m/>
    <m/>
    <m/>
    <x v="3"/>
    <s v="Municipio de Remedios"/>
    <m/>
    <m/>
    <s v="Adriana Garcia"/>
    <s v="Tipo C:  Supervisión"/>
    <s v="Tecnica, Administrativa, Financiera."/>
  </r>
  <r>
    <x v="1"/>
    <n v="80111620"/>
    <s v="Apoyar la Asistencia Técnica y la extensión Agropecuaria, a través de la cofinanciación para la contratación de personal idóneo para la prestación de este servicio en el Municipio de San Francisco"/>
    <d v="2018-07-01T00:00:00"/>
    <s v="6 meses"/>
    <s v="Contratación Directa - Contratos Interadministrativos"/>
    <s v="Recursos propios"/>
    <n v="30000000"/>
    <n v="30000000"/>
    <s v="NO"/>
    <s v="N/A"/>
    <s v="Adriana Garcia "/>
    <s v="Profesional"/>
    <s v="3838845"/>
    <s v="adriana.garcia@antioquia.gov.co"/>
    <s v="Antioquia Rural Productiva"/>
    <m/>
    <s v="Apoyo a la modernización de la ganadería en el Departamento Antioquia"/>
    <n v="140050001"/>
    <s v="Áreas agrícolas, forestales, silvopastoriles, pastos y forrajes intervenidas "/>
    <m/>
    <m/>
    <n v="21593"/>
    <m/>
    <m/>
    <m/>
    <x v="3"/>
    <s v="Municipio de San Francisco"/>
    <m/>
    <m/>
    <s v="Adriana Garcia"/>
    <s v="Tipo C:  Supervisión"/>
    <s v="Tecnica, Administrativa, Financiera."/>
  </r>
  <r>
    <x v="1"/>
    <n v="80111620"/>
    <s v="Apoyar la Asistencia Técnica y la extensión Agropecuaria, a través de la cofinanciación para la contratación de personal idóneo para la prestación de este servicio en el Municipio de San José de la Montaña"/>
    <d v="2018-07-01T00:00:00"/>
    <s v="6 meses"/>
    <s v="Contratación Directa - Contratos Interadministrativos"/>
    <s v="Recursos propios"/>
    <n v="30000000"/>
    <n v="30000000"/>
    <s v="NO"/>
    <s v="N/A"/>
    <s v="Adriana Garcia "/>
    <s v="Profesional"/>
    <s v="3838845"/>
    <s v="adriana.garcia@antioquia.gov.co"/>
    <s v="Antioquia Rural Productiva"/>
    <m/>
    <s v="Apoyo a la modernización de la ganadería en el Departamento Antioquia"/>
    <n v="140050001"/>
    <s v="Áreas agrícolas, forestales, silvopastoriles, pastos y forrajes intervenidas "/>
    <m/>
    <m/>
    <n v="21594"/>
    <m/>
    <m/>
    <m/>
    <x v="3"/>
    <s v="Municipio de San José de la Montaña"/>
    <m/>
    <m/>
    <s v="Adriana Garcia"/>
    <s v="Tipo C:  Supervisión"/>
    <s v="Tecnica, Administrativa, Financiera."/>
  </r>
  <r>
    <x v="1"/>
    <n v="80111620"/>
    <s v="Apoyar la Asistencia Técnica y la extensión Agropecuaria, a través de la cofinanciación para la contratación de personal idóneo para la prestación de este servicio en el Municipio de San Rafael"/>
    <d v="2018-07-01T00:00:00"/>
    <s v="6 meses"/>
    <s v="Contratación Directa - Contratos Interadministrativos"/>
    <s v="Recursos propios"/>
    <n v="30000000"/>
    <n v="30000000"/>
    <s v="NO"/>
    <s v="N/A"/>
    <s v="Adriana Garcia "/>
    <s v="Profesional"/>
    <s v="3838845"/>
    <s v="adriana.garcia@antioquia.gov.co"/>
    <s v="Antioquia Rural Productiva"/>
    <m/>
    <s v="Apoyo a la modernización de la ganadería en el Departamento Antioquia"/>
    <n v="140050001"/>
    <s v="Áreas agrícolas, forestales, silvopastoriles, pastos y forrajes intervenidas "/>
    <m/>
    <m/>
    <n v="21595"/>
    <m/>
    <m/>
    <m/>
    <x v="3"/>
    <s v="Municipio de San Rafael"/>
    <m/>
    <m/>
    <s v="Adriana Garcia"/>
    <s v="Tipo C:  Supervisión"/>
    <s v="Tecnica, Administrativa, Financiera."/>
  </r>
  <r>
    <x v="1"/>
    <n v="80111620"/>
    <s v="Apoyar la Asistencia Técnica y la extensión Agropecuaria, a través de la cofinanciación para la contratación de personal idóneo para la prestación de este servicio en el Municipio de San Roque"/>
    <d v="2018-07-01T00:00:00"/>
    <s v="6 meses"/>
    <s v="Contratación Directa - Contratos Interadministrativos"/>
    <s v="Recursos propios"/>
    <n v="30000000"/>
    <n v="30000000"/>
    <s v="NO"/>
    <s v="N/A"/>
    <s v="Adriana Garcia "/>
    <s v="Profesional"/>
    <s v="3838845"/>
    <s v="adriana.garcia@antioquia.gov.co"/>
    <s v="Antioquia Rural Productiva"/>
    <m/>
    <s v="Apoyo a la modernización de la ganadería en el Departamento Antioquia"/>
    <n v="140050001"/>
    <s v="Áreas agrícolas, forestales, silvopastoriles, pastos y forrajes intervenidas "/>
    <m/>
    <m/>
    <n v="21596"/>
    <m/>
    <m/>
    <m/>
    <x v="3"/>
    <s v="Municipio de San Roque"/>
    <m/>
    <m/>
    <s v="Adriana Garcia"/>
    <s v="Tipo C:  Supervisión"/>
    <s v="Tecnica, Administrativa, Financiera."/>
  </r>
  <r>
    <x v="1"/>
    <n v="80111620"/>
    <s v="Apoyar la Asistencia Técnica y la extensión Agropecuaria, a través de la cofinanciación para la contratación de personal idóneo para la prestación de este servicio en el Municipio de Segovia"/>
    <d v="2018-07-01T00:00:00"/>
    <s v="6 meses"/>
    <s v="Contratación Directa - Contratos Interadministrativos"/>
    <s v="Recursos propios"/>
    <n v="30000000"/>
    <n v="30000000"/>
    <s v="NO"/>
    <s v="N/A"/>
    <s v="Adriana Garcia "/>
    <s v="Profesional"/>
    <s v="3838845"/>
    <s v="adriana.garcia@antioquia.gov.co"/>
    <s v="Antioquia Rural Productiva"/>
    <m/>
    <s v="Apoyo a la modernización de la ganadería en el Departamento Antioquia"/>
    <n v="140050001"/>
    <s v="Áreas agrícolas, forestales, silvopastoriles, pastos y forrajes intervenidas "/>
    <m/>
    <m/>
    <n v="21597"/>
    <m/>
    <m/>
    <m/>
    <x v="3"/>
    <s v="Municipio de Segovia"/>
    <m/>
    <m/>
    <s v="Adriana Garcia"/>
    <s v="Tipo C:  Supervisión"/>
    <s v="Tecnica, Administrativa, Financiera."/>
  </r>
  <r>
    <x v="1"/>
    <n v="80111620"/>
    <s v="Apoyar la Asistencia Técnica y la extensión Agropecuaria, a través de la cofinanciación para la contratación de personal idóneo para la prestación de este servicio en el Municipio de Sonsón"/>
    <d v="2018-07-01T00:00:00"/>
    <s v="6 meses"/>
    <s v="Contratación Directa - Contratos Interadministrativos"/>
    <s v="Recursos propios"/>
    <n v="30000000"/>
    <n v="30000000"/>
    <s v="NO"/>
    <s v="N/A"/>
    <s v="Adriana Garcia "/>
    <s v="Profesional"/>
    <s v="3838916"/>
    <s v="adriana.garcia@antioquia.gov.co"/>
    <s v="Antioquia Rural Productiva"/>
    <m/>
    <s v="Apoyo a la modernización de la ganadería en el Departamento Antioquia"/>
    <n v="140050001"/>
    <s v="Áreas agrícolas, forestales, silvopastoriles, pastos y forrajes intervenidas "/>
    <m/>
    <m/>
    <n v="21598"/>
    <m/>
    <m/>
    <m/>
    <x v="3"/>
    <s v="Municipio de Sonsón"/>
    <m/>
    <m/>
    <s v="Adriana Garcia"/>
    <s v="Tipo C:  Supervisión"/>
    <s v="Tecnica, Administrativa, Financiera."/>
  </r>
  <r>
    <x v="1"/>
    <n v="80111620"/>
    <s v="Apoyar la Asistencia Técnica y la extensión Agropecuaria, a través de la cofinanciación para la contratación de personal idóneo para la prestación de este servicio en el Municipio de Támesis"/>
    <d v="2018-07-01T00:00:00"/>
    <s v="6 meses"/>
    <s v="Contratación Directa - Contratos Interadministrativos"/>
    <s v="Recursos propios"/>
    <n v="30000000"/>
    <n v="30000000"/>
    <s v="NO"/>
    <s v="N/A"/>
    <s v="Adriana Garcia "/>
    <s v="Profesional"/>
    <s v="3838845"/>
    <s v="adriana.garcia@antioquia.gov.co"/>
    <s v="Antioquia Rural Productiva"/>
    <m/>
    <s v="Apoyo a la modernización de la ganadería en el Departamento Antioquia"/>
    <n v="140050001"/>
    <s v="Áreas agrícolas, forestales, silvopastoriles, pastos y forrajes intervenidas "/>
    <m/>
    <m/>
    <n v="21599"/>
    <m/>
    <m/>
    <m/>
    <x v="3"/>
    <s v="Municipio de Támesis"/>
    <m/>
    <m/>
    <s v="Adriana Garcia"/>
    <s v="Tipo C:  Supervisión"/>
    <s v="Tecnica, Administrativa, Financiera."/>
  </r>
  <r>
    <x v="1"/>
    <n v="80111620"/>
    <s v="Apoyar la Asistencia Técnica y la extensión Agropecuaria, a través de la cofinanciación para la contratación de personal idóneo para la prestación de este servicio en el Municipio de Valdivia"/>
    <d v="2018-07-01T00:00:00"/>
    <s v="6 meses"/>
    <s v="Contratación Directa - Contratos Interadministrativos"/>
    <s v="Recursos propios"/>
    <n v="30000000"/>
    <n v="30000000"/>
    <s v="NO"/>
    <s v="N/A"/>
    <s v="Adriana Garcia "/>
    <s v="Profesional"/>
    <s v="3838845"/>
    <s v="adriana.garcia@antioquia.gov.co"/>
    <s v="Antioquia Rural Productiva"/>
    <m/>
    <s v="Apoyo a la modernización de la ganadería en el Departamento Antioquia"/>
    <n v="140050001"/>
    <s v="Áreas agrícolas, forestales, silvopastoriles, pastos y forrajes intervenidas "/>
    <m/>
    <m/>
    <n v="21600"/>
    <m/>
    <m/>
    <m/>
    <x v="3"/>
    <s v="Municipio de Valdivia"/>
    <m/>
    <m/>
    <s v="Adriana Garcia"/>
    <s v="Tipo C:  Supervisión"/>
    <s v="Tecnica, Administrativa, Financiera."/>
  </r>
  <r>
    <x v="1"/>
    <n v="80111620"/>
    <s v="Apoyar la Asistencia Técnica y la extensión Agropecuaria, a través de la cofinanciación para la contratación de personal idóneo para la prestación de este servicio en el Municipio de Valparaíso"/>
    <d v="2018-07-01T00:00:00"/>
    <s v="6 meses"/>
    <s v="Contratación Directa - Contratos Interadministrativos"/>
    <s v="Recursos propios"/>
    <n v="30000000"/>
    <n v="30000000"/>
    <s v="NO"/>
    <s v="N/A"/>
    <s v="Adriana Garcia "/>
    <s v="Profesional"/>
    <s v="3838845"/>
    <s v="adriana.garcia@antioquia.gov.co"/>
    <s v="Antioquia Rural Productiva"/>
    <m/>
    <s v="Apoyo a la modernización de la ganadería en el Departamento Antioquia"/>
    <n v="140050001"/>
    <s v="Áreas agrícolas, forestales, silvopastoriles, pastos y forrajes intervenidas "/>
    <m/>
    <m/>
    <n v="21601"/>
    <m/>
    <m/>
    <m/>
    <x v="3"/>
    <s v="Municipio de Valparaíso"/>
    <m/>
    <m/>
    <s v="Adriana Garcia"/>
    <s v="Tipo C:  Supervisión"/>
    <s v="Tecnica, Administrativa, Financiera."/>
  </r>
  <r>
    <x v="1"/>
    <n v="80111620"/>
    <s v="Apoyar la Asistencia Técnica y la extensión Agropecuaria, a través de la cofinanciación para la contratación de personal idóneo para la prestación de este servicio en el Municipio de Yarumal"/>
    <d v="2018-07-01T00:00:00"/>
    <s v="6 meses"/>
    <s v="Contratación Directa - Contratos Interadministrativos"/>
    <s v="Recursos propios"/>
    <n v="30000000"/>
    <n v="30000000"/>
    <s v="NO"/>
    <s v="N/A"/>
    <s v="Adriana Garcia "/>
    <s v="Profesional"/>
    <s v="3838845"/>
    <s v="adriana.garcia@antioquia.gov.co"/>
    <s v="Antioquia Rural Productiva"/>
    <m/>
    <s v="Apoyo a la modernización de la ganadería en el Departamento Antioquia"/>
    <n v="140050001"/>
    <s v="Áreas agrícolas, forestales, silvopastoriles, pastos y forrajes intervenidas "/>
    <m/>
    <m/>
    <n v="21602"/>
    <m/>
    <m/>
    <m/>
    <x v="3"/>
    <s v="Municipio de Yarumal"/>
    <m/>
    <m/>
    <s v="Adriana Garcia"/>
    <s v="Tipo C:  Supervisión"/>
    <s v="Tecnica, Administrativa, Financiera."/>
  </r>
  <r>
    <x v="1"/>
    <n v="84101503"/>
    <s v="Establecer Garantias Complementarias de creditos Agropecuarios para pequeños y medianos productores del Departamento de Antioquia "/>
    <d v="2018-07-01T00:00:00"/>
    <s v="19 MESES"/>
    <s v="Régimen Especial - Artículo 95 Ley 489 de 1998"/>
    <s v="Recursos propios"/>
    <n v="15000000000"/>
    <n v="15000000000"/>
    <s v="NO"/>
    <s v="N/A"/>
    <s v="Javier Cuartas"/>
    <s v="Director"/>
    <s v="3838801"/>
    <s v="javier.cuartas@antioquia.gov.co"/>
    <s v="Antioquia Rural Productiva"/>
    <m/>
    <m/>
    <n v="140055001"/>
    <m/>
    <m/>
    <m/>
    <n v="21692"/>
    <m/>
    <m/>
    <m/>
    <x v="3"/>
    <m/>
    <m/>
    <m/>
    <s v="Javier Cuartas"/>
    <s v="Tipo C:  Supervisión"/>
    <s v="Tecnica, Administrativa, Financiera."/>
  </r>
  <r>
    <x v="1"/>
    <n v="84141501"/>
    <s v="PROMOVER EL ACCESO A RECURSOS DE CRÉDITO PARA LOS PEQUEÑOS Y MEDIANOS PRODUCTORES DEL SECTOR AGROPECUARIO EN EL DEPARTAMENTO DE ANTIOQUIA"/>
    <d v="2018-07-01T00:00:00"/>
    <s v="19 MESES"/>
    <s v="Contratación Directa - Contratos Interadministrativos"/>
    <s v="Recursos propios"/>
    <n v="7790000000"/>
    <n v="7790000000"/>
    <s v="NO"/>
    <s v="N/A"/>
    <s v="Javier Cuartas"/>
    <s v="Director"/>
    <s v="3838801"/>
    <s v="javier.cuartas@antioquia.gov.co"/>
    <s v="Antioquia Rural Productiva"/>
    <m/>
    <m/>
    <n v="140055001"/>
    <m/>
    <m/>
    <m/>
    <n v="21671"/>
    <m/>
    <m/>
    <m/>
    <x v="3"/>
    <m/>
    <m/>
    <m/>
    <s v="Javier Cuartas"/>
    <s v="Tipo C:  Supervisión"/>
    <s v="Tecnica, Administrativa, Financiera."/>
  </r>
  <r>
    <x v="2"/>
    <n v="72141400"/>
    <s v="Convenio para la implementación del sistema de alertas tempranas en el Departamento de Antioquia"/>
    <d v="2018-07-01T00:00:00"/>
    <s v="05 meses"/>
    <s v="Régimen Especial - Artículo 95 Ley 489 de 1998"/>
    <s v="Propios"/>
    <n v="280000000"/>
    <n v="280000000"/>
    <s v="NO"/>
    <s v="N/A"/>
    <s v="Jafed Naranjo"/>
    <s v="Profesional Universitario"/>
    <s v="3838854"/>
    <s v="jafed.naranjo@antioquia.gov.co"/>
    <s v="Conocimiento del riesgo"/>
    <s v="Sistemas de Alerta Temprana"/>
    <s v="Conocimiento del Riesgo"/>
    <s v="070054001"/>
    <s v="Sistemas de Alerta Temprana Implementados"/>
    <s v="Implementación de las Alertas Tempranas"/>
    <m/>
    <m/>
    <m/>
    <m/>
    <m/>
    <x v="0"/>
    <m/>
    <s v="Sin iniciar etapa precontractual"/>
    <m/>
    <s v="Jafed Naranjo Guarín"/>
    <s v="Tipo C:  Supervisión"/>
    <s v="Tecnica, Administrativa, Financiera."/>
  </r>
  <r>
    <x v="2"/>
    <n v="72141400"/>
    <s v="Estudios y diseños de obras de mitigación del riesgo para el control de inundaciones en el Municipio de Nechí, subregión Bajo Cauca del Departamento de Antioquia."/>
    <d v="2017-12-29T00:00:00"/>
    <s v="05 meses"/>
    <s v="Otro Tipo de Contrato"/>
    <s v="Propios"/>
    <n v="945095653"/>
    <n v="945095653"/>
    <s v="SI"/>
    <s v="Aprobadas"/>
    <s v="Alba Marina Girón"/>
    <s v="Profesional Universitario"/>
    <s v="3835232"/>
    <s v="alba.giron@antioquia.gov.co"/>
    <s v="Reducción del Riesgo"/>
    <s v="Proyectos puntuales de Intervención correctiva para la reducción del riesgo"/>
    <s v="Prevención y Reducción del Riesgo mediante la ejecución de proyectos de intervención_x000a_correctiva en el Departamento de Antioquia"/>
    <n v="230003001"/>
    <s v="Proyectos puntuales de Intervención correctiva para la reducción del riesgo"/>
    <s v="Ejecución de obras"/>
    <n v="7747"/>
    <n v="20282"/>
    <d v="2017-12-29T00:00:00"/>
    <s v="S 2018060025422"/>
    <n v="4600008073"/>
    <x v="1"/>
    <s v="CONSORCIO HIDROESTUDIOS NECHI"/>
    <s v="En ejecución"/>
    <m/>
    <s v="Alba Marina Girón López"/>
    <s v="Tipo C:  Supervisión"/>
    <s v="Tecnica, Administrativa, Financiera."/>
  </r>
  <r>
    <x v="2"/>
    <n v="72141400"/>
    <s v="Generar conocimiento del territorio con una estrategia de trabajo conjunto y coordinado entre el Departamento de Antioquia a través del DAPARD y la Universidad Nacional de Colombia, sede Medellín, para la evaluación de la susceptibilidad, vulnerabilidad y riesgo ante avenidas torrenciales en el departamento de Antioquia y definir umbrales críticos de lluvia para un sistema de alerta temprana."/>
    <d v="2017-11-11T00:00:00"/>
    <s v="8 meses"/>
    <s v="Otro Tipo de Contrato"/>
    <s v="Propios"/>
    <n v="591652000"/>
    <n v="241260800"/>
    <s v="SI"/>
    <s v="Aprobadas"/>
    <s v="Jafed Naranjo"/>
    <s v="Técnico Operativo"/>
    <s v="3838854"/>
    <s v="jafed.naranjo@antioquia.gov.co"/>
    <s v="Conocimiento del riesgo"/>
    <s v="Proyectos puntuales de Intervención correctiva para la reducción del riesgo"/>
    <s v="Prevención y Reducción del Riesgo mediante la ejecución de proyectos de intervención_x000a_correctiva en el Departamento de Antioquia"/>
    <n v="230003001"/>
    <s v="Proyectos puntuales de Intervención correctiva para la reducción del riesgo"/>
    <s v="Ejecución de obras"/>
    <m/>
    <m/>
    <m/>
    <m/>
    <m/>
    <x v="0"/>
    <m/>
    <s v="Sin iniciar etapa precontractual"/>
    <m/>
    <s v="Jafed Naranjo Guarín"/>
    <s v="Tipo C:  Supervisión"/>
    <s v="Tecnica, Administrativa, Financiera."/>
  </r>
  <r>
    <x v="2"/>
    <n v="72141400"/>
    <s v="Cofinanciar construcción de obras en el municipio de Nariño"/>
    <d v="2018-07-01T00:00:00"/>
    <s v="05 meses"/>
    <s v="Régimen Especial - Artículo 95 Ley 489 de 1998"/>
    <s v="Propios"/>
    <n v="360000000"/>
    <n v="360000000"/>
    <s v="NO"/>
    <s v="N/A"/>
    <s v="Luis Eduardo Henao"/>
    <s v="Técnico Operativo"/>
    <s v="3838850"/>
    <s v="luis.henao@antioquia.gov.co"/>
    <s v="Reducción del Riesgo"/>
    <s v="Proyectos puntuales de Intervención correctiva para la reducción del riesgo"/>
    <s v="Prevención y Reducción del Riesgo mediante la ejecución de proyectos de intervención_x000a_correctiva en el Departamento de Antioquia"/>
    <n v="230003001"/>
    <s v="Proyectos puntuales de Intervención correctiva para la reducción del riesgo"/>
    <s v="Ejecución de obras"/>
    <m/>
    <m/>
    <m/>
    <m/>
    <m/>
    <x v="0"/>
    <m/>
    <s v="Sin iniciar etapa precontractual"/>
    <m/>
    <s v="Luis Eduardo Henao"/>
    <s v="Tipo C:  Supervisión"/>
    <s v="Tecnica, Administrativa, Financiera."/>
  </r>
  <r>
    <x v="2"/>
    <n v="72141400"/>
    <s v="Cofinanciar construcción de obras en el municipio de Briceño"/>
    <d v="2018-07-01T00:00:00"/>
    <s v="05 meses"/>
    <s v="Régimen Especial - Artículo 95 Ley 489 de 1998"/>
    <s v="Propios"/>
    <n v="100000000"/>
    <n v="100000000"/>
    <s v="NO"/>
    <s v="N/A"/>
    <s v="Luis Eduardo Henao"/>
    <s v="Técnico Operativo"/>
    <s v="3838850"/>
    <s v="luis.henao@antioquia.gov.co"/>
    <s v="Reducción del Riesgo"/>
    <s v="Proyectos puntuales de Intervención correctiva para la reducción del riesgo"/>
    <s v="Prevención y Reducción del Riesgo mediante la ejecución de proyectos de intervención_x000a_correctiva en el Departamento de Antioquia"/>
    <n v="230003001"/>
    <s v="Proyectos puntuales de Intervención correctiva para la reducción del riesgo"/>
    <s v="Ejecución de obras"/>
    <m/>
    <m/>
    <m/>
    <m/>
    <m/>
    <x v="0"/>
    <m/>
    <s v="Sin iniciar etapa precontractual"/>
    <m/>
    <s v="Luis Eduardo Henao"/>
    <s v="Tipo C:  Supervisión"/>
    <s v="Tecnica, Administrativa, Financiera."/>
  </r>
  <r>
    <x v="2"/>
    <n v="72141400"/>
    <s v="Cofinanciar construcción de obras en el municipio de Campamento"/>
    <d v="2018-07-01T00:00:00"/>
    <s v="05 meses"/>
    <s v="Régimen Especial - Artículo 95 Ley 489 de 1998"/>
    <s v="Propios"/>
    <n v="150000000"/>
    <n v="150000000"/>
    <s v="NO"/>
    <s v="N/A"/>
    <s v="Luis Eduardo Henao"/>
    <s v="Técnico Operativo"/>
    <s v="3838850"/>
    <s v="luis.henao@antioquia.gov.co"/>
    <s v="Reducción del Riesgo"/>
    <s v="Proyectos puntuales de Intervención correctiva para la reducción del riesgo"/>
    <s v="Prevención y Reducción del Riesgo mediante la ejecución de proyectos de intervención_x000a_correctiva en el Departamento de Antioquia"/>
    <n v="230003001"/>
    <s v="Proyectos puntuales de Intervención correctiva para la reducción del riesgo"/>
    <s v="Ejecución de obras"/>
    <m/>
    <m/>
    <m/>
    <m/>
    <m/>
    <x v="0"/>
    <m/>
    <s v="Sin iniciar etapa precontractual"/>
    <m/>
    <s v="Luis Eduardo Henao"/>
    <s v="Tipo C:  Supervisión"/>
    <s v="Tecnica, Administrativa, Financiera."/>
  </r>
  <r>
    <x v="2"/>
    <n v="72141400"/>
    <s v="Cofinanciar construcción de obras en el municipio de Santa Rosa de Osos"/>
    <d v="2018-07-01T00:00:00"/>
    <s v="05 meses"/>
    <s v="Régimen Especial - Artículo 95 Ley 489 de 1998"/>
    <s v="Propios"/>
    <n v="250000000"/>
    <n v="250000000"/>
    <s v="NO"/>
    <s v="N/A"/>
    <s v="Luis Eduardo Henao"/>
    <s v="Técnico Operativo"/>
    <s v="3838850"/>
    <s v="luis.henao@antioquia.gov.co"/>
    <s v="Reducción del Riesgo"/>
    <s v="Proyectos puntuales de Intervención correctiva para la reducción del riesgo"/>
    <s v="Prevención y Reducción del Riesgo mediante la ejecución de proyectos de intervención_x000a_correctiva en el Departamento de Antioquia"/>
    <n v="230003001"/>
    <s v="Proyectos puntuales de Intervención correctiva para la reducción del riesgo"/>
    <s v="Ejecución de obras"/>
    <m/>
    <m/>
    <m/>
    <m/>
    <m/>
    <x v="0"/>
    <m/>
    <s v="Sin iniciar etapa precontractual"/>
    <m/>
    <s v="Luis Eduardo Henao"/>
    <s v="Tipo C:  Supervisión"/>
    <s v="Tecnica, Administrativa, Financiera."/>
  </r>
  <r>
    <x v="2"/>
    <n v="72141400"/>
    <s v="Cofinanciar construcción de obras en el municipio de Támesis"/>
    <d v="2018-07-01T00:00:00"/>
    <s v="05 meses"/>
    <s v="Régimen Especial - Artículo 95 Ley 489 de 1998"/>
    <s v="Propios"/>
    <n v="100000000"/>
    <n v="100000000"/>
    <s v="NO"/>
    <s v="N/A"/>
    <s v="Luis Eduardo Henao"/>
    <s v="Técnico Operativo"/>
    <s v="3838850"/>
    <s v="luis.henao@antioquia.gov.co"/>
    <s v="Reducción del Riesgo"/>
    <s v="Proyectos puntuales de Intervención correctiva para la reducción del riesgo"/>
    <s v="Prevención y Reducción del Riesgo mediante la ejecución de proyectos de intervención_x000a_correctiva en el Departamento de Antioquia"/>
    <n v="230003001"/>
    <s v="Proyectos puntuales de Intervención correctiva para la reducción del riesgo"/>
    <s v="Ejecución de obras"/>
    <m/>
    <m/>
    <m/>
    <m/>
    <m/>
    <x v="0"/>
    <m/>
    <s v="Sin iniciar etapa precontractual"/>
    <m/>
    <s v="Luis Eduardo Henao"/>
    <s v="Tipo C:  Supervisión"/>
    <s v="Tecnica, Administrativa, Financiera."/>
  </r>
  <r>
    <x v="2"/>
    <n v="72141400"/>
    <s v="Cofinanciar construcción de obras en el municipio de Jericó"/>
    <d v="2018-07-01T00:00:00"/>
    <s v="05 meses"/>
    <s v="Régimen Especial - Artículo 95 Ley 489 de 1998"/>
    <s v="Propios"/>
    <n v="300000000"/>
    <n v="300000000"/>
    <s v="NO"/>
    <s v="N/A"/>
    <s v="Luis Eduardo Henao"/>
    <s v="Técnico Operativo"/>
    <s v="3838850"/>
    <s v="luis.henao@antioquia.gov.co"/>
    <s v="Reducción del Riesgo"/>
    <s v="Proyectos puntuales de Intervención correctiva para la reducción del riesgo"/>
    <s v="Prevención y Reducción del Riesgo mediante la ejecución de proyectos de intervención_x000a_correctiva en el Departamento de Antioquia"/>
    <n v="230003001"/>
    <s v="Proyectos puntuales de Intervención correctiva para la reducción del riesgo"/>
    <s v="Ejecución de obras"/>
    <m/>
    <m/>
    <m/>
    <m/>
    <m/>
    <x v="0"/>
    <m/>
    <s v="Sin iniciar etapa precontractual"/>
    <m/>
    <s v="Luis Eduardo Henao"/>
    <s v="Tipo C:  Supervisión"/>
    <s v="Tecnica, Administrativa, Financiera."/>
  </r>
  <r>
    <x v="2"/>
    <n v="78101800"/>
    <s v=" Transporte terrestre de carga, para alimentos, materiales de construcción y demás_x000a_elementos necesarios para atender a las comunidades afectadas por fenómenos naturales o_x000a_antrópicos no intencionales en el Departamento de Antioquia_x000a_"/>
    <d v="2018-05-15T00:00:00"/>
    <s v="07 meses"/>
    <s v="Selección Abreviada - Subasta Inversa"/>
    <s v="Propios"/>
    <n v="120000000"/>
    <n v="120000000"/>
    <s v="NO"/>
    <s v="N/A"/>
    <s v="Elsa Victoria Bedoya"/>
    <s v="Profesional Universitario"/>
    <s v="33838857"/>
    <s v="elsa.bedoya@antioquia.gov.co"/>
    <s v="Manejo de desastres"/>
    <s v="Sistemas Operativos de Socorro (SOS) operando"/>
    <s v="Fortalecimiento de la capacidad instalada de respuesta a emergencias EN El_x000a_Departamento, Antioquia, Occidente"/>
    <n v="220145001"/>
    <s v="Fortalecimiento de la capacidad instalada de respuesta a emergencias EN El_x000a_Departamento, Antioquia, Occidente"/>
    <s v="Fortalecimiento de la capacidad instalada de respuesta a emergencias EN El_x000a_Departamento, Antioquia, Occidente"/>
    <n v="8156"/>
    <n v="21190"/>
    <d v="2018-05-15T00:00:00"/>
    <m/>
    <m/>
    <x v="4"/>
    <m/>
    <s v="En etapa precontractual"/>
    <m/>
    <s v="Elsa Victoria Bedoya"/>
    <s v="Tipo C:  Supervisión"/>
    <s v="Tecnica, Administrativa, Financiera."/>
  </r>
  <r>
    <x v="2"/>
    <n v="72141400"/>
    <s v="Cofinanciar construcción de obras en el municipio de Fredonia"/>
    <d v="2018-07-01T00:00:00"/>
    <s v="05 meses"/>
    <s v="Régimen Especial - Artículo 95 Ley 489 de 1998"/>
    <s v="Propios"/>
    <n v="300000000"/>
    <n v="300000000"/>
    <s v="NO"/>
    <s v="N/A"/>
    <s v="Luis Eduardo Henao"/>
    <s v="Técnico Operativo"/>
    <s v="3838850"/>
    <s v="luis.henao@antioquia.gov.co"/>
    <s v="Reducción del Riesgo"/>
    <s v="Proyectos puntuales de Intervención correctiva para la reducción del riesgo"/>
    <s v="Prevención y Reducción del Riesgo mediante la ejecución de proyectos de intervención_x000a_correctiva en el Departamento de Antioquia"/>
    <n v="230003001"/>
    <s v="Proyectos puntuales de Intervención correctiva para la reducción del riesgo"/>
    <s v="Ejecución de obras"/>
    <m/>
    <m/>
    <m/>
    <m/>
    <m/>
    <x v="0"/>
    <m/>
    <s v="Sin iniciar etapa precontractual"/>
    <m/>
    <s v="Luis Eduardo Henao"/>
    <s v="Tipo C:  Supervisión"/>
    <s v="Tecnica, Administrativa, Financiera."/>
  </r>
  <r>
    <x v="2"/>
    <n v="93131802"/>
    <s v="Dotación de equipos de operación para emergencias y desastres para los 18 SOS"/>
    <d v="2018-02-01T00:00:00"/>
    <s v="5 meses"/>
    <s v="Selección Abreviada - Subasta Inversa"/>
    <s v="Recursos propios"/>
    <n v="680000000"/>
    <n v="680000000"/>
    <s v="NO"/>
    <s v="N/A"/>
    <s v="Luis Eduardo Henao"/>
    <s v="Técnico Operativo"/>
    <s v="3838874"/>
    <s v="luis.henao@antioquia.gov.co"/>
    <s v="Manejo de desastres"/>
    <s v="Sistemas Operativos de Socorro (SOS) operando"/>
    <s v="Fortalecimiento de la capacidad instalada de respuesta a emergencias EN El_x000a_Departamento, Antioquia, Occidente"/>
    <n v="220145001"/>
    <s v="Fortalecimiento de la capacidad instalada de respuesta a emergencias EN El_x000a_Departamento, Antioquia, Occidente"/>
    <s v="Fortalecimiento de la capacidad instalada de respuesta a emergencias EN El_x000a_Departamento, Antioquia, Occidente"/>
    <m/>
    <m/>
    <m/>
    <m/>
    <m/>
    <x v="0"/>
    <m/>
    <s v="Sin iniciar etapa precontractual"/>
    <m/>
    <s v="Sol Marisa Bahamón"/>
    <s v="Tipo C:  Supervisión"/>
    <s v="Tecnica, Administrativa, Financiera."/>
  </r>
  <r>
    <x v="2"/>
    <n v="93131801"/>
    <s v="Capacitación a los cuerpos de socorro en procesos de rescate"/>
    <d v="2018-07-01T00:00:00"/>
    <s v="4 meses"/>
    <s v="Régimen Especial - Artículo 95 Ley 489 de 1998"/>
    <s v="Recursos propios"/>
    <n v="300000000"/>
    <n v="300000000"/>
    <s v="NO"/>
    <s v="N/A"/>
    <s v="Luis Eduardo Henao"/>
    <s v="Técnico Operativo"/>
    <s v="3838874"/>
    <s v="luis.henao@antioquia.gov.co"/>
    <s v="Manejo de desastres"/>
    <s v="Fortalecer la capacidad de respuesta instalada en atención de desastres municipal y departamental "/>
    <s v="Fortalecimiento de la capacidad instalada de respuesta a emergencias EN El_x000a_Departamento, Antioquia, Occidente"/>
    <n v="220145001"/>
    <s v="Fortalecimiento de la capacidad instalada de respuesta a emergencias EN El_x000a_Departamento, Antioquia, Occidente"/>
    <s v="Fortalecimiento de la capacidad instalada de respuesta a emergencias EN El_x000a_Departamento, Antioquia, Occidente"/>
    <m/>
    <m/>
    <m/>
    <m/>
    <m/>
    <x v="0"/>
    <m/>
    <s v="Sin iniciar etapa precontractual"/>
    <m/>
    <s v="Sol Marisa Bahamón"/>
    <s v="Tipo C:  Supervisión"/>
    <s v="Tecnica, Administrativa, Financiera."/>
  </r>
  <r>
    <x v="2"/>
    <n v="93131802"/>
    <s v="Suministro de Kits de alimentos, kits de aseo familiar, Kits de aseo infantil, Kits de cocina, para apoyar la atención de las comunidades afectadas o damnificadas por fenomenos naturales, y/o antropicos no intencionales en el departamento de Antioquia."/>
    <d v="2018-02-09T00:00:00"/>
    <s v="9 meses"/>
    <s v="Selección Abreviada - Subasta Inversa"/>
    <s v="Recursos propios"/>
    <n v="1000000000"/>
    <n v="1000000000"/>
    <s v="SI"/>
    <s v="Aprobadas"/>
    <s v="Beatriz Rojas"/>
    <s v="Profesional Universitario"/>
    <s v="3838049"/>
    <s v="beatriz.rojas@antioquia.gov.co"/>
    <s v="Manejo de desastres"/>
    <s v="Porcentaje de damnificados y/o afectados atendidos con ayuda humanitaria"/>
    <s v="Fortalecimiento de la capacidad instalada de respuesta a emergencias EN El_x000a_Departamento, Antioquia, Occidente"/>
    <n v="220145001"/>
    <s v="Porcentaje de damnificados y/o afectados atendidos con ayuda humanitaria"/>
    <s v="Porcentaje de damnificados y/o afectados atendidos con ayuda humanitaria"/>
    <n v="7758"/>
    <n v="20261"/>
    <d v="2018-02-09T00:00:00"/>
    <s v="S 2018060027567"/>
    <n v="4600008075"/>
    <x v="1"/>
    <s v="PREFERCOL"/>
    <s v="En ejecución"/>
    <m/>
    <s v="Beatriz Rojas"/>
    <s v="Tipo C:  Supervisión"/>
    <s v="Tecnica, Administrativa, Financiera."/>
  </r>
  <r>
    <x v="2"/>
    <n v="30151500"/>
    <s v="Suministro de materiales de construcción para apoyar la atención de las comunidades afectadas o damnificadas por fenomenos naturales, y/o antropicos no intencionales en el departamento de Antioquia."/>
    <d v="2018-05-01T00:00:00"/>
    <s v="6 meses"/>
    <s v="Selección Abreviada - Subasta Inversa"/>
    <s v="Recursos propios"/>
    <n v="600000000"/>
    <n v="600000000"/>
    <s v="NO"/>
    <s v="N/A"/>
    <s v="Emmanuel Castrillon"/>
    <s v="Profesional Universitario"/>
    <s v="3838850"/>
    <s v="emmanuel.castrillon@antioquia.gov.co"/>
    <s v="Manejo de desastres"/>
    <s v="Porcentaje de damnificados y/o afectados atendidos con ayuda humanitaria"/>
    <s v="Fortalecimiento de la capacidad instalada de respuesta a emergencias EN El_x000a_Departamento, Antioquia, Occidente"/>
    <n v="220145001"/>
    <s v="Porcentaje de damnificados y/o afectados atendidos con ayuda humanitaria"/>
    <s v="Porcentaje de damnificados y/o afectados atendidos con ayuda humanitaria"/>
    <m/>
    <m/>
    <m/>
    <m/>
    <m/>
    <x v="0"/>
    <m/>
    <s v="Sin iniciar etapa precontractual"/>
    <m/>
    <s v="Emmanuel Castrillon"/>
    <s v="Tipo C:  Supervisión"/>
    <s v="Tecnica, Administrativa, Financiera."/>
  </r>
  <r>
    <x v="2"/>
    <n v="93131802"/>
    <s v="Construccion del S.O.S. en el Municpio de Remedios"/>
    <d v="2018-07-01T00:00:00"/>
    <s v="4 meses"/>
    <s v="Régimen Especial - Artículo 95 Ley 489 de 1998"/>
    <s v="Recursos propios"/>
    <n v="300000000"/>
    <n v="300000000"/>
    <s v="NO"/>
    <s v="N/A"/>
    <s v="Luis Eduardo Henao"/>
    <s v="Técnico Operativo"/>
    <s v="3835228"/>
    <s v="luis.henao@antioquia.gov.co"/>
    <s v="Manejo de desastres"/>
    <s v="Construcción de nuevos Sistemas Operativos de Socorro"/>
    <s v="Fortalecimiento de la capacidad instalada de respuesta a emergencias EN El_x000a_Departamento, Antioquia, Occidente"/>
    <n v="220145001"/>
    <s v="Fortalecimiento de la capacidad instalada de respuesta a emergencias EN El_x000a_Departamento, Antioquia, Occidente"/>
    <s v="Fortalecimiento de la capacidad instalada de respuesta a emergencias EN El_x000a_Departamento, Antioquia, Occidente"/>
    <m/>
    <m/>
    <m/>
    <m/>
    <m/>
    <x v="0"/>
    <m/>
    <s v="Sin iniciar etapa precontractual"/>
    <m/>
    <s v="Wilfer Carmona"/>
    <s v="Tipo C:  Supervisión"/>
    <s v="Tecnica, Administrativa, Financiera."/>
  </r>
  <r>
    <x v="2"/>
    <n v="43231511"/>
    <s v="Fortalecimiento del SIGRD"/>
    <d v="2018-07-01T00:00:00"/>
    <s v="4 meses"/>
    <s v="Régimen Especial - Artículo 95 Ley 489 de 1998"/>
    <s v="Recursos propios"/>
    <n v="100000000"/>
    <n v="100000000"/>
    <s v="NO"/>
    <s v="N/A"/>
    <s v="Luis Eduardo Henao"/>
    <s v="Técnico Operativo"/>
    <s v="3838878"/>
    <s v="luis.henao@antioquia.gov.co"/>
    <s v="Sistema Departamental de Información de Gestión del Riesgo de Desastres"/>
    <s v="Cumplimiento del plan que mejora las estrategias de comunicación de la Gestión del Riesgo de Desastres"/>
    <s v="Estrategia de comunicaciones"/>
    <n v="230000001"/>
    <s v="Sistema Departamental de Información para la Gestión del Riesgo de Desastres"/>
    <s v="Análisis, diseño, implementación y mantenimiento"/>
    <m/>
    <m/>
    <m/>
    <m/>
    <m/>
    <x v="0"/>
    <m/>
    <s v="Sin iniciar etapa precontractual"/>
    <m/>
    <s v="Ángela Duque Ramírez"/>
    <s v="Tipo C:  Supervisión"/>
    <s v="Tecnica, Administrativa, Financiera."/>
  </r>
  <r>
    <x v="2"/>
    <n v="93131801"/>
    <s v="Desarrollo de los procesos de educación en Gestión de Riesgo de Desastres en todo los municipios del Departamento de Antioquia"/>
    <d v="2018-07-01T00:00:00"/>
    <s v="4 meses"/>
    <s v="Régimen Especial - Artículo 95 Ley 489 de 1998"/>
    <s v="Recursos propios"/>
    <n v="500000000"/>
    <n v="500000000"/>
    <s v="NO"/>
    <s v="N/A"/>
    <s v="Luis Eduardo Henao"/>
    <s v="Técnico Operativo"/>
    <s v="3838850"/>
    <s v="luis.henao@antioquia.gov.co"/>
    <s v="Transformación social y cultural en Gestión del Riesgo"/>
    <s v="Capacitacion en funcionamiento de los CMGRD y fortalecimiento de las comisiones sociales de estos. Educacion de lideres comunitarios, comunidad estudiantil y comunidad en general frente a la gestion del riesgo, capacitacion y acompañamiento a las I.E para la formulacion y socializacion de los PEGRD."/>
    <s v="Desarrollo de los procesos de educación en Gestión de Riesgo de Desastres en todo el Departamento de Antioquia"/>
    <n v="220070001"/>
    <s v="Desarrollo de los procesos de educación en Gestión de Riesgo de Desastres en todo el Departamento de Antioquia"/>
    <s v="Desarrollo de los procesos de educación en Gestión de Riesgo de Desastres en todo el Departamento de Antioquia"/>
    <m/>
    <m/>
    <m/>
    <m/>
    <m/>
    <x v="0"/>
    <m/>
    <s v="Sin iniciar etapa precontractual"/>
    <m/>
    <s v="Ana Yelitza Alvarez Calle"/>
    <s v="Tipo C:  Supervisión"/>
    <s v="Tecnica, Administrativa, Financiera."/>
  </r>
  <r>
    <x v="2"/>
    <n v="78111502"/>
    <s v="Traslado a Subsecretaría Logística para contratar Servicio de Transporte Terrestre  de Pasajeros"/>
    <d v="2018-01-01T00:00:00"/>
    <s v="12 meses"/>
    <s v="Selección Abreviada - Subasta Inversa"/>
    <s v="Recursos propios"/>
    <n v="200000000"/>
    <n v="200000000"/>
    <s v="NO"/>
    <s v="N/A"/>
    <s v="Luis Eduardo Henao"/>
    <s v="Técnico Operativo"/>
    <s v="3838850"/>
    <s v="luis.henao@antioquia.gov.co"/>
    <m/>
    <m/>
    <m/>
    <m/>
    <m/>
    <m/>
    <m/>
    <m/>
    <m/>
    <m/>
    <m/>
    <x v="0"/>
    <m/>
    <s v="Sin iniciar etapa precontractual"/>
    <m/>
    <s v="Elsa Victoria Bedoya Gallego"/>
    <s v="Tipo C:  Supervisión"/>
    <s v="Tecnica, Administrativa, Financiera."/>
  </r>
  <r>
    <x v="2"/>
    <m/>
    <s v="Actualización VF 60/2361 Contrato No. 46/6243: Necesidades comunicacionales: Teleantioquia"/>
    <d v="2018-06-01T00:00:00"/>
    <s v="06 meses"/>
    <s v="Contratación Directa - Contratos Interadministrativos"/>
    <s v="Recursos propios"/>
    <m/>
    <n v="120000000"/>
    <m/>
    <m/>
    <m/>
    <m/>
    <m/>
    <m/>
    <m/>
    <m/>
    <m/>
    <m/>
    <m/>
    <m/>
    <m/>
    <m/>
    <m/>
    <m/>
    <m/>
    <x v="0"/>
    <m/>
    <m/>
    <m/>
    <m/>
    <m/>
    <m/>
  </r>
  <r>
    <x v="2"/>
    <m/>
    <s v="Actualización VF 60/2345 Contrato No. 46/6201: Realización de eventos: Plaza Mayor"/>
    <d v="2018-06-01T00:00:00"/>
    <s v="06 meses"/>
    <s v="Contratación Directa - Contratos Interadministrativos"/>
    <s v="Recursos propios"/>
    <m/>
    <n v="225000000"/>
    <m/>
    <m/>
    <m/>
    <m/>
    <m/>
    <m/>
    <m/>
    <m/>
    <m/>
    <m/>
    <m/>
    <m/>
    <m/>
    <m/>
    <m/>
    <m/>
    <m/>
    <x v="0"/>
    <m/>
    <m/>
    <m/>
    <m/>
    <m/>
    <m/>
  </r>
  <r>
    <x v="2"/>
    <m/>
    <s v="Actualización VF 60/2217-20,  Hosting, Web master, conectividad Lan to Lan e internet e internet móvil"/>
    <d v="2018-06-01T00:00:00"/>
    <s v="06 meses"/>
    <s v="Contratación Directa - Contratos Interadministrativos"/>
    <s v="Recursos propios"/>
    <m/>
    <n v="30107952"/>
    <m/>
    <m/>
    <m/>
    <m/>
    <m/>
    <m/>
    <m/>
    <m/>
    <m/>
    <m/>
    <m/>
    <m/>
    <m/>
    <m/>
    <m/>
    <m/>
    <m/>
    <x v="0"/>
    <m/>
    <m/>
    <m/>
    <m/>
    <m/>
    <m/>
  </r>
  <r>
    <x v="2"/>
    <m/>
    <s v="Temporales"/>
    <d v="2018-01-01T00:00:00"/>
    <s v="12 meses"/>
    <s v="Otro Tipo de Contrato"/>
    <s v="Recursos propios"/>
    <n v="1662341505"/>
    <n v="1662341505"/>
    <s v="NO"/>
    <s v="N/A"/>
    <s v="Luis Eduardo Henao"/>
    <s v="Técnico Operativo"/>
    <s v="3838850"/>
    <s v="luis.henao@antioquia.gov.co"/>
    <m/>
    <m/>
    <m/>
    <m/>
    <m/>
    <m/>
    <m/>
    <m/>
    <m/>
    <m/>
    <m/>
    <x v="0"/>
    <m/>
    <s v="En ejecución"/>
    <m/>
    <s v="Juliana Lucía Palacio Bermúdez"/>
    <s v="Tipo C:  Supervisión"/>
    <s v="Tecnica, Administrativa, Financiera."/>
  </r>
  <r>
    <x v="3"/>
    <n v="781818002"/>
    <s v="Servicios de mantenimiento o reparaciones de aeronaves"/>
    <d v="2018-01-02T00:00:00"/>
    <s v="5 meses"/>
    <s v="Licitación pública"/>
    <s v="Recursos propios"/>
    <n v="267003243"/>
    <n v="267003243"/>
    <s v="SI"/>
    <s v="Aprobadas"/>
    <s v="Sara Urrego - Jorge Gallego"/>
    <s v="Profesional Universitario"/>
    <s v="_x000a_3839227_x000a_3839277"/>
    <s v="_x000a_saralucia.urrego@antioquia.gov.co_x000a_jorge.gallego@antioquia.gov.co"/>
    <m/>
    <m/>
    <m/>
    <m/>
    <m/>
    <m/>
    <s v="LIC-2017-6891"/>
    <n v="19965"/>
    <d v="2017-12-20T00:00:00"/>
    <s v="N/A"/>
    <n v="4600007039"/>
    <x v="1"/>
    <s v="Helicentro SAS."/>
    <s v="En Ejecucion"/>
    <s v="17 de Junio de 2018"/>
    <s v="Adición 1 y prórroga 1 al contrato 4600007039 realizar mantenimiento general al helcioptero bell 412 HK3578G "/>
    <s v="Jorge Vargas"/>
    <s v="Tipo C:  Supervisión"/>
  </r>
  <r>
    <x v="3"/>
    <n v="78111501"/>
    <s v="Servicios de helicópteros"/>
    <d v="2018-02-01T00:00:00"/>
    <s v="11 meses"/>
    <s v="Mínima Cuantía"/>
    <s v="Recursos propios"/>
    <n v="78000000"/>
    <n v="78000000"/>
    <s v="NO"/>
    <s v="N/A"/>
    <s v="Sara Urrego - Jorge Gallego"/>
    <s v="Profesional Universitario"/>
    <s v="_x000a_3839227_x000a_3839277"/>
    <s v="_x000a_saralucia.urrego@antioquia.gov.co_x000a_jorge.gallego@antioquia.gov.co"/>
    <m/>
    <m/>
    <m/>
    <m/>
    <m/>
    <m/>
    <s v="MIN-2018-8163"/>
    <n v="21177"/>
    <s v="N/A"/>
    <s v="N/A"/>
    <n v="4600008089"/>
    <x v="1"/>
    <s v="Sociedad Aeronautica de Santander SA. SASA"/>
    <s v="Pendiente de Firma de Acta de Inicio"/>
    <s v="7 meses y 20 dias a partir de la suscripcion del acta de inicio."/>
    <s v="En proceso de verificacion de Garantías"/>
    <s v="Jorge Vargas"/>
    <s v="Tipo C:  Supervisión"/>
  </r>
  <r>
    <x v="3"/>
    <s v="801117001_x000a_"/>
    <s v="servicios de contratacion de personal"/>
    <d v="2018-01-02T00:00:00"/>
    <s v="5 meses "/>
    <s v="Contratación directa"/>
    <s v="Recursos propios"/>
    <n v="13660972"/>
    <n v="13660972"/>
    <s v="NO"/>
    <s v="N/A"/>
    <s v="Sara Urrego - Jorge Gallego"/>
    <s v="Profesional Universitario"/>
    <s v="_x000a_3839227_x000a_3839278"/>
    <s v="_x000a_saralucia.urrego@antioquia.gov.co_x000a_jorge.gallego@antioquia.gov.co"/>
    <m/>
    <m/>
    <m/>
    <m/>
    <m/>
    <m/>
    <n v="4600008046"/>
    <n v="20019"/>
    <d v="2018-01-26T00:00:00"/>
    <s v="NA"/>
    <n v="4600008046"/>
    <x v="1"/>
    <s v="Henry Chaparro Chaparro"/>
    <s v="En Ejecucion"/>
    <s v="26 de junio de 2018"/>
    <s v="Contrato adelantado por la SSSA y la Oficina Privada aporta CDP"/>
    <s v="Alejandro Melo"/>
    <s v="Tipo C:  Supervisión"/>
  </r>
  <r>
    <x v="3"/>
    <n v="15101504"/>
    <s v="Combustible de aviación"/>
    <d v="2018-01-26T00:00:00"/>
    <s v="11 meses y 6 días"/>
    <s v="Contratación directa"/>
    <s v="Recursos propios"/>
    <n v="260458062"/>
    <n v="260458062"/>
    <s v="NO"/>
    <s v="N/A"/>
    <s v="Juliana Palacio - Jorge Gallego"/>
    <s v="Profesional Universitario"/>
    <s v="_x000a_3839532_x000a_3839279"/>
    <s v="_x000a_saralucia.urrego@antioquia.gov.co_x000a_jorge.gallego@antioquia.gov.co"/>
    <m/>
    <m/>
    <m/>
    <m/>
    <m/>
    <m/>
    <n v="4600007993"/>
    <n v="19937"/>
    <d v="2018-01-26T00:00:00"/>
    <s v="NA"/>
    <n v="4600007993"/>
    <x v="1"/>
    <s v="Terpel SA. "/>
    <s v="En Ejecucion"/>
    <s v="31 de diciembre de 2018"/>
    <s v="Contrato adelantado por la SSSA y la Oficina Privada aporta CDP"/>
    <s v="Alejandro Melo"/>
    <s v="Tipo C:  Supervisión"/>
  </r>
  <r>
    <x v="3"/>
    <n v="90121502"/>
    <s v="Agencias de viajes"/>
    <d v="2017-08-31T00:00:00"/>
    <s v="3 meses"/>
    <s v="Contratación directa"/>
    <s v="Recursos propios"/>
    <n v="158625000"/>
    <n v="158625000"/>
    <s v="SI"/>
    <s v="Aprobadas"/>
    <s v="Juliana Palacio - Jorge Gallego"/>
    <s v="Profesional Universitario"/>
    <s v="_x000a_3839532_x000a_3839278"/>
    <s v="_x000a_saralucia.urrego@antioquia.gov.co_x000a_jorge.gallego@antioquia.gov.co"/>
    <m/>
    <m/>
    <m/>
    <m/>
    <m/>
    <m/>
    <n v="7571"/>
    <s v="19972 - 19973"/>
    <d v="2017-01-10T00:00:00"/>
    <s v="NA"/>
    <n v="4600007506"/>
    <x v="1"/>
    <s v="SATENA"/>
    <s v="En Ejecucion"/>
    <s v="31  de diciembre de  2018"/>
    <s v="Contrato adelantado por la Secretaría General y la Oficina Privada aporta CDP"/>
    <s v="Victoria Hoyos"/>
    <s v="Tipo C:  Supervisión"/>
  </r>
  <r>
    <x v="3"/>
    <n v="781818002"/>
    <s v="Servicios de mantenimiento o reparaciones de aeronaves"/>
    <d v="2018-04-02T00:00:00"/>
    <s v="6 meses y 15 días"/>
    <s v="Licitación pública"/>
    <s v="Recursos propios"/>
    <n v="1095726464"/>
    <n v="1095726464"/>
    <s v="NO"/>
    <s v="N/A"/>
    <s v="Sara Urrego - Jorge Gallego"/>
    <s v="Profesional Universitario"/>
    <s v="_x000a_3839227_x000a_3839277"/>
    <s v="_x000a_saralucia.urrego@antioquia.gov.co_x000a_jorge.gallego@antioquia.gov.co"/>
    <m/>
    <m/>
    <m/>
    <m/>
    <m/>
    <m/>
    <s v="LIC-2018-8165"/>
    <n v="21227"/>
    <d v="2017-03-22T00:00:00"/>
    <s v="N/A"/>
    <s v="N/A"/>
    <x v="1"/>
    <s v="N/A"/>
    <s v="En Adjudicacion"/>
    <s v="6 meses y 15 dias a partir del la suscripcion del acta de inicio."/>
    <m/>
    <s v="Jorge Vargas"/>
    <s v="Tipo C:  Supervisión"/>
  </r>
  <r>
    <x v="3"/>
    <n v="781818002"/>
    <s v="Servicios de mantenimiento o reparaciones de aeronaves"/>
    <d v="2018-05-10T00:00:00"/>
    <s v="  11 MESES"/>
    <s v="Licitación pública"/>
    <s v="Recursos propios"/>
    <n v="58389334"/>
    <n v="58389334"/>
    <s v="NO"/>
    <s v="N/A"/>
    <s v="Sara Urrego - Jorge Gallego"/>
    <s v="Profesional Universitario"/>
    <s v="_x000a_3839227_x000a_3839277"/>
    <s v="_x000a_saralucia.urrego@antioquia.gov.co_x000a_jorge.gallego@antioquia.gov.co"/>
    <m/>
    <m/>
    <m/>
    <m/>
    <m/>
    <m/>
    <s v="LIC-2017-6891"/>
    <n v="21468"/>
    <d v="2017-12-20T00:00:00"/>
    <s v="N/A"/>
    <n v="4600007039"/>
    <x v="1"/>
    <s v="Helicentro SAS."/>
    <s v="En Ejecucion"/>
    <s v="17 de Junio de 2018"/>
    <s v="Adición 2 y prórroga 2 al contrato 4600007039 realizar mantenimiento general al helcioptero bell 412 HK3578G "/>
    <s v="Jorge Vargas"/>
    <s v="Tipo C:  Supervisión"/>
  </r>
  <r>
    <x v="3"/>
    <s v="801117001_x000a_"/>
    <s v="servicios de contratacion de personal"/>
    <d v="2018-01-02T00:00:00"/>
    <s v="7 meses y 15 días "/>
    <s v="Contratación directa"/>
    <s v="Recursos propios"/>
    <n v="7252092"/>
    <n v="7252092"/>
    <s v="NO"/>
    <s v="N/A"/>
    <s v="Sara Urrego - Jorge Gallego"/>
    <s v="Profesional Universitario"/>
    <s v="_x000a_3839227_x000a_3839278"/>
    <s v="_x000a_saralucia.urrego@antioquia.gov.co_x000a_jorge.gallego@antioquia.gov.co"/>
    <m/>
    <m/>
    <m/>
    <m/>
    <m/>
    <m/>
    <n v="4600008046"/>
    <n v="21469"/>
    <d v="2018-01-26T00:00:00"/>
    <s v="NA"/>
    <n v="4600008046"/>
    <x v="1"/>
    <s v="Henry Chaparro Chaparro"/>
    <s v="En Ejecucion "/>
    <s v="26 de junio de 2018"/>
    <s v="Adición 1 y prórroga 1 al contrato 4600008046 Prestación de servicios para apoyar la supervisión, seguimiento y control del mantenimiento general de las aeronaves del Departamento de Antioquia"/>
    <s v="Alejandro Melo"/>
    <s v="Tipo C:  Supervisión"/>
  </r>
  <r>
    <x v="4"/>
    <n v="43231501"/>
    <s v="Contratar la Sostenibilidad (Mesa de ayuda 3 personas) SAP"/>
    <d v="2018-01-01T00:00:00"/>
    <s v="11 meses"/>
    <s v="Selección Abreviada - Menor Cuantía"/>
    <s v="Recursos propios"/>
    <n v="220000000"/>
    <n v="220000000"/>
    <s v="NO"/>
    <s v="N/A"/>
    <s v="Natalia Ruiz Lozano"/>
    <s v="Líder Gestora Contratación"/>
    <n v="3837020"/>
    <s v="natalia.ruiz@fla.com.co"/>
    <m/>
    <m/>
    <m/>
    <m/>
    <m/>
    <m/>
    <m/>
    <m/>
    <m/>
    <m/>
    <m/>
    <x v="0"/>
    <m/>
    <m/>
    <m/>
    <s v="Jorge Andres Fernandez Castrillón"/>
    <s v="Tipo C:  Supervisión"/>
    <m/>
  </r>
  <r>
    <x v="4"/>
    <n v="80111700"/>
    <s v="Contratar el servicio de consultoria en el modulo de SAP CO-PC"/>
    <d v="2018-02-01T00:00:00"/>
    <s v="11 meses"/>
    <s v="Mínima Cuantía"/>
    <s v="Recursos propios"/>
    <n v="73920000"/>
    <n v="73920000"/>
    <s v="NO"/>
    <s v="N/A"/>
    <s v="Natalia Ruiz Lozano"/>
    <s v="Líder Gestora Contratación"/>
    <n v="3837020"/>
    <s v="natalia.ruiz@fla.com.co"/>
    <m/>
    <m/>
    <m/>
    <m/>
    <m/>
    <m/>
    <m/>
    <m/>
    <m/>
    <m/>
    <m/>
    <x v="0"/>
    <m/>
    <m/>
    <m/>
    <s v="Luis Alberto Higuita Sierra"/>
    <s v="Tipo C:  Supervisión"/>
    <m/>
  </r>
  <r>
    <x v="4"/>
    <n v="80111700"/>
    <s v="Contratar el servico de Practicantes del Programa de Gestión Humana"/>
    <d v="2018-01-01T00:00:00"/>
    <s v="11 meses"/>
    <s v="Contratación Directa - No pluralidad de oferentes"/>
    <s v="Recursos propios"/>
    <n v="104000000"/>
    <n v="104000000"/>
    <s v="NO"/>
    <s v="N/A"/>
    <s v="Natalia Ruiz Lozano"/>
    <s v="Líder Gestora Contratación"/>
    <n v="3837020"/>
    <s v="natalia.ruiz@fla.com.co"/>
    <m/>
    <m/>
    <m/>
    <m/>
    <m/>
    <m/>
    <m/>
    <m/>
    <m/>
    <m/>
    <m/>
    <x v="0"/>
    <m/>
    <m/>
    <m/>
    <s v="Jorge Humberto Ramirez Orozco"/>
    <s v="Tipo C:  Supervisión"/>
    <m/>
  </r>
  <r>
    <x v="4"/>
    <m/>
    <s v="Contratar la Compra de cintas para respaldo para servidores"/>
    <d v="2018-03-01T00:00:00"/>
    <s v="5 meses"/>
    <s v="Mínima Cuantía"/>
    <s v="Recursos propios"/>
    <n v="30000000"/>
    <n v="30000000"/>
    <s v="NO"/>
    <s v="N/A"/>
    <s v="Natalia Ruiz Lozano"/>
    <s v="Líder Gestora Contratación"/>
    <n v="3837020"/>
    <s v="natalia.ruiz@fla.com.co"/>
    <m/>
    <m/>
    <m/>
    <m/>
    <m/>
    <m/>
    <m/>
    <m/>
    <m/>
    <m/>
    <m/>
    <x v="0"/>
    <m/>
    <m/>
    <m/>
    <s v="Jorge Andres Fernandez Castrillón"/>
    <s v="Tipo C:  Supervisión"/>
    <m/>
  </r>
  <r>
    <x v="4"/>
    <n v="44121600"/>
    <s v="Contratar la compra de Utiles de oficina - Papeleria"/>
    <d v="2018-01-01T00:00:00"/>
    <s v="11 meses"/>
    <s v="Mínima Cuantía"/>
    <s v="Recursos propios"/>
    <n v="29598402"/>
    <n v="29598402"/>
    <s v="NO"/>
    <s v="N/A"/>
    <s v="Natalia Ruiz Lozano"/>
    <s v="Líder Gestora Contratación"/>
    <n v="3837020"/>
    <s v="natalia.ruiz@fla.com.co"/>
    <m/>
    <m/>
    <m/>
    <m/>
    <m/>
    <m/>
    <m/>
    <n v="21403"/>
    <m/>
    <m/>
    <m/>
    <x v="3"/>
    <m/>
    <m/>
    <m/>
    <s v="Juan Alberto Villegas Gonzalez"/>
    <s v="Tipo C:  Supervisión"/>
    <m/>
  </r>
  <r>
    <x v="4"/>
    <n v="15101505"/>
    <s v="Contratar el suministro de Gas vehicular"/>
    <d v="2018-01-01T00:00:00"/>
    <s v="11 meses"/>
    <s v="Mínima Cuantía"/>
    <s v="Recursos propios"/>
    <n v="12597419"/>
    <n v="12597419"/>
    <s v="NO"/>
    <s v="N/A"/>
    <s v="Natalia Ruiz Lozano"/>
    <s v="Líder Gestora Contratación"/>
    <n v="3837020"/>
    <s v="natalia.ruiz@fla.com.co"/>
    <m/>
    <m/>
    <m/>
    <m/>
    <m/>
    <m/>
    <m/>
    <n v="20875"/>
    <m/>
    <m/>
    <m/>
    <x v="3"/>
    <m/>
    <m/>
    <m/>
    <s v="María Eugenia Ramírez Henao"/>
    <s v="Tipo C:  Supervisión"/>
    <m/>
  </r>
  <r>
    <x v="4"/>
    <n v="15101505"/>
    <s v="Contratar el suministro de Combustible"/>
    <d v="2018-01-01T00:00:00"/>
    <s v="11 meses"/>
    <s v="Mínima Cuantía"/>
    <s v="Recursos propios"/>
    <n v="51528347"/>
    <n v="51528347"/>
    <s v="NO"/>
    <s v="N/A"/>
    <s v="Natalia Ruiz Lozano"/>
    <s v="Líder Gestora Contratación"/>
    <n v="3837020"/>
    <s v="natalia.ruiz@fla.com.co"/>
    <m/>
    <m/>
    <m/>
    <m/>
    <m/>
    <m/>
    <m/>
    <n v="20870"/>
    <m/>
    <m/>
    <m/>
    <x v="3"/>
    <m/>
    <m/>
    <m/>
    <s v="María Eugenia Ramírez Henao"/>
    <s v="Tipo C:  Supervisión"/>
    <s v="    "/>
  </r>
  <r>
    <x v="4"/>
    <n v="81112200"/>
    <s v="Contratar el servicio de Mantenimiento,  soporte de Servidores HP y sus componentes.(SOSTENIBILIDAD)"/>
    <d v="2018-01-01T00:00:00"/>
    <s v="11 meses"/>
    <s v="Mínima Cuantía"/>
    <s v="Recursos propios"/>
    <n v="20000000"/>
    <n v="20000000"/>
    <s v="NO"/>
    <s v="N/A"/>
    <s v="Natalia Ruiz Lozano"/>
    <s v="Líder Gestora Contratación"/>
    <n v="3837020"/>
    <s v="natalia.ruiz@fla.com.co"/>
    <m/>
    <m/>
    <m/>
    <m/>
    <m/>
    <m/>
    <m/>
    <m/>
    <m/>
    <m/>
    <m/>
    <x v="0"/>
    <m/>
    <m/>
    <m/>
    <s v="Jorge Andres Fernandez Castrillón"/>
    <s v="Tipo C:  Supervisión"/>
    <m/>
  </r>
  <r>
    <x v="4"/>
    <n v="81112200"/>
    <s v="Contratar el Soporte y mantenimiento del DATA CENTER"/>
    <d v="2018-01-01T00:00:00"/>
    <s v="6 meses"/>
    <s v="Mínima Cuantía"/>
    <s v="Recursos propios"/>
    <n v="60000000"/>
    <n v="60000000"/>
    <s v="NO"/>
    <s v="N/A"/>
    <s v="Natalia Ruiz Lozano"/>
    <s v="Líder Gestora Contratación"/>
    <n v="3837020"/>
    <s v="natalia.ruiz@fla.com.co"/>
    <m/>
    <m/>
    <m/>
    <m/>
    <m/>
    <m/>
    <m/>
    <m/>
    <m/>
    <m/>
    <m/>
    <x v="0"/>
    <m/>
    <m/>
    <m/>
    <s v="Jorge Andres Fernandez Castrillón"/>
    <s v="Tipo C:  Supervisión"/>
    <m/>
  </r>
  <r>
    <x v="4"/>
    <n v="78181507"/>
    <s v="Contratar el Mantenimiento de vehiculos"/>
    <d v="2018-01-01T00:00:00"/>
    <s v="11 meses"/>
    <s v="Selección Abreviada - Menor Cuantía"/>
    <s v="Recursos propios"/>
    <n v="141989057.00000003"/>
    <n v="141989057.00000003"/>
    <s v="NO"/>
    <s v="N/A"/>
    <s v="Natalia Ruiz Lozano"/>
    <s v="Líder Gestora Contratación"/>
    <n v="3837020"/>
    <s v="natalia.ruiz@fla.com.co"/>
    <m/>
    <m/>
    <m/>
    <m/>
    <m/>
    <m/>
    <n v="7380"/>
    <n v="20885"/>
    <m/>
    <m/>
    <m/>
    <x v="3"/>
    <m/>
    <m/>
    <m/>
    <s v="María Eugenia Ramírez Henao"/>
    <s v="Tipo C:  Supervisión"/>
    <m/>
  </r>
  <r>
    <x v="4"/>
    <s v="72154066"/>
    <s v="Contratar el Mantenimiento Equipos de Oficina"/>
    <d v="2018-01-01T00:00:00"/>
    <s v="11 meses"/>
    <s v="Mínima Cuantía"/>
    <s v="Recursos propios"/>
    <n v="72000000"/>
    <n v="72000000"/>
    <s v="NO"/>
    <s v="N/A"/>
    <s v="Natalia Ruiz Lozano"/>
    <s v="Líder Gestora Contratación"/>
    <n v="3837020"/>
    <s v="natalia.ruiz@fla.com.co"/>
    <m/>
    <m/>
    <m/>
    <m/>
    <m/>
    <m/>
    <m/>
    <m/>
    <m/>
    <m/>
    <m/>
    <x v="0"/>
    <m/>
    <m/>
    <m/>
    <s v="Juan Alberto Villegas Gonzalez"/>
    <s v="Tipo C:  Supervisión"/>
    <m/>
  </r>
  <r>
    <x v="4"/>
    <n v="78102203"/>
    <s v="Contratar el servicio de Mensajeria urbana, Nacional  e Internacional"/>
    <d v="2018-01-01T00:00:00"/>
    <s v="11 meses"/>
    <s v="Mínima Cuantía"/>
    <s v="Recursos propios"/>
    <n v="10588608"/>
    <n v="10588608"/>
    <s v="NO"/>
    <s v="N/A"/>
    <s v="Natalia Ruiz Lozano"/>
    <s v="Líder Gestora Contratación"/>
    <n v="3837020"/>
    <s v="natalia.ruiz@fla.com.co"/>
    <m/>
    <m/>
    <m/>
    <m/>
    <m/>
    <m/>
    <m/>
    <n v="20863"/>
    <m/>
    <m/>
    <m/>
    <x v="3"/>
    <m/>
    <m/>
    <m/>
    <s v="Daniela Gaviria Henao"/>
    <s v="Tipo C:  Supervisión"/>
    <m/>
  </r>
  <r>
    <x v="4"/>
    <s v=" 72154066"/>
    <s v="Contratar  la Adquisición Equipos de Oficina"/>
    <d v="2018-01-01T00:00:00"/>
    <s v="6 meses"/>
    <s v="Mínima Cuantía"/>
    <s v="Recursos propios"/>
    <n v="60000000"/>
    <n v="18350000"/>
    <s v="NO"/>
    <s v="N/A"/>
    <s v="Natalia Ruiz Lozano"/>
    <s v="Líder Gestora Contratación"/>
    <n v="3837020"/>
    <s v="natalia.ruiz@fla.com.co"/>
    <s v="Fortalecimiento de los ingresos departamentales"/>
    <s v="Modernizacion y optimizacion del sistema Productivo de la FLA"/>
    <s v="Apoyo y fortalecimiento administraivo de la FLA Itagui, departamento de Antioquia"/>
    <n v="220155001"/>
    <s v="Modernizacion y optimizacion del sistema Productivo de la FLA"/>
    <s v="Adquisición equipos de oficina"/>
    <m/>
    <m/>
    <m/>
    <m/>
    <m/>
    <x v="0"/>
    <m/>
    <m/>
    <m/>
    <s v="Juan Alberto Villegas Gonzalez"/>
    <s v="Tipo C:  Supervisión"/>
    <m/>
  </r>
  <r>
    <x v="4"/>
    <s v=" 72154066"/>
    <s v="ADQUISICION DE SILLAS ERGONOMICAS CON ESPECIFICACIONES ESPECIALES, PARA LOS OPERARIOS DE LA PLANTA DE PRODUCCION, ENVASADO Y AÑEJAMIENTO DE LA FLA"/>
    <d v="2018-02-18T00:00:00"/>
    <s v="2 meses"/>
    <s v="Mínima Cuantía"/>
    <s v="Recursos propios"/>
    <n v="60000000"/>
    <n v="41650000"/>
    <s v="NO"/>
    <s v="N/A"/>
    <s v="Natalia Ruiz Lozano"/>
    <s v="Líder Gestora Contratación"/>
    <n v="3837020"/>
    <s v="natalia.ruiz@fla.com.co"/>
    <s v="Fortalecimiento de los ingresos departamentales"/>
    <s v="Modernizacion y optimizacion del sistema Productivo de la FLA"/>
    <s v="Apoyo y fortalecimiento administraivo de la FLA Itagui, departamento de Antioquia"/>
    <n v="220155001"/>
    <s v="Modernizacion y optimizacion del sistema Productivo de la FLA"/>
    <s v="Adquisición equipos de oficina"/>
    <n v="8182"/>
    <n v="21164"/>
    <m/>
    <m/>
    <m/>
    <x v="3"/>
    <m/>
    <m/>
    <m/>
    <s v="Juan Alberto Villegas Gonzalez"/>
    <s v="Tipo C:  Supervisión"/>
    <m/>
  </r>
  <r>
    <x v="4"/>
    <n v="43233200"/>
    <s v="Contratar  la Adquisición herramienta de seguridad de la información"/>
    <d v="2018-01-01T00:00:00"/>
    <s v="6 meses"/>
    <s v="Selección Abreviada - Menor Cuantía"/>
    <s v="Recursos propios"/>
    <n v="120000000"/>
    <n v="120000000"/>
    <s v="NO"/>
    <s v="N/A"/>
    <s v="Natalia Ruiz Lozano"/>
    <s v="Líder Gestora Contratación"/>
    <n v="3837020"/>
    <s v="natalia.ruiz@fla.com.co"/>
    <s v="Fortalecimiento de los ingresos departamentales"/>
    <s v="Modernizacion y optimizacion dels sistema Productivo de la FLA"/>
    <s v="Apoyo y fortalecimiento administraivo de la FLA Itagui, departamento de Antioquia"/>
    <n v="220155001"/>
    <s v="Modernizacion y optimizacion dels sistema Productivo de la FLA"/>
    <s v="Adquisición y renovación TIC´s"/>
    <m/>
    <m/>
    <m/>
    <m/>
    <m/>
    <x v="0"/>
    <m/>
    <m/>
    <m/>
    <s v="Jorge Andres Fernandez Castrillón"/>
    <s v="Tipo C:  Supervisión"/>
    <m/>
  </r>
  <r>
    <x v="4"/>
    <n v="43211500"/>
    <s v="Contratar  la Renovación Herramienta filtrado de contenido- Herramienta de seguridad perimetral y filtrado de contenido USD$ 5500 ASA con firepower.  ASA 50515 o Optenet (9660)"/>
    <d v="2018-03-01T00:00:00"/>
    <s v="6 meses"/>
    <s v="Mínima Cuantía"/>
    <s v="Recursos propios"/>
    <n v="35000000"/>
    <n v="35000000"/>
    <s v="NO"/>
    <s v="N/A"/>
    <s v="Natalia Ruiz Lozano"/>
    <s v="Líder Gestora Contratación"/>
    <n v="3837020"/>
    <s v="natalia.ruiz@fla.com.co"/>
    <s v="Fortalecimiento de los ingresos departamentales"/>
    <s v="Modernizacion y optimizacion dels sistema Productivo de la FLA"/>
    <s v="Apoyo y fortalecimiento administraivo de la FLA Itagui, departamento de Antioquia"/>
    <n v="220155001"/>
    <s v="Modernizacion y optimizacion dels sistema Productivo de la FLA"/>
    <s v="Adquisición y renovación TIC´s"/>
    <m/>
    <m/>
    <m/>
    <m/>
    <m/>
    <x v="0"/>
    <m/>
    <m/>
    <m/>
    <s v="Jorge Andres Fernandez Castrillón"/>
    <s v="Tipo C:  Supervisión"/>
    <m/>
  </r>
  <r>
    <x v="4"/>
    <m/>
    <s v="Contratar  la  Renovación Hosting pagina institucional FLA.COM.CO"/>
    <d v="2018-01-01T00:00:00"/>
    <s v="5 meses"/>
    <s v="Mínima Cuantía"/>
    <s v="Recursos propios"/>
    <n v="12000000"/>
    <n v="12000000"/>
    <s v="NO"/>
    <s v="N/A"/>
    <s v="Natalia Ruiz Lozano"/>
    <s v="Líder Gestora Contratación"/>
    <n v="3837020"/>
    <s v="natalia.ruiz@fla.com.co"/>
    <s v="Fortalecimiento de los ingresos departamentales"/>
    <s v="Modernizacion y optimizacion dels sistema Productivo de la FLA"/>
    <s v="Apoyo y fortalecimiento administraivo de la FLA Itagui, departamento de Antioquia"/>
    <n v="220155001"/>
    <s v="Modernizacion y optimizacion dels sistema Productivo de la FLA"/>
    <s v="Adquisición y renovación TIC´s"/>
    <m/>
    <m/>
    <m/>
    <m/>
    <m/>
    <x v="0"/>
    <m/>
    <m/>
    <m/>
    <s v="Jorge Andres Fernandez Castrillón"/>
    <s v="Tipo C:  Supervisión"/>
    <m/>
  </r>
  <r>
    <x v="4"/>
    <n v="43211500"/>
    <s v="Contratar  el Soporte y  mantenimiento de 4 licencias de  Vmware y 1 licencia de Vcenter a partir de julio de 2016 -Suscripción de soporte y mantenimiento del licenciamiento de Software de virtualización por 1 año  (de julio de 2016  a julio 2017), (SOSTENIBILIDAD)"/>
    <d v="2018-01-01T00:00:00"/>
    <s v="6 meses"/>
    <s v="Contratación Directa - No pluralidad de oferentes"/>
    <s v="Recursos propios"/>
    <n v="35000000"/>
    <n v="35000000"/>
    <s v="NO"/>
    <s v="N/A"/>
    <s v="Natalia Ruiz Lozano"/>
    <s v="Líder Gestora Contratación"/>
    <n v="3837020"/>
    <s v="natalia.ruiz@fla.com.co"/>
    <s v="Fortalecimiento de los ingresos departamentales"/>
    <s v="Modernizacion y optimizacion dels sistema Productivo de la FLA"/>
    <s v="Apoyo y fortalecimiento administraivo de la FLA Itagui, departamento de Antioquia"/>
    <n v="220155001"/>
    <s v="Modernizacion y optimizacion dels sistema Productivo de la FLA"/>
    <s v="Adquisición y renovación TIC´s"/>
    <m/>
    <m/>
    <m/>
    <m/>
    <m/>
    <x v="0"/>
    <m/>
    <m/>
    <m/>
    <s v="Jorge Andres Fernandez Castrillón"/>
    <s v="Tipo C:  Supervisión"/>
    <m/>
  </r>
  <r>
    <x v="4"/>
    <m/>
    <s v="Contratar  la Actualización  soporte y mantenimiento herramienta monitoreo infraestructura tecnológica- Actualización del software (3 módulos), Soporte y mantenimiento de herramienta de monitoreo de infraestructura tecnológica (Solar Winds) a 1 año -(SOSTENIBILIDAD)"/>
    <d v="2018-04-01T00:00:00"/>
    <s v="6 meses"/>
    <s v="Contratación Directa - No pluralidad de oferentes"/>
    <s v="Recursos propios"/>
    <n v="30000000"/>
    <n v="30000000"/>
    <s v="NO"/>
    <s v="N/A"/>
    <s v="Natalia Ruiz Lozano"/>
    <s v="Líder Gestora Contratación"/>
    <n v="3837020"/>
    <s v="natalia.ruiz@fla.com.co"/>
    <s v="Fortalecimiento de los ingresos departamentales"/>
    <s v="Modernizacion y optimizacion dels sistema Productivo de la FLA"/>
    <s v="Apoyo y fortalecimiento administraivo de la FLA Itagui, departamento de Antioquia"/>
    <n v="220155001"/>
    <s v="Modernizacion y optimizacion dels sistema Productivo de la FLA"/>
    <s v="Adquisición y renovación TIC´s"/>
    <m/>
    <m/>
    <m/>
    <m/>
    <m/>
    <x v="0"/>
    <m/>
    <m/>
    <m/>
    <s v="Jorge Andres Fernandez Castrillón"/>
    <s v="Tipo C:  Supervisión"/>
    <m/>
  </r>
  <r>
    <x v="4"/>
    <n v="81112200"/>
    <s v="Contratar  la  Actualización, soporte técnico, mantenimiento preventivo y correctivo, y garantía de fabricación para dispositivos de red cisco - Contrato mantenimiento y soporte de los equipos CISCO, (SOSTENIBILIDAD)"/>
    <d v="2018-01-01T00:00:00"/>
    <s v="6 meses"/>
    <s v="Contratación Directa - No pluralidad de oferentes"/>
    <s v="Recursos propios"/>
    <n v="15000000"/>
    <n v="15000000"/>
    <s v="NO"/>
    <s v="N/A"/>
    <s v="Natalia Ruiz Lozano"/>
    <s v="Líder Gestora Contratación"/>
    <n v="3837020"/>
    <s v="natalia.ruiz@fla.com.co"/>
    <s v="Fortalecimiento de los ingresos departamentales"/>
    <s v="Modernizacion y optimizacion dels sistema Productivo de la FLA"/>
    <s v="Apoyo y fortalecimiento administraivo de la FLA Itagui, departamento de Antioquia"/>
    <n v="220155001"/>
    <s v="Modernizacion y optimizacion dels sistema Productivo de la FLA"/>
    <s v="Adquisición y renovación TIC´s"/>
    <m/>
    <m/>
    <m/>
    <m/>
    <m/>
    <x v="0"/>
    <m/>
    <m/>
    <m/>
    <s v="Jorge Andres Fernandez Castrillón"/>
    <s v="Tipo C:  Supervisión"/>
    <m/>
  </r>
  <r>
    <x v="4"/>
    <n v="81112200"/>
    <s v="Contratar  la  Suscripción licenciamiento de correo en la nube (renovación por un año) - Suscripción por un año de 197 licencias de correo en la nube a razón de USD  7 mes  por licencia a un tipo de cambio $3000 -(SOSTENIBILIDAD)"/>
    <d v="2018-01-01T00:00:00"/>
    <s v="6 meses"/>
    <s v="Contratación Directa - No pluralidad de oferentes"/>
    <s v="Recursos propios"/>
    <n v="65000000"/>
    <n v="65000000"/>
    <s v="NO"/>
    <s v="N/A"/>
    <s v="Natalia Ruiz Lozano"/>
    <s v="Líder Gestora Contratación"/>
    <n v="3837020"/>
    <s v="natalia.ruiz@fla.com.co"/>
    <s v="Fortalecimiento de los ingresos departamentales"/>
    <s v="Modernizacion y optimizacion dels sistema Productivo de la FLA"/>
    <s v="Apoyo y fortalecimiento administraivo de la FLA Itagui, departamento de Antioquia"/>
    <n v="220155001"/>
    <s v="Modernizacion y optimizacion dels sistema Productivo de la FLA"/>
    <s v="Adquisición y renovación TIC´s"/>
    <m/>
    <m/>
    <m/>
    <m/>
    <m/>
    <x v="0"/>
    <m/>
    <m/>
    <m/>
    <s v="Jorge Andres Fernandez Castrillón"/>
    <s v="Tipo C:  Supervisión"/>
    <m/>
  </r>
  <r>
    <x v="4"/>
    <m/>
    <s v="Contratar  la Renovación licencias de antivirus - Actualización 280 licencias de antivirus ($58.000 c/u) mas Servicios de ingeniería  para actualización de maquinas virtuales.  Incluye la   administración de consola  8 x 5- x 12 meses. (SOSTENIBILIDAD)"/>
    <d v="2018-02-01T00:00:00"/>
    <s v="6 meses"/>
    <s v="Contratación Directa - No pluralidad de oferentes"/>
    <s v="Recursos propios"/>
    <n v="22000000"/>
    <n v="22000000"/>
    <s v="NO"/>
    <s v="N/A"/>
    <s v="Natalia Ruiz Lozano"/>
    <s v="Líder Gestora Contratación"/>
    <n v="3837020"/>
    <s v="natalia.ruiz@fla.com.co"/>
    <s v="Fortalecimiento de los ingresos departamentales"/>
    <s v="Modernizacion y optimizacion dels sistema Productivo de la FLA"/>
    <s v="Apoyo y fortalecimiento administraivo de la FLA Itagui, departamento de Antioquia"/>
    <n v="220155001"/>
    <s v="Modernizacion y optimizacion dels sistema Productivo de la FLA"/>
    <s v="Adquisición y renovación TIC´s"/>
    <m/>
    <m/>
    <m/>
    <m/>
    <m/>
    <x v="0"/>
    <m/>
    <m/>
    <m/>
    <s v="Jorge Andres Fernandez Castrillón"/>
    <s v="Tipo C:  Supervisión"/>
    <m/>
  </r>
  <r>
    <x v="4"/>
    <m/>
    <s v="Contratar  la  Renovación Licencia Auto CAD"/>
    <d v="2018-01-01T00:00:00"/>
    <s v="3 meses"/>
    <s v="Contratación Directa - No pluralidad de oferentes"/>
    <s v="Recursos propios"/>
    <n v="15000000"/>
    <n v="15000000"/>
    <s v="NO"/>
    <s v="N/A"/>
    <s v="Natalia Ruiz Lozano"/>
    <s v="Líder Gestora Contratación"/>
    <n v="3837020"/>
    <s v="natalia.ruiz@fla.com.co"/>
    <s v="Fortalecimiento de los ingresos departamentales"/>
    <s v="Modernizacion y optimizacion dels sistema Productivo de la FLA"/>
    <s v="Apoyo y fortalecimiento administraivo de la FLA Itagui, departamento de Antioquia"/>
    <n v="220155001"/>
    <s v="Modernizacion y optimizacion dels sistema Productivo de la FLA"/>
    <s v="Adquisición y renovación TIC´s"/>
    <m/>
    <m/>
    <m/>
    <m/>
    <m/>
    <x v="0"/>
    <m/>
    <m/>
    <m/>
    <s v="Jorge Andres Fernandez Castrillón"/>
    <s v="Tipo C:  Supervisión"/>
    <m/>
  </r>
  <r>
    <x v="4"/>
    <m/>
    <s v="Contratar un  Sistema de almacenamiento, cintas de respaldo, discos duros SAN"/>
    <d v="2018-04-01T00:00:00"/>
    <s v="6 meses"/>
    <s v="Mínima Cuantía"/>
    <s v="Recursos propios"/>
    <n v="50000000"/>
    <n v="50000000"/>
    <s v="NO"/>
    <s v="N/A"/>
    <s v="Natalia Ruiz Lozano"/>
    <s v="Líder Gestora Contratación"/>
    <n v="3837020"/>
    <s v="natalia.ruiz@fla.com.co"/>
    <s v="Fortalecimiento de los ingresos departamentales"/>
    <s v="Modernizacion y optimizacion dels sistema Productivo de la FLA"/>
    <s v="Apoyo y fortalecimiento administraivo de la FLA Itagui, departamento de Antioquia"/>
    <n v="220155001"/>
    <s v="Modernizacion y optimizacion dels sistema Productivo de la FLA"/>
    <s v="Adquisición equipos de oficina"/>
    <m/>
    <m/>
    <m/>
    <m/>
    <m/>
    <x v="0"/>
    <m/>
    <m/>
    <m/>
    <s v="Jorge Andres Fernandez Castrillón"/>
    <s v="Tipo C:  Supervisión"/>
    <m/>
  </r>
  <r>
    <x v="4"/>
    <s v=" 80111700"/>
    <s v="Prestar  el Servicio de Asesoria tributaria"/>
    <d v="2018-07-01T00:00:00"/>
    <s v="6 meses"/>
    <s v="Contratación Directa - No pluralidad de oferentes"/>
    <s v="Recursos propios"/>
    <n v="52800000"/>
    <n v="52800000"/>
    <s v="NO"/>
    <s v="N/A"/>
    <s v="Natalia Ruiz Lozano"/>
    <s v="Líder Gestora Contratación"/>
    <n v="3837020"/>
    <s v="natalia.ruiz@fla.com.co"/>
    <m/>
    <m/>
    <m/>
    <m/>
    <m/>
    <m/>
    <m/>
    <m/>
    <m/>
    <m/>
    <m/>
    <x v="0"/>
    <m/>
    <m/>
    <m/>
    <s v="Jorge Armando Hincapié Correa"/>
    <s v="Tipo C:  Supervisión"/>
    <m/>
  </r>
  <r>
    <x v="4"/>
    <n v="41113635"/>
    <s v="Prestar el Servicio de calibracion de bascula camionera"/>
    <d v="2018-10-01T00:00:00"/>
    <s v="1 mes"/>
    <s v="Mínima Cuantía"/>
    <s v="Recursos propios"/>
    <n v="4500000"/>
    <n v="4500000"/>
    <s v="NO"/>
    <s v="N/A"/>
    <s v="Natalia Ruiz Lozano"/>
    <s v="Líder Gestora Contratación"/>
    <n v="3837020"/>
    <s v="natalia.ruiz@fla.com.co"/>
    <m/>
    <m/>
    <m/>
    <m/>
    <m/>
    <m/>
    <m/>
    <m/>
    <m/>
    <m/>
    <m/>
    <x v="0"/>
    <m/>
    <m/>
    <m/>
    <s v="María Eugenia Ramírez Henao"/>
    <s v="Tipo C:  Supervisión"/>
    <m/>
  </r>
  <r>
    <x v="4"/>
    <n v="80121706"/>
    <s v="Contratar el servicio de Reg. de marcas en Colombia y el exterior, Resptas y presentación a oposiciones, Contrato de abogado Tributarista, Abogados para revisión de procesos fuera del Dpto"/>
    <d v="2018-01-01T00:00:00"/>
    <s v="11 meses"/>
    <s v="Contratación Directa - No pluralidad de oferentes"/>
    <s v="Recursos propios"/>
    <n v="237992832"/>
    <n v="237992832"/>
    <s v="NO"/>
    <s v="N/A"/>
    <s v="Natalia Ruiz Lozano"/>
    <s v="Líder Gestora Contratación"/>
    <n v="3837020"/>
    <s v="natalia.ruiz@fla.com.co"/>
    <m/>
    <m/>
    <m/>
    <m/>
    <m/>
    <m/>
    <n v="8024"/>
    <n v="20483"/>
    <d v="2018-01-26T00:00:00"/>
    <n v="20180126"/>
    <n v="4600008015"/>
    <x v="1"/>
    <s v="Pedro Castillo Pineda &amp; ASOC, Ltda."/>
    <s v="En ejecución"/>
    <m/>
    <s v="Santiago Arango Rios"/>
    <s v="Tipo C:  Supervisión"/>
    <m/>
  </r>
  <r>
    <x v="4"/>
    <n v="43232100"/>
    <s v="Contratar el servico de Producción de videos institucionales."/>
    <d v="2018-02-01T00:00:00"/>
    <s v="4 meses"/>
    <s v="Selección Abreviada - Menor Cuantía"/>
    <s v="Recursos propios"/>
    <n v="90000000"/>
    <n v="90000000"/>
    <s v="NO"/>
    <s v="N/A"/>
    <s v="Natalia Ruiz Lozano"/>
    <s v="Líder Gestora Contratación"/>
    <n v="3837020"/>
    <s v="natalia.ruiz@fla.com.co"/>
    <m/>
    <m/>
    <m/>
    <m/>
    <m/>
    <m/>
    <m/>
    <n v="21253"/>
    <m/>
    <m/>
    <m/>
    <x v="3"/>
    <m/>
    <m/>
    <m/>
    <s v="Raúl Guillermo Rendón Arango  "/>
    <s v="Tipo C:  Supervisión"/>
    <m/>
  </r>
  <r>
    <x v="4"/>
    <n v="72151603"/>
    <s v="Contratar el servicio de manejo y manteniento de sonido propios de la Fabrica de Licores y Alcoholes de Antioquia."/>
    <d v="2018-06-01T00:00:00"/>
    <s v="11 meses"/>
    <s v="Mínima Cuantía"/>
    <s v="Recursos propios"/>
    <n v="26000000"/>
    <n v="26000000"/>
    <s v="NO"/>
    <s v="N/A"/>
    <s v="Natalia Ruiz Lozano"/>
    <s v="Líder Gestora Contratación"/>
    <n v="3837020"/>
    <s v="natalia.ruiz@fla.com.co"/>
    <m/>
    <m/>
    <m/>
    <m/>
    <m/>
    <m/>
    <m/>
    <m/>
    <m/>
    <m/>
    <m/>
    <x v="0"/>
    <m/>
    <m/>
    <m/>
    <s v="Raúl Guillermo Rendón Arango  "/>
    <s v="Tipo C:  Supervisión"/>
    <m/>
  </r>
  <r>
    <x v="4"/>
    <n v="42203602"/>
    <s v="Contratar el servicio de Monitoreo de Medios tradicionales y redes sociales"/>
    <d v="2018-01-01T00:00:00"/>
    <s v="11 meses"/>
    <s v="Mínima Cuantía"/>
    <s v="Recursos propios"/>
    <n v="29842500"/>
    <n v="29842500"/>
    <s v="NO"/>
    <s v="N/A"/>
    <s v="Natalia Ruiz Lozano"/>
    <s v="Líder Gestora Contratación"/>
    <n v="3837020"/>
    <s v="natalia.ruiz@fla.com.co"/>
    <m/>
    <m/>
    <m/>
    <m/>
    <m/>
    <m/>
    <n v="8161"/>
    <n v="21144"/>
    <d v="2018-04-11T00:00:00"/>
    <m/>
    <m/>
    <x v="4"/>
    <m/>
    <s v="Sin iniciar etapa precontractual"/>
    <m/>
    <s v="Natalia María Garcés Hurtado"/>
    <s v="Tipo C:  Supervisión"/>
    <m/>
  </r>
  <r>
    <x v="4"/>
    <n v="82101600"/>
    <s v="Prestación de servicios para el apoyo logístico de las campañas internas comunicacionales de la fla."/>
    <d v="2018-02-01T00:00:00"/>
    <s v="10 meses"/>
    <s v="Selección Abreviada - Menor Cuantía"/>
    <s v="Recursos propios"/>
    <n v="120000000"/>
    <n v="120000000"/>
    <s v="NO"/>
    <s v="N/A"/>
    <s v="Natalia Ruiz Lozano"/>
    <s v="Líder Gestora Contratación"/>
    <n v="3837020"/>
    <s v="natalia.ruiz@fla.com.co"/>
    <m/>
    <m/>
    <m/>
    <m/>
    <m/>
    <m/>
    <m/>
    <n v="21266"/>
    <m/>
    <m/>
    <m/>
    <x v="3"/>
    <m/>
    <m/>
    <m/>
    <s v="Diana Alexandra Perez Bustamante"/>
    <s v="Tipo C:  Supervisión"/>
    <m/>
  </r>
  <r>
    <x v="4"/>
    <n v="82101600"/>
    <s v="Prestación de servicios para el apoyo logístico para campañas licor adulterado, responsabilidad social y capacitación fortalecimietno de rentas."/>
    <d v="2018-07-01T00:00:00"/>
    <s v="5 meses"/>
    <s v="Selección Abreviada - Menor Cuantía"/>
    <s v="Recursos propios"/>
    <n v="200000000"/>
    <n v="200000000"/>
    <s v="NO"/>
    <s v="N/A"/>
    <s v="Natalia Ruiz Lozano"/>
    <s v="Líder Gestora Contratación"/>
    <n v="3837020"/>
    <s v="natalia.ruiz@fla.com.co"/>
    <m/>
    <m/>
    <m/>
    <m/>
    <m/>
    <m/>
    <m/>
    <m/>
    <m/>
    <m/>
    <m/>
    <x v="0"/>
    <m/>
    <m/>
    <m/>
    <s v="Luisa María Pérez Zuluaga "/>
    <s v="Tipo C:  Supervisión"/>
    <m/>
  </r>
  <r>
    <x v="4"/>
    <s v="90101500, 95121503 0111703"/>
    <s v="Contratatar el servico de Restaurante"/>
    <d v="2018-01-01T00:00:00"/>
    <s v="8 meses"/>
    <s v="Licitación pública"/>
    <s v="Recursos propios"/>
    <n v="2172000000"/>
    <n v="2172000000"/>
    <s v="NO"/>
    <s v="N/A"/>
    <s v="Natalia Ruiz Lozano"/>
    <s v="Líder Gestora Contratación"/>
    <n v="3837020"/>
    <s v="natalia.ruiz@fla.com.co"/>
    <m/>
    <m/>
    <m/>
    <m/>
    <m/>
    <m/>
    <n v="8150"/>
    <s v="21205-21207-21208-21209"/>
    <m/>
    <m/>
    <m/>
    <x v="3"/>
    <m/>
    <m/>
    <m/>
    <s v="Juan Alberto Villegas Gonzalez"/>
    <s v="Tipo C:  Supervisión"/>
    <m/>
  </r>
  <r>
    <x v="4"/>
    <s v="90101500, 95121503 0111703"/>
    <s v="Contratatar el  servicio de Aseo y Cafeteria y Mantenimiento de Zonas Verdes"/>
    <d v="2018-01-01T00:00:00"/>
    <s v="9 meses"/>
    <s v="Licitación pública"/>
    <s v="Recursos propios"/>
    <n v="1212000000"/>
    <n v="1212000000"/>
    <s v="NO"/>
    <s v="N/A"/>
    <s v="Natalia Ruiz Lozano"/>
    <s v="Líder Gestora Contratación"/>
    <n v="3837020"/>
    <s v="natalia.ruiz@fla.com.co"/>
    <m/>
    <m/>
    <m/>
    <m/>
    <m/>
    <m/>
    <n v="8140"/>
    <s v="21055-21056-21057-21058-21059-21060-21064-21065"/>
    <d v="2018-03-22T00:00:00"/>
    <m/>
    <m/>
    <x v="4"/>
    <m/>
    <s v="Sin iniciar etapa precontractual"/>
    <m/>
    <s v="Juan Alberto Villegas Gonzalez"/>
    <s v="Tipo C:  Supervisión"/>
    <m/>
  </r>
  <r>
    <x v="4"/>
    <n v="49101602"/>
    <s v="Contratar el Suministro de souvenires"/>
    <d v="2018-03-01T00:00:00"/>
    <s v="9 meses"/>
    <s v="Mínima Cuantía"/>
    <s v="Recursos propios"/>
    <n v="75000000"/>
    <n v="75000000"/>
    <s v="NO"/>
    <s v="N/A"/>
    <s v="Natalia Ruiz Lozano"/>
    <s v="Líder Gestora Contratación"/>
    <n v="3837020"/>
    <s v="natalia.ruiz@fla.com.co"/>
    <m/>
    <m/>
    <m/>
    <m/>
    <m/>
    <m/>
    <n v="8190"/>
    <n v="21255"/>
    <m/>
    <m/>
    <m/>
    <x v="3"/>
    <m/>
    <m/>
    <m/>
    <s v="Raúl Guillermo Rendón Arango  "/>
    <s v="Tipo C:  Supervisión"/>
    <m/>
  </r>
  <r>
    <x v="4"/>
    <n v="43221721"/>
    <s v="Contratar el Mantenimiento de radios de comunicación"/>
    <d v="2018-03-01T00:00:00"/>
    <s v="2 meses"/>
    <s v="Mínima Cuantía"/>
    <s v="Recursos propios"/>
    <n v="15000000"/>
    <n v="15000000"/>
    <s v="NO"/>
    <s v="N/A"/>
    <s v="Natalia Ruiz Lozano"/>
    <s v="Líder Gestora Contratación"/>
    <n v="3837020"/>
    <s v="natalia.ruiz@fla.com.co"/>
    <m/>
    <m/>
    <m/>
    <m/>
    <m/>
    <m/>
    <m/>
    <s v="21330 - 21332"/>
    <m/>
    <m/>
    <m/>
    <x v="3"/>
    <m/>
    <m/>
    <m/>
    <s v="Lixyibel Muñoz Montes"/>
    <s v="Tipo C:  Supervisión"/>
    <m/>
  </r>
  <r>
    <x v="4"/>
    <n v="80101703"/>
    <s v="Contratar el servicio de Afiliación al Consejo Colombiano de Seguridad"/>
    <d v="2018-01-01T00:00:00"/>
    <s v="1 mes"/>
    <s v="Contratación Directa - No pluralidad de oferentes"/>
    <s v="Recursos propios"/>
    <n v="4000000"/>
    <n v="4000000"/>
    <s v="NO"/>
    <s v="N/A"/>
    <s v="Natalia Ruiz Lozano"/>
    <s v="Líder Gestora Contratación"/>
    <n v="3837020"/>
    <s v="natalia.ruiz@fla.com.co"/>
    <m/>
    <m/>
    <m/>
    <m/>
    <m/>
    <m/>
    <m/>
    <m/>
    <m/>
    <m/>
    <m/>
    <x v="0"/>
    <m/>
    <m/>
    <m/>
    <s v="Lixyibel Muñoz Montes"/>
    <s v="Tipo C:  Supervisión"/>
    <m/>
  </r>
  <r>
    <x v="4"/>
    <s v="72101516,  46191601"/>
    <s v="Contratar el Mantenimiento y recarga de extintores, Prueba hidrostatica"/>
    <d v="2018-09-01T00:00:00"/>
    <s v="2 meses"/>
    <s v="Mínima Cuantía"/>
    <s v="Recursos propios"/>
    <n v="15840000"/>
    <n v="15840000"/>
    <s v="NO"/>
    <s v="N/A"/>
    <s v="Natalia Ruiz Lozano"/>
    <s v="Líder Gestora Contratación"/>
    <n v="3837020"/>
    <s v="natalia.ruiz@fla.com.co"/>
    <m/>
    <m/>
    <m/>
    <m/>
    <m/>
    <m/>
    <m/>
    <m/>
    <m/>
    <m/>
    <m/>
    <x v="0"/>
    <m/>
    <m/>
    <m/>
    <s v="Lixyibel Muñoz Montes"/>
    <s v="Tipo C:  Supervisión"/>
    <m/>
  </r>
  <r>
    <x v="4"/>
    <n v="41113635"/>
    <s v="Contratar el Mantenimiento y calibración de los 4 alcoholimetros "/>
    <d v="2018-02-01T00:00:00"/>
    <s v="1 mes"/>
    <s v="Mínima Cuantía"/>
    <s v="Recursos propios"/>
    <n v="0"/>
    <n v="0"/>
    <s v="NO"/>
    <s v="N/A"/>
    <s v="Natalia Ruiz Lozano"/>
    <s v="Líder Gestora Contratación"/>
    <n v="3837020"/>
    <s v="natalia.ruiz@fla.com.co"/>
    <m/>
    <m/>
    <m/>
    <m/>
    <m/>
    <m/>
    <m/>
    <m/>
    <m/>
    <m/>
    <m/>
    <x v="0"/>
    <m/>
    <m/>
    <m/>
    <s v="Lixyibel Muñoz Montes"/>
    <s v="Tipo C:  Supervisión"/>
    <m/>
  </r>
  <r>
    <x v="4"/>
    <n v="41113635"/>
    <s v="Contratar el Matenimiento de  Bascula camionera"/>
    <d v="2018-03-01T00:00:00"/>
    <s v="9 meses"/>
    <s v="Mínima Cuantía"/>
    <s v="Recursos propios"/>
    <n v="51600000"/>
    <n v="51600000"/>
    <s v="NO"/>
    <s v="N/A"/>
    <s v="Natalia Ruiz Lozano"/>
    <s v="Líder Gestora Contratación"/>
    <n v="3837020"/>
    <s v="natalia.ruiz@fla.com.co"/>
    <m/>
    <m/>
    <m/>
    <m/>
    <m/>
    <m/>
    <n v="8199"/>
    <n v="21425"/>
    <d v="2018-03-21T00:00:00"/>
    <n v="20180321"/>
    <s v="N/A"/>
    <x v="1"/>
    <s v="N/A"/>
    <m/>
    <m/>
    <s v="María Eugenia Ramírez Henao"/>
    <s v="Tipo C:  Supervisión"/>
    <m/>
  </r>
  <r>
    <x v="4"/>
    <n v="72154043"/>
    <s v="Contratar el Servicio de Fumigación"/>
    <d v="2018-03-01T00:00:00"/>
    <s v="9 meses"/>
    <s v="Selección Abreviada - Menor Cuantía"/>
    <s v="Recursos propios"/>
    <n v="88800000"/>
    <n v="88800000"/>
    <s v="NO"/>
    <s v="N/A"/>
    <s v="Natalia Ruiz Lozano"/>
    <s v="Líder Gestora Contratación"/>
    <n v="3837020"/>
    <s v="natalia.ruiz@fla.com.co"/>
    <m/>
    <m/>
    <m/>
    <m/>
    <m/>
    <m/>
    <m/>
    <m/>
    <m/>
    <m/>
    <m/>
    <x v="0"/>
    <m/>
    <m/>
    <m/>
    <s v="María Eugenia Ramírez Henao"/>
    <s v="Tipo C:  Supervisión"/>
    <m/>
  </r>
  <r>
    <x v="4"/>
    <n v="72101511"/>
    <s v="Contratar el Mantenimiento de Aire acondicionado "/>
    <d v="2018-03-01T00:00:00"/>
    <s v="9 meses"/>
    <s v="Selección Abreviada - Menor Cuantía"/>
    <s v="Recursos propios"/>
    <n v="84000000"/>
    <n v="84000000"/>
    <s v="NO"/>
    <s v="N/A"/>
    <s v="Natalia Ruiz Lozano"/>
    <s v="Líder Gestora Contratación"/>
    <n v="3837020"/>
    <s v="natalia.ruiz@fla.com.co"/>
    <m/>
    <m/>
    <m/>
    <m/>
    <m/>
    <m/>
    <m/>
    <m/>
    <m/>
    <m/>
    <m/>
    <x v="0"/>
    <m/>
    <m/>
    <m/>
    <s v="María Eugenia Ramírez Henao"/>
    <s v="Tipo C:  Supervisión"/>
    <m/>
  </r>
  <r>
    <x v="4"/>
    <s v=" 72101500"/>
    <s v="Contratar el el servicio de Plomeria"/>
    <d v="2018-01-01T00:00:00"/>
    <s v="9 meses"/>
    <s v="Selección Abreviada - Menor Cuantía"/>
    <s v="Recursos propios"/>
    <n v="153468000"/>
    <n v="153468000"/>
    <s v="NO"/>
    <s v="N/A"/>
    <s v="Natalia Ruiz Lozano"/>
    <s v="Líder Gestora Contratación"/>
    <n v="3837020"/>
    <s v="natalia.ruiz@fla.com.co"/>
    <m/>
    <m/>
    <m/>
    <m/>
    <m/>
    <m/>
    <n v="8015"/>
    <s v="20153 20155"/>
    <m/>
    <m/>
    <m/>
    <x v="3"/>
    <m/>
    <s v="Sin iniciar etapa precontractual"/>
    <m/>
    <s v="Diana Hincapié Osorno"/>
    <s v="Tipo C:  Supervisión"/>
    <m/>
  </r>
  <r>
    <x v="4"/>
    <n v="82101600"/>
    <s v="Contratar la Impresión de piezas comunicacionales, incluye el diseño, instalación y diagramación de carteleras institucionales para la FLA"/>
    <d v="2018-02-01T00:00:00"/>
    <s v="10 meses"/>
    <s v="Mínima Cuantía"/>
    <s v="Recursos propios"/>
    <n v="75000000"/>
    <n v="75000000"/>
    <s v="NO"/>
    <s v="N/A"/>
    <s v="Natalia Ruiz Lozano"/>
    <s v="Líder Gestora Contratación"/>
    <n v="3837020"/>
    <s v="natalia.ruiz@fla.com.co"/>
    <m/>
    <m/>
    <m/>
    <m/>
    <m/>
    <m/>
    <m/>
    <m/>
    <m/>
    <m/>
    <m/>
    <x v="0"/>
    <m/>
    <m/>
    <m/>
    <s v="Natalia María Garcés Hurtado"/>
    <s v="Tipo C:  Supervisión"/>
    <m/>
  </r>
  <r>
    <x v="4"/>
    <n v="85122201"/>
    <s v="Contratar el servicio  de examenes médicos para los servidores públicos de la FLA, que realizan manipulación de alimentos "/>
    <d v="2018-02-01T00:00:00"/>
    <s v="11 meses"/>
    <s v="Mínima Cuantía"/>
    <s v="Recursos propios"/>
    <n v="10000000"/>
    <n v="10000000"/>
    <s v="NO"/>
    <s v="N/A"/>
    <s v="Natalia Ruiz Lozano"/>
    <s v="Líder Gestora Contratación"/>
    <n v="3837020"/>
    <s v="natalia.ruiz@fla.com.co"/>
    <m/>
    <m/>
    <m/>
    <m/>
    <m/>
    <m/>
    <n v="8149"/>
    <n v="21186"/>
    <d v="2018-04-11T00:00:00"/>
    <m/>
    <m/>
    <x v="4"/>
    <m/>
    <m/>
    <m/>
    <s v="Lixyibel Muñoz Montes"/>
    <s v="Tipo C:  Supervisión"/>
    <m/>
  </r>
  <r>
    <x v="4"/>
    <n v="20102301"/>
    <s v="Contratar el servicio de transporte de personal FLA"/>
    <d v="2018-02-01T00:00:00"/>
    <s v="11 meses"/>
    <s v="Mínima Cuantía"/>
    <s v="Recursos propios"/>
    <n v="50400000"/>
    <n v="50400000"/>
    <s v="NO"/>
    <s v="N/A"/>
    <s v="Natalia Ruiz Lozano"/>
    <s v="Líder Gestora Contratación"/>
    <n v="3837020"/>
    <s v="natalia.ruiz@fla.com.co"/>
    <m/>
    <m/>
    <m/>
    <m/>
    <m/>
    <m/>
    <m/>
    <m/>
    <m/>
    <m/>
    <m/>
    <x v="0"/>
    <m/>
    <m/>
    <m/>
    <s v="María Eugenia Ramírez Henao"/>
    <s v="Tipo C:  Supervisión"/>
    <m/>
  </r>
  <r>
    <x v="4"/>
    <n v="80111700"/>
    <s v="Contratar la Atención de catas para fortalecer las relaciones públicas de la FLA"/>
    <d v="2018-03-01T00:00:00"/>
    <s v="10 meses"/>
    <s v="Selección Abreviada - Menor Cuantía"/>
    <s v="Recursos propios"/>
    <n v="240000000"/>
    <n v="240000000"/>
    <s v="NO"/>
    <s v="N/A"/>
    <s v="Natalia Ruiz Lozano"/>
    <s v="Líder Gestora Contratación"/>
    <n v="3837020"/>
    <s v="natalia.ruiz@fla.com.co"/>
    <m/>
    <m/>
    <m/>
    <m/>
    <m/>
    <m/>
    <m/>
    <m/>
    <m/>
    <m/>
    <m/>
    <x v="0"/>
    <m/>
    <m/>
    <m/>
    <s v="Diana Alexandra Perez Bustamante"/>
    <s v="Tipo C:  Supervisión"/>
    <m/>
  </r>
  <r>
    <x v="4"/>
    <n v="49101602"/>
    <s v="Contratar el suministro de Refrigerios para atención de eventos internos y externos"/>
    <d v="2018-03-01T00:00:00"/>
    <s v="9 meses"/>
    <s v="Mínima Cuantía"/>
    <s v="Recursos propios"/>
    <n v="20000000"/>
    <n v="20000000"/>
    <s v="NO"/>
    <s v="N/A"/>
    <s v="Natalia Ruiz Lozano"/>
    <s v="Líder Gestora Contratación"/>
    <n v="3837020"/>
    <s v="natalia.ruiz@fla.com.co"/>
    <m/>
    <m/>
    <m/>
    <m/>
    <m/>
    <m/>
    <m/>
    <m/>
    <m/>
    <m/>
    <m/>
    <x v="0"/>
    <m/>
    <m/>
    <m/>
    <s v="Natalia María Garcés Hurtado"/>
    <s v="Tipo C:  Supervisión"/>
    <m/>
  </r>
  <r>
    <x v="4"/>
    <m/>
    <s v="Compra de desinfectante y desengrasante de manos."/>
    <d v="2018-04-01T00:00:00"/>
    <s v="2 meses"/>
    <s v="Mínima Cuantía"/>
    <s v="Recursos propios"/>
    <n v="8448000"/>
    <n v="8448000"/>
    <s v="NO"/>
    <s v="N/A"/>
    <s v="Natalia Ruiz Lozano"/>
    <s v="Líder Gestora Contratación"/>
    <n v="3837020"/>
    <s v="natalia.ruiz@fla.com.co"/>
    <m/>
    <m/>
    <m/>
    <m/>
    <m/>
    <m/>
    <m/>
    <m/>
    <m/>
    <m/>
    <m/>
    <x v="0"/>
    <m/>
    <m/>
    <m/>
    <s v="Lixyibel Muñoz Montes"/>
    <s v="Tipo C:  Supervisión"/>
    <m/>
  </r>
  <r>
    <x v="4"/>
    <n v="80121604"/>
    <s v="Contratar  el servicio de Registros INVIMA"/>
    <d v="2018-07-01T00:00:00"/>
    <s v="5 meses"/>
    <s v="Contratación Directa - No pluralidad de oferentes"/>
    <s v="Recursos propios"/>
    <n v="36960000"/>
    <n v="36960000"/>
    <s v="NO"/>
    <s v="N/A"/>
    <s v="Natalia Ruiz Lozano"/>
    <s v="Líder Gestora Contratación"/>
    <n v="3837020"/>
    <s v="natalia.ruiz@fla.com.co"/>
    <m/>
    <m/>
    <m/>
    <m/>
    <m/>
    <m/>
    <m/>
    <m/>
    <m/>
    <m/>
    <m/>
    <x v="0"/>
    <m/>
    <m/>
    <m/>
    <s v="Carlos Mario Gamboa Díaz"/>
    <s v="Tipo C:  Supervisión"/>
    <m/>
  </r>
  <r>
    <x v="4"/>
    <n v="53102710"/>
    <s v="Contratar la Dotación a los servidores públicos de la FLA."/>
    <d v="2018-04-01T00:00:00"/>
    <s v="3 meses"/>
    <s v="Selección Abreviada - Subasta Inversa"/>
    <s v="Recursos propios"/>
    <n v="137280000"/>
    <n v="137280000"/>
    <s v="NO"/>
    <s v="N/A"/>
    <s v="Natalia Ruiz Lozano"/>
    <s v="Líder Gestora Contratación"/>
    <n v="3837020"/>
    <s v="natalia.ruiz@fla.com.co"/>
    <m/>
    <m/>
    <m/>
    <m/>
    <m/>
    <m/>
    <m/>
    <m/>
    <m/>
    <m/>
    <m/>
    <x v="0"/>
    <m/>
    <m/>
    <m/>
    <s v="Lixyibel Muñoz Montes"/>
    <s v="Tipo C:  Supervisión"/>
    <m/>
  </r>
  <r>
    <x v="4"/>
    <n v="84111603"/>
    <s v="Prestar el servicio de Auditoría externa de renovación de certificación de los Sellos de Calidad de Producto"/>
    <d v="2018-01-01T00:00:00"/>
    <s v="4 meses"/>
    <s v="Contratación Directa - No pluralidad de oferentes"/>
    <s v="Recursos propios"/>
    <n v="11000000"/>
    <n v="9924600"/>
    <s v="NO"/>
    <s v="N/A"/>
    <s v="Natalia Ruiz Lozano"/>
    <s v="Líder Gestora Contratación"/>
    <n v="3837020"/>
    <s v="natalia.ruiz@fla.com.co"/>
    <m/>
    <m/>
    <m/>
    <m/>
    <m/>
    <m/>
    <n v="8031"/>
    <n v="20409"/>
    <d v="2018-01-26T00:00:00"/>
    <n v="20180126"/>
    <s v=" 4600008021"/>
    <x v="1"/>
    <s v="Instituto Colombiano de Normas Técnicas y Cartificacion - ICONTEC"/>
    <s v="En ejecución"/>
    <m/>
    <s v="Carlos Mario Gamboa Díaz"/>
    <s v="Tipo C:  Supervisión"/>
    <m/>
  </r>
  <r>
    <x v="4"/>
    <n v="84111603"/>
    <s v="Prestar el servicio de  Auditoría interna ISO 14001 y BASC"/>
    <d v="2018-05-01T00:00:00"/>
    <s v="1 mes"/>
    <s v="Mínima Cuantía"/>
    <s v="Recursos propios"/>
    <n v="17000000"/>
    <n v="17000000"/>
    <s v="NO"/>
    <s v="N/A"/>
    <s v="Natalia Ruiz Lozano"/>
    <s v="Líder Gestora Contratación"/>
    <n v="3837020"/>
    <s v="natalia.ruiz@fla.com.co"/>
    <m/>
    <m/>
    <m/>
    <m/>
    <m/>
    <m/>
    <m/>
    <m/>
    <m/>
    <m/>
    <m/>
    <x v="0"/>
    <m/>
    <m/>
    <m/>
    <s v="Carlos Mario Gamboa Díaz"/>
    <s v="Tipo C:  Supervisión"/>
    <m/>
  </r>
  <r>
    <x v="4"/>
    <n v="84111603"/>
    <s v="Prestar el servicio de Auditoría externa de Certificación ISO 9001"/>
    <d v="2018-07-01T00:00:00"/>
    <s v="1 mes"/>
    <s v="Mínima Cuantía"/>
    <s v="Recursos propios"/>
    <n v="12000000"/>
    <n v="12000000"/>
    <s v="NO"/>
    <s v="N/A"/>
    <s v="Natalia Ruiz Lozano"/>
    <s v="Líder Gestora Contratación"/>
    <n v="3837020"/>
    <s v="natalia.ruiz@fla.com.co"/>
    <m/>
    <m/>
    <m/>
    <m/>
    <m/>
    <m/>
    <m/>
    <m/>
    <m/>
    <m/>
    <m/>
    <x v="0"/>
    <m/>
    <m/>
    <m/>
    <s v="Carlos Mario Gamboa Díaz"/>
    <s v="Tipo C:  Supervisión"/>
    <m/>
  </r>
  <r>
    <x v="4"/>
    <n v="80111700"/>
    <s v="Prestar el servicio de estudios y determinción de la vida útil de los productos FLA"/>
    <d v="2018-07-01T00:00:00"/>
    <s v="10 meses"/>
    <s v="Mínima Cuantía"/>
    <s v="Recursos propios"/>
    <n v="10000000"/>
    <n v="10000000"/>
    <s v="NO"/>
    <s v="N/A"/>
    <s v="Natalia Ruiz Lozano"/>
    <s v="Líder Gestora Contratación"/>
    <n v="3837020"/>
    <s v="natalia.ruiz@fla.com.co"/>
    <m/>
    <m/>
    <m/>
    <m/>
    <m/>
    <m/>
    <m/>
    <m/>
    <m/>
    <m/>
    <m/>
    <x v="0"/>
    <m/>
    <m/>
    <m/>
    <s v="Hernán Darío Jaramillo Ciro"/>
    <s v="Tipo C:  Supervisión"/>
    <m/>
  </r>
  <r>
    <x v="4"/>
    <n v="84111603"/>
    <s v="Prestar el servicio de Auditoría externa de renovación BASC"/>
    <d v="2018-07-01T00:00:00"/>
    <s v="1 mes"/>
    <s v="Contratación Directa - No pluralidad de oferentes"/>
    <s v="Recursos propios"/>
    <n v="7000000"/>
    <n v="7000000"/>
    <s v="NO"/>
    <s v="N/A"/>
    <s v="Natalia Ruiz Lozano"/>
    <s v="Líder Gestora Contratación"/>
    <n v="3837020"/>
    <s v="natalia.ruiz@fla.com.co"/>
    <m/>
    <m/>
    <m/>
    <m/>
    <m/>
    <m/>
    <m/>
    <m/>
    <m/>
    <m/>
    <m/>
    <x v="0"/>
    <m/>
    <m/>
    <m/>
    <s v="Carlos Mario Gamboa Díaz"/>
    <s v="Tipo C:  Supervisión"/>
    <m/>
  </r>
  <r>
    <x v="4"/>
    <n v="84111603"/>
    <s v="Prestar el servicio de Auditoria Interna Sistema de Gestión 17025"/>
    <d v="2018-05-01T00:00:00"/>
    <s v="3 mes"/>
    <s v="Mínima Cuantía"/>
    <s v="Recursos propios"/>
    <n v="6000000"/>
    <n v="6731235"/>
    <s v="NO"/>
    <s v="N/A"/>
    <s v="Natalia Ruiz Lozano"/>
    <s v="Líder Gestora Contratación"/>
    <n v="3837020"/>
    <s v="natalia.ruiz@fla.com.co"/>
    <m/>
    <m/>
    <m/>
    <m/>
    <m/>
    <m/>
    <n v="8139"/>
    <n v="21011"/>
    <d v="2018-04-11T00:00:00"/>
    <n v="20180427"/>
    <n v="4600008095"/>
    <x v="1"/>
    <s v="SGS COLOMBIA S.A.S."/>
    <s v="Celebrado sin iniciar"/>
    <m/>
    <s v="Carlos Mario Durango Yepes"/>
    <s v="Tipo C:  Supervisión"/>
    <m/>
  </r>
  <r>
    <x v="4"/>
    <n v="84111603"/>
    <s v="Prestar el servicio de Auditoría externa y ampliación del alcance  NTC:ISO/IEC 17025"/>
    <d v="2018-01-01T00:00:00"/>
    <s v="1 mes"/>
    <s v="Contratación Directa - No pluralidad de oferentes"/>
    <s v="Recursos propios"/>
    <n v="19000000"/>
    <n v="17208426"/>
    <s v="NO"/>
    <s v="N/A"/>
    <s v="Natalia Ruiz Lozano"/>
    <s v="Líder Gestora Contratación"/>
    <n v="3837020"/>
    <s v="natalia.ruiz@fla.com.co"/>
    <m/>
    <m/>
    <m/>
    <m/>
    <m/>
    <m/>
    <n v="8036"/>
    <n v="20551"/>
    <d v="2018-01-26T00:00:00"/>
    <n v="20180126"/>
    <s v=" 4600008019"/>
    <x v="1"/>
    <s v="Organismo Nacional de Acreditacion de Colombia "/>
    <s v="En ejecución"/>
    <m/>
    <s v="Carlos Mario Durango Yepes"/>
    <s v="Tipo C:  Supervisión"/>
    <m/>
  </r>
  <r>
    <x v="4"/>
    <n v="41104207"/>
    <s v="Prestar el servicio de Caracterizaciones Vertimientos-Emisiones-Residuos Sólidos"/>
    <d v="2018-05-01T00:00:00"/>
    <s v="2 meses"/>
    <s v="Mínima Cuantía"/>
    <s v="Recursos propios"/>
    <n v="10000000"/>
    <n v="6871722"/>
    <s v="NO"/>
    <s v="N/A"/>
    <s v="Natalia Ruiz Lozano"/>
    <s v="Líder Gestora Contratación"/>
    <n v="3837020"/>
    <s v="natalia.ruiz@fla.com.co"/>
    <m/>
    <m/>
    <m/>
    <m/>
    <m/>
    <m/>
    <m/>
    <m/>
    <m/>
    <m/>
    <m/>
    <x v="0"/>
    <m/>
    <m/>
    <m/>
    <s v="Carlos Mario Gamboa Díaz"/>
    <s v="Tipo C:  Supervisión"/>
    <m/>
  </r>
  <r>
    <x v="4"/>
    <n v="41104207"/>
    <s v="Prestar el Servicio de Caracterizaciones Vertimentos - Emisoones - Residuos Sólidos"/>
    <d v="2018-02-18T00:00:00"/>
    <s v="3 meses"/>
    <s v="Mínima Cuantía"/>
    <s v="Recursos propios"/>
    <n v="10000000"/>
    <n v="101830062"/>
    <s v="NO"/>
    <s v="N/A"/>
    <s v="Natalia Ruiz Lozano"/>
    <s v="Líder Gestora Contratación"/>
    <s v="3837020"/>
    <s v="natalia.ruiz@fla.com.co"/>
    <m/>
    <m/>
    <m/>
    <m/>
    <m/>
    <m/>
    <s v="MIN-33-001-2018"/>
    <n v="21081"/>
    <d v="2018-02-26T00:00:00"/>
    <n v="20180316"/>
    <s v="2018SS330002"/>
    <x v="1"/>
    <s v="ECOCIRCULAR S.A.S."/>
    <s v="En ejecución"/>
    <m/>
    <s v="Carlos Mario Gamboa Díaz"/>
    <s v="Tipo C:  Supervisión"/>
    <m/>
  </r>
  <r>
    <x v="4"/>
    <n v="80101500"/>
    <s v="Prestar el servicio de Servicios profesionales para apoyar la supervisión a los contratos que sean asignados de la subgerencia de producción."/>
    <d v="2018-01-01T00:00:00"/>
    <s v="11 meses"/>
    <s v="Contratación Directa - Prestación de Servicios y de Apoyo a la Gestión Persona Natural"/>
    <s v="Recursos propios"/>
    <n v="0"/>
    <n v="0"/>
    <s v="NO"/>
    <s v="N/A"/>
    <s v="Natalia Ruiz Lozano"/>
    <s v="Líder Gestora Contratación"/>
    <n v="3837020"/>
    <s v="natalia.ruiz@fla.com.co"/>
    <m/>
    <m/>
    <m/>
    <m/>
    <m/>
    <m/>
    <m/>
    <m/>
    <m/>
    <m/>
    <m/>
    <x v="0"/>
    <m/>
    <m/>
    <m/>
    <s v="Erika Rothstein Gutierrez"/>
    <s v="Tipo C:  Supervisión"/>
    <m/>
  </r>
  <r>
    <x v="4"/>
    <n v="80101500"/>
    <s v="Prestar el servicio Tecnico/profesional para la gestión, seguimiento y control de los procesos en las BPM"/>
    <d v="2018-01-01T00:00:00"/>
    <s v="11 meses"/>
    <s v="Contratación Directa - Prestación de Servicios y de Apoyo a la Gestión Persona Natural"/>
    <s v="Recursos propios"/>
    <n v="0"/>
    <n v="0"/>
    <s v="NO"/>
    <s v="N/A"/>
    <s v="Natalia Ruiz Lozano"/>
    <s v="Líder Gestora Contratación"/>
    <n v="3837020"/>
    <s v="natalia.ruiz@fla.com.co"/>
    <m/>
    <m/>
    <m/>
    <m/>
    <m/>
    <m/>
    <m/>
    <m/>
    <m/>
    <m/>
    <m/>
    <x v="0"/>
    <m/>
    <m/>
    <m/>
    <s v="Carlos Mario Gamboa Díaz"/>
    <s v="Tipo C:  Supervisión"/>
    <m/>
  </r>
  <r>
    <x v="4"/>
    <n v="80111700"/>
    <s v="Contratar la prestacion de servicios para un Ingeniero Ambiental"/>
    <d v="2018-07-01T00:00:00"/>
    <s v="6 meses"/>
    <s v="Contratación Directa - Prestación de Servicios y de Apoyo a la Gestión Persona Natural"/>
    <s v="Recursos propios"/>
    <n v="0"/>
    <n v="0"/>
    <s v="NO"/>
    <s v="N/A"/>
    <s v="Natalia Ruiz Lozano"/>
    <s v="Líder Gestora Contratación"/>
    <n v="3837020"/>
    <s v="natalia.ruiz@fla.com.co"/>
    <m/>
    <m/>
    <m/>
    <m/>
    <m/>
    <m/>
    <m/>
    <m/>
    <m/>
    <m/>
    <m/>
    <x v="0"/>
    <m/>
    <m/>
    <m/>
    <s v="Carlos Mario Gamboa Díaz"/>
    <s v="Tipo C:  Supervisión"/>
    <m/>
  </r>
  <r>
    <x v="4"/>
    <s v=" 80111600"/>
    <s v="Suministro de personal temporal necesario para el cumplimiento de las diferentes actividades del área de producción y de la FLA."/>
    <d v="2018-05-01T00:00:00"/>
    <s v="9 meses"/>
    <s v="Selección Abreviada - Subasta Inversa"/>
    <s v="Recursos propios"/>
    <n v="2148509236"/>
    <n v="2148509236"/>
    <s v="NO"/>
    <s v="N/A"/>
    <s v="Natalia Ruiz Lozano"/>
    <s v="Líder Gestora Contratación"/>
    <n v="3837020"/>
    <s v="natalia.ruiz@fla.com.co"/>
    <m/>
    <m/>
    <m/>
    <m/>
    <m/>
    <m/>
    <m/>
    <n v="21428"/>
    <m/>
    <m/>
    <m/>
    <x v="3"/>
    <m/>
    <m/>
    <m/>
    <s v="Jorge Mario Rendón Vélez"/>
    <s v="Tipo C:  Supervisión"/>
    <m/>
  </r>
  <r>
    <x v="4"/>
    <n v="50161814"/>
    <s v="Suministrar Aceite Esencial de Anís y Anetol"/>
    <d v="2018-02-01T00:00:00"/>
    <s v="10 meses"/>
    <s v="Selección Abreviada - Subasta Inversa"/>
    <s v="Recursos propios"/>
    <n v="532405104.87583202"/>
    <n v="532405104.87583202"/>
    <s v="NO"/>
    <s v="N/A"/>
    <s v="Natalia Ruiz Lozano"/>
    <s v="Líder Gestora Contratación"/>
    <n v="3837020"/>
    <s v="natalia.ruiz@fla.com.co"/>
    <m/>
    <m/>
    <m/>
    <m/>
    <m/>
    <m/>
    <m/>
    <n v="21116"/>
    <m/>
    <m/>
    <m/>
    <x v="3"/>
    <m/>
    <m/>
    <m/>
    <s v="Hugo Álvarez Builes"/>
    <s v="Tipo C:  Supervisión"/>
    <m/>
  </r>
  <r>
    <x v="4"/>
    <n v="50161814"/>
    <s v="Suministrar Azúcar Refinada"/>
    <d v="2018-03-01T00:00:00"/>
    <s v="9 meses"/>
    <s v="Selección Abreviada - Subasta Inversa"/>
    <s v="Recursos propios"/>
    <n v="260111529.49009866"/>
    <n v="260111529.49009866"/>
    <s v="NO"/>
    <s v="N/A"/>
    <s v="Natalia Ruiz Lozano"/>
    <s v="Líder Gestora Contratación"/>
    <n v="3837020"/>
    <s v="natalia.ruiz@fla.com.co"/>
    <m/>
    <m/>
    <m/>
    <m/>
    <m/>
    <m/>
    <n v="8159"/>
    <n v="21179"/>
    <d v="2018-04-12T00:00:00"/>
    <m/>
    <m/>
    <x v="4"/>
    <m/>
    <s v="Sin iniciar etapa precontractual"/>
    <m/>
    <s v="Hugo Álvarez Builes"/>
    <s v="Tipo C:  Supervisión"/>
    <m/>
  </r>
  <r>
    <x v="4"/>
    <s v="73131903; 50161814"/>
    <s v="Suministrar Caramelo para Bebidas"/>
    <d v="2018-03-01T00:00:00"/>
    <s v="9 meses"/>
    <s v="Mínima Cuantía"/>
    <s v="Recursos propios"/>
    <n v="39276472.805230103"/>
    <n v="39276472.805230103"/>
    <s v="NO"/>
    <s v="N/A"/>
    <s v="Natalia Ruiz Lozano"/>
    <s v="Líder Gestora Contratación"/>
    <n v="3837020"/>
    <s v="natalia.ruiz@fla.com.co"/>
    <m/>
    <m/>
    <m/>
    <m/>
    <m/>
    <m/>
    <n v="8186"/>
    <n v="21263"/>
    <m/>
    <m/>
    <m/>
    <x v="3"/>
    <m/>
    <m/>
    <m/>
    <s v="Hugo Álvarez Builes"/>
    <s v="Tipo C:  Supervisión"/>
    <m/>
  </r>
  <r>
    <x v="4"/>
    <n v="12352104"/>
    <s v="Suministrar Alcohol sin Añejamiento para Ron (Tafia para siembra)"/>
    <d v="2018-01-01T00:00:00"/>
    <s v="11 meses"/>
    <s v="Selección Abreviada - Subasta Inversa"/>
    <s v="Recursos propios"/>
    <n v="12484008598"/>
    <n v="12484008598"/>
    <s v="NO"/>
    <s v="N/A"/>
    <s v="Natalia Ruiz Lozano"/>
    <s v="Líder Gestora Contratación"/>
    <n v="3837020"/>
    <s v="natalia.ruiz@fla.com.co"/>
    <s v="Fortalecimiento de los ingresos departamentales"/>
    <s v="Modernizacion y optimizacion dels sistema Productivo de la FLA"/>
    <s v="Desarrollo y uso eficiente del proceso de añejamiento del Ron en la Fabrica de Licores de Antioquia"/>
    <s v="01-0048/001"/>
    <s v="Modernizacion y optimizacion dels sistema Productivo de la FLA"/>
    <s v="Siembra de Ron"/>
    <n v="8160"/>
    <n v="21158"/>
    <d v="2018-04-17T00:00:00"/>
    <m/>
    <m/>
    <x v="4"/>
    <m/>
    <m/>
    <m/>
    <s v="Marcela Vasquez Cuellar"/>
    <s v="Tipo C:  Supervisión"/>
    <m/>
  </r>
  <r>
    <x v="4"/>
    <n v="12352104"/>
    <s v="Suministrar Alcohol Extraneutro al 96% vv"/>
    <d v="2018-01-01T00:00:00"/>
    <s v="11 meses"/>
    <s v="Selección Abreviada - Subasta Inversa"/>
    <s v="Recursos propios"/>
    <n v="36657842215"/>
    <n v="36657842215"/>
    <s v="NO"/>
    <s v="N/A"/>
    <s v="Natalia Ruiz Lozano"/>
    <s v="Líder Gestora Contratación"/>
    <n v="3837020"/>
    <s v="natalia.ruiz@fla.com.co"/>
    <m/>
    <m/>
    <m/>
    <m/>
    <m/>
    <m/>
    <n v="8144"/>
    <n v="20090"/>
    <d v="2018-04-17T00:00:00"/>
    <m/>
    <m/>
    <x v="4"/>
    <m/>
    <m/>
    <m/>
    <s v="Erika Rothstein Gutierrez - Marcela Vasquez"/>
    <s v="Tipo B2: Supervisión Colegiada"/>
    <m/>
  </r>
  <r>
    <x v="4"/>
    <n v="50202200"/>
    <s v="Suministrar Crema de ron a granel 11% vol. (Base Láctea)"/>
    <d v="2018-07-01T00:00:00"/>
    <s v="5 meses"/>
    <s v="Contratación Directa - No pluralidad de oferentes"/>
    <s v="Recursos propios"/>
    <n v="1033471343.8407354"/>
    <n v="1033471343.8407354"/>
    <s v="NO"/>
    <s v="N/A"/>
    <s v="Natalia Ruiz Lozano"/>
    <s v="Líder Gestora Contratación"/>
    <n v="3837020"/>
    <s v="natalia.ruiz@fla.com.co"/>
    <m/>
    <m/>
    <m/>
    <m/>
    <m/>
    <m/>
    <m/>
    <m/>
    <m/>
    <m/>
    <m/>
    <x v="0"/>
    <m/>
    <m/>
    <m/>
    <s v="Hugo Álvarez Builes"/>
    <s v="Tipo C:  Supervisión"/>
    <m/>
  </r>
  <r>
    <x v="4"/>
    <n v="50221300"/>
    <s v="Suministrar Maltodextrina 1920"/>
    <d v="2018-03-01T00:00:00"/>
    <s v="9 meses"/>
    <s v="Mínima Cuantía"/>
    <s v="Recursos propios"/>
    <n v="6546150.9820670784"/>
    <n v="6546150.9820670784"/>
    <s v="NO"/>
    <s v="N/A"/>
    <s v="Natalia Ruiz Lozano"/>
    <s v="Líder Gestora Contratación"/>
    <n v="3837020"/>
    <s v="natalia.ruiz@fla.com.co"/>
    <m/>
    <m/>
    <m/>
    <m/>
    <m/>
    <m/>
    <m/>
    <m/>
    <m/>
    <m/>
    <m/>
    <x v="0"/>
    <m/>
    <m/>
    <m/>
    <s v="Hugo Álvarez Builes"/>
    <s v="Tipo C:  Supervisión"/>
    <m/>
  </r>
  <r>
    <x v="4"/>
    <n v="12164502"/>
    <s v="Suministrar Esencia de Ron y Esencia de Fudge"/>
    <d v="2018-07-01T00:00:00"/>
    <s v="5 meses"/>
    <s v="Mínima Cuantía"/>
    <s v="Recursos propios"/>
    <n v="17402814.449139111"/>
    <n v="17402814.449139111"/>
    <s v="NO"/>
    <s v="N/A"/>
    <s v="Natalia Ruiz Lozano"/>
    <s v="Líder Gestora Contratación"/>
    <n v="3837020"/>
    <s v="natalia.ruiz@fla.com.co"/>
    <m/>
    <m/>
    <m/>
    <m/>
    <m/>
    <m/>
    <m/>
    <m/>
    <m/>
    <m/>
    <m/>
    <x v="0"/>
    <m/>
    <m/>
    <m/>
    <s v="Hugo Álvarez Builes"/>
    <s v="Tipo C:  Supervisión"/>
    <m/>
  </r>
  <r>
    <x v="4"/>
    <n v="31201610"/>
    <s v="Suministrar Pegante tipo Hot Melt"/>
    <d v="2018-02-01T00:00:00"/>
    <s v="11 meses"/>
    <s v="Selección Abreviada - Subasta Inversa"/>
    <s v="Recursos propios"/>
    <n v="298150571"/>
    <n v="298150571"/>
    <s v="NO"/>
    <s v="N/A"/>
    <s v="Natalia Ruiz Lozano"/>
    <s v="Líder Gestora Contratación"/>
    <n v="3837020"/>
    <s v="natalia.ruiz@fla.com.co"/>
    <m/>
    <m/>
    <m/>
    <m/>
    <m/>
    <m/>
    <n v="8009"/>
    <n v="20925"/>
    <m/>
    <m/>
    <m/>
    <x v="3"/>
    <m/>
    <s v="Sin iniciar etapa precontractual"/>
    <m/>
    <s v="Jorge Mario Rendón Vélez"/>
    <s v="Tipo C:  Supervisión"/>
    <m/>
  </r>
  <r>
    <x v="4"/>
    <s v="12171703 ; 47131800"/>
    <s v="Suministrar Tintas y Repuestos para equipos de impresión videjet"/>
    <d v="2018-01-01T00:00:00"/>
    <s v="11 meses"/>
    <s v="Contratación Directa - No pluralidad de oferentes"/>
    <s v="Recursos propios"/>
    <n v="220890333"/>
    <n v="239178965"/>
    <s v="SI"/>
    <s v="N/A"/>
    <s v="Natalia Ruiz Lozano"/>
    <s v="Líder Gestora Contratación"/>
    <n v="3837020"/>
    <s v="natalia.ruiz@fla.com.co"/>
    <m/>
    <m/>
    <m/>
    <m/>
    <m/>
    <m/>
    <n v="8011"/>
    <s v="20087 20232"/>
    <d v="2018-01-26T00:00:00"/>
    <n v="20180126"/>
    <n v="4600008009"/>
    <x v="1"/>
    <s v="Jorge Mario Beuth Alvarez"/>
    <s v="En ejecución"/>
    <m/>
    <s v="Sergio Iván Arboleda Betancur"/>
    <s v="Tipo C:  Supervisión"/>
    <m/>
  </r>
  <r>
    <x v="4"/>
    <n v="14111537"/>
    <s v="Suministrar Envase de Vidrio"/>
    <d v="2018-06-01T00:00:00"/>
    <s v="10 meses"/>
    <s v="Selección Abreviada - Subasta Inversa"/>
    <s v="Recursos propios"/>
    <n v="54795901703.405731"/>
    <n v="54795901703.405731"/>
    <s v="NO"/>
    <s v="N/A"/>
    <s v="Natalia Ruiz Lozano"/>
    <s v="Líder Gestora Contratación"/>
    <n v="3837020"/>
    <s v="natalia.ruiz@fla.com.co"/>
    <m/>
    <m/>
    <m/>
    <m/>
    <m/>
    <m/>
    <m/>
    <m/>
    <m/>
    <m/>
    <m/>
    <x v="0"/>
    <m/>
    <m/>
    <m/>
    <s v="Erika Rothstein Gutierrez"/>
    <s v="Tipo C:  Supervisión"/>
    <m/>
  </r>
  <r>
    <x v="4"/>
    <n v="24122002"/>
    <s v="Suministrar Envase PET"/>
    <d v="2018-04-01T00:00:00"/>
    <s v="8 meses"/>
    <s v="Selección Abreviada - Subasta Inversa"/>
    <s v="Recursos propios"/>
    <n v="142758173.80651021"/>
    <n v="142758173.80651021"/>
    <s v="NO"/>
    <s v="N/A"/>
    <s v="Natalia Ruiz Lozano"/>
    <s v="Líder Gestora Contratación"/>
    <n v="3837020"/>
    <s v="natalia.ruiz@fla.com.co"/>
    <m/>
    <m/>
    <m/>
    <m/>
    <m/>
    <m/>
    <m/>
    <m/>
    <m/>
    <m/>
    <m/>
    <x v="0"/>
    <m/>
    <m/>
    <m/>
    <s v="Henry Vasquez Vasquez"/>
    <s v="Tipo C:  Supervisión"/>
    <m/>
  </r>
  <r>
    <x v="4"/>
    <n v="24121500"/>
    <s v="Suministrar Cajas de Cartón"/>
    <d v="2018-06-01T00:00:00"/>
    <s v="11 meses"/>
    <s v="Selección Abreviada - Subasta Inversa"/>
    <s v="Recursos propios"/>
    <n v="6629998700.287921"/>
    <n v="6629998700.287921"/>
    <s v="NO"/>
    <s v="N/A"/>
    <s v="Natalia Ruiz Lozano"/>
    <s v="Líder Gestora Contratación"/>
    <n v="3837020"/>
    <s v="natalia.ruiz@fla.com.co"/>
    <m/>
    <m/>
    <m/>
    <m/>
    <m/>
    <m/>
    <m/>
    <m/>
    <m/>
    <m/>
    <m/>
    <x v="0"/>
    <m/>
    <m/>
    <m/>
    <s v="Erika Rothstein Gutierrez - Giovanny López"/>
    <s v="Tipo B2: Supervisión Colegiada"/>
    <m/>
  </r>
  <r>
    <x v="4"/>
    <s v="55121502; 55125604"/>
    <s v="Suministrar Etiquetas, Contraetiquetas, Collarines"/>
    <d v="2018-01-01T00:00:00"/>
    <s v="11 meses"/>
    <s v="Selección Abreviada - Subasta Inversa"/>
    <s v="Recursos propios"/>
    <n v="8220064158"/>
    <n v="8220064158"/>
    <s v="NO"/>
    <s v="N/A"/>
    <s v="Natalia Ruiz Lozano"/>
    <s v="Líder Gestora Contratación"/>
    <n v="3837020"/>
    <s v="natalia.ruiz@fla.com.co"/>
    <m/>
    <m/>
    <m/>
    <m/>
    <m/>
    <m/>
    <n v="8154"/>
    <n v="21203"/>
    <d v="2018-03-23T00:00:00"/>
    <m/>
    <m/>
    <x v="4"/>
    <m/>
    <m/>
    <m/>
    <s v="Erika Rothstein Gutierrez - Giovanny López"/>
    <s v="Tipo B2: Supervisión Colegiada"/>
    <m/>
  </r>
  <r>
    <x v="4"/>
    <n v="24122004"/>
    <s v="Suministro Tafia Ron un año"/>
    <d v="2018-03-01T00:00:00"/>
    <s v="11 meses"/>
    <s v="Selección Abreviada - Subasta Inversa"/>
    <s v="Recursos propios"/>
    <n v="19515543761"/>
    <n v="19515543761"/>
    <s v="NO"/>
    <s v="N/A"/>
    <s v="Natalia Ruiz Lozano"/>
    <s v="Líder Gestora Contratación"/>
    <n v="3837020"/>
    <s v="natalia.ruiz@fla.com.co"/>
    <m/>
    <m/>
    <m/>
    <m/>
    <m/>
    <m/>
    <m/>
    <m/>
    <m/>
    <m/>
    <m/>
    <x v="0"/>
    <m/>
    <m/>
    <m/>
    <s v="Erika Rothstein Gutierrez - Juan Francisco Acevedo"/>
    <s v="Tipo B2: Supervisión Colegiada"/>
    <m/>
  </r>
  <r>
    <x v="4"/>
    <n v="24121513"/>
    <s v="Suministrar Estuches "/>
    <d v="2018-06-01T00:00:00"/>
    <s v="10 meses"/>
    <s v="Selección Abreviada - Subasta Inversa"/>
    <s v="Recursos propios"/>
    <n v="2700989182.4987144"/>
    <n v="2700989182.4987144"/>
    <s v="NO"/>
    <s v="N/A"/>
    <s v="Natalia Ruiz Lozano"/>
    <s v="Líder Gestora Contratación"/>
    <n v="3837020"/>
    <s v="natalia.ruiz@fla.com.co"/>
    <m/>
    <m/>
    <m/>
    <m/>
    <m/>
    <m/>
    <m/>
    <m/>
    <m/>
    <m/>
    <m/>
    <x v="0"/>
    <m/>
    <m/>
    <m/>
    <s v="Erika Rothstein Gutierrez"/>
    <s v="Tipo C:  Supervisión"/>
    <m/>
  </r>
  <r>
    <x v="4"/>
    <s v="78181507"/>
    <s v="Contratar el servicio de Mantenimiento del carro de golf de la brigada"/>
    <d v="2018-06-01T00:00:00"/>
    <s v="2 meses"/>
    <s v="Mínima Cuantía"/>
    <s v="Recursos propios"/>
    <n v="9640000"/>
    <n v="9640000"/>
    <s v="NO"/>
    <s v="N/A"/>
    <s v="Natalia Ruiz Lozano"/>
    <s v="Líder Gestora Contratación"/>
    <n v="3837020"/>
    <s v="natalia.ruiz@fla.com.co"/>
    <m/>
    <m/>
    <m/>
    <m/>
    <m/>
    <m/>
    <m/>
    <m/>
    <m/>
    <m/>
    <m/>
    <x v="0"/>
    <m/>
    <m/>
    <m/>
    <s v="Lixyibel Muñoz Montes"/>
    <s v="Tipo C:  Supervisión"/>
    <m/>
  </r>
  <r>
    <x v="4"/>
    <s v="40141600  40171500"/>
    <s v="Contratar la compra de Repuestos Tuberías, Válvulas, trasiego de alcoholes"/>
    <d v="2018-03-01T00:00:00"/>
    <s v="4 meses"/>
    <s v="Mínima Cuantía"/>
    <s v="Recursos propios"/>
    <n v="75000000"/>
    <n v="75000000"/>
    <s v="NO"/>
    <s v="N/A"/>
    <s v="Natalia Ruiz Lozano"/>
    <s v="Líder Gestora Contratación"/>
    <n v="3837020"/>
    <s v="natalia.ruiz@fla.com.co"/>
    <m/>
    <m/>
    <m/>
    <m/>
    <m/>
    <m/>
    <m/>
    <m/>
    <m/>
    <m/>
    <m/>
    <x v="0"/>
    <m/>
    <m/>
    <m/>
    <s v="Uriel Laverde Aguilar"/>
    <s v="Tipo C:  Supervisión"/>
    <m/>
  </r>
  <r>
    <x v="4"/>
    <n v="41115700"/>
    <s v="Contratar el servicio de mantenimientos preventivos y/o correctivos de equipos y red de gases de los laboratorios de la FLA"/>
    <d v="2018-08-01T00:00:00"/>
    <s v="4 meses"/>
    <s v="Mínima Cuantía"/>
    <s v="Recursos propios"/>
    <n v="55000000"/>
    <n v="55000000"/>
    <s v="NO"/>
    <s v="N/A"/>
    <s v="Natalia Ruiz Lozano"/>
    <s v="Líder Gestora Contratación"/>
    <n v="3837020"/>
    <s v="natalia.ruiz@fla.com.co"/>
    <m/>
    <m/>
    <m/>
    <m/>
    <m/>
    <m/>
    <m/>
    <m/>
    <m/>
    <m/>
    <m/>
    <x v="0"/>
    <m/>
    <m/>
    <m/>
    <s v="Andrés Felipe Restrepo Alvarez"/>
    <s v="Tipo C:  Supervisión"/>
    <m/>
  </r>
  <r>
    <x v="4"/>
    <n v="72154300"/>
    <s v="Contratar el servicio de Mantenimiento y bobinado de motores electricos"/>
    <d v="2018-06-01T00:00:00"/>
    <s v="11 meses"/>
    <s v="Mínima Cuantía"/>
    <s v="Recursos propios"/>
    <n v="15000000"/>
    <n v="15000000"/>
    <s v="NO"/>
    <s v="N/A"/>
    <s v="Natalia Ruiz Lozano"/>
    <s v="Líder Gestora Contratación"/>
    <n v="3837020"/>
    <s v="natalia.ruiz@fla.com.co"/>
    <m/>
    <m/>
    <m/>
    <m/>
    <m/>
    <m/>
    <m/>
    <m/>
    <m/>
    <m/>
    <m/>
    <x v="0"/>
    <m/>
    <m/>
    <m/>
    <s v="Fernando Gómez Ochoa"/>
    <s v="Tipo C:  Supervisión"/>
    <m/>
  </r>
  <r>
    <x v="4"/>
    <n v="73152101"/>
    <s v="Contratar el servicio de Mantenimiento compresor Atlas Copco"/>
    <d v="2018-07-01T00:00:00"/>
    <s v="6  meses"/>
    <s v="Contratación Directa - No pluralidad de oferentes"/>
    <s v="Recursos propios"/>
    <n v="55000000"/>
    <n v="55000000"/>
    <s v="NO"/>
    <s v="N/A"/>
    <s v="Natalia Ruiz Lozano"/>
    <s v="Líder Gestora Contratación"/>
    <n v="3837020"/>
    <s v="natalia.ruiz@fla.com.co"/>
    <m/>
    <m/>
    <m/>
    <m/>
    <m/>
    <m/>
    <m/>
    <m/>
    <m/>
    <m/>
    <m/>
    <x v="0"/>
    <m/>
    <m/>
    <m/>
    <s v="Uriel Laverde Aguilar"/>
    <s v="Tipo C:  Supervisión"/>
    <m/>
  </r>
  <r>
    <x v="4"/>
    <n v="81141500"/>
    <s v="Contratar el servicio de Mantenimiento preventivo y calibración de equipos mettler toledo de la oficina de laboratorio"/>
    <d v="2018-07-01T00:00:00"/>
    <s v="5 meses"/>
    <s v="Contratación Directa - No pluralidad de oferentes"/>
    <s v="Recursos propios"/>
    <n v="25000000"/>
    <n v="25000000"/>
    <s v="NO"/>
    <s v="N/A"/>
    <s v="Natalia Ruiz Lozano"/>
    <s v="Líder Gestora Contratación"/>
    <n v="3837020"/>
    <s v="natalia.ruiz@fla.com.co"/>
    <m/>
    <m/>
    <m/>
    <m/>
    <m/>
    <m/>
    <m/>
    <m/>
    <m/>
    <m/>
    <m/>
    <x v="0"/>
    <m/>
    <m/>
    <m/>
    <s v="Andrés Felipe Restrepo Alvarez"/>
    <s v="Tipo C:  Supervisión"/>
    <m/>
  </r>
  <r>
    <x v="4"/>
    <n v="81141500"/>
    <s v="Contratar el servicio de Mantenimiento preventivo y calibración de equipos agilent de la oficina de laboratorio"/>
    <d v="2018-09-01T00:00:00"/>
    <s v="3 meses"/>
    <s v="Contratación Directa - No pluralidad de oferentes"/>
    <s v="Recursos propios"/>
    <n v="60000000"/>
    <n v="60000000"/>
    <s v="NO"/>
    <s v="N/A"/>
    <s v="Natalia Ruiz Lozano"/>
    <s v="Líder Gestora Contratación"/>
    <n v="3837020"/>
    <s v="natalia.ruiz@fla.com.co"/>
    <m/>
    <m/>
    <m/>
    <m/>
    <m/>
    <m/>
    <m/>
    <m/>
    <m/>
    <m/>
    <m/>
    <x v="0"/>
    <m/>
    <m/>
    <m/>
    <s v="Andrés Felipe Restrepo Alvarez"/>
    <s v="Tipo C:  Supervisión"/>
    <m/>
  </r>
  <r>
    <x v="4"/>
    <n v="81141500"/>
    <s v="Contratar el servicio de mantenimiento preventivo y calibración de los equipos de desionización de agua cascada ix y ro marca pall de la oficina de laboratorio de la Fábrica de Licores y Alcoholes de Antioquia lab - FLA."/>
    <d v="2018-09-01T00:00:00"/>
    <s v="3 meses"/>
    <s v="Contratación Directa - No pluralidad de oferentes"/>
    <s v="Recursos propios"/>
    <n v="15000000"/>
    <n v="15000000"/>
    <s v="NO"/>
    <s v="N/A"/>
    <s v="Natalia Ruiz Lozano"/>
    <s v="Líder Gestora Contratación"/>
    <n v="3837020"/>
    <s v="natalia.ruiz@fla.com.co"/>
    <m/>
    <m/>
    <m/>
    <m/>
    <m/>
    <m/>
    <m/>
    <m/>
    <m/>
    <m/>
    <m/>
    <x v="0"/>
    <m/>
    <m/>
    <m/>
    <s v="Andrés Felipe Restrepo Alvarez"/>
    <s v="Tipo C:  Supervisión"/>
    <m/>
  </r>
  <r>
    <x v="4"/>
    <n v="81141504"/>
    <s v="Contratar el servicio de Calibraciones equipos (Metrología)"/>
    <d v="2018-03-01T00:00:00"/>
    <s v="9 meses"/>
    <s v="Mínima Cuantía"/>
    <s v="Recursos propios"/>
    <n v="63854942"/>
    <n v="63854942"/>
    <s v="NO"/>
    <s v="N/A"/>
    <s v="Natalia Ruiz Lozano"/>
    <s v="Líder Gestora Contratación"/>
    <n v="3837020"/>
    <s v="natalia.ruiz@fla.com.co"/>
    <m/>
    <m/>
    <m/>
    <m/>
    <m/>
    <m/>
    <m/>
    <s v="20371 - 21242"/>
    <m/>
    <m/>
    <m/>
    <x v="3"/>
    <m/>
    <s v="Sin iniciar etapa precontractual"/>
    <m/>
    <s v="Hernán Darío Jaramillo Ciro"/>
    <s v="Tipo C:  Supervisión"/>
    <m/>
  </r>
  <r>
    <x v="4"/>
    <n v="81141504"/>
    <s v="Contratar el servicio de Calibraciones equipos (Metrología) Nevera"/>
    <d v="2018-03-01T00:00:00"/>
    <s v="9 meses"/>
    <s v="Mínima Cuantía"/>
    <s v="Recursos propios"/>
    <n v="63854942"/>
    <n v="0"/>
    <s v="NO"/>
    <s v="N/A"/>
    <s v="Natalia Ruiz Lozano"/>
    <s v="Líder Gestora Contratación"/>
    <s v="3837022"/>
    <s v="natalia.ruiz@fla.com.co"/>
    <m/>
    <m/>
    <m/>
    <m/>
    <m/>
    <m/>
    <m/>
    <n v="20371"/>
    <m/>
    <m/>
    <m/>
    <x v="3"/>
    <m/>
    <m/>
    <m/>
    <m/>
    <m/>
    <m/>
  </r>
  <r>
    <x v="4"/>
    <n v="81141504"/>
    <s v="Servicio de mantenimiento y calibración de equipos del plan metrologico de acuerdo con la especificaciones técnicas requeridas por la FLA"/>
    <d v="2018-03-01T00:00:00"/>
    <s v="9 meses"/>
    <s v="Mínima Cuantía"/>
    <s v="Recursos propios"/>
    <n v="63854942"/>
    <n v="63854942"/>
    <s v="NO"/>
    <s v="N/A"/>
    <s v="Natalia Ruiz Lozano"/>
    <s v="Líder Gestora Contratación"/>
    <s v="3837022"/>
    <s v="natalia.ruiz@fla.com.co"/>
    <m/>
    <m/>
    <m/>
    <m/>
    <m/>
    <m/>
    <m/>
    <n v="21242"/>
    <m/>
    <m/>
    <m/>
    <x v="3"/>
    <m/>
    <m/>
    <m/>
    <m/>
    <m/>
    <m/>
  </r>
  <r>
    <x v="4"/>
    <s v="12152300; 13101500"/>
    <s v="Contratar la compra de rodamientos y retenedores y seelos metalicos"/>
    <d v="2018-05-01T00:00:00"/>
    <s v="7 meses"/>
    <s v="Mínima Cuantía"/>
    <s v="Recursos propios"/>
    <n v="40000000"/>
    <n v="40000000"/>
    <s v="NO"/>
    <s v="N/A"/>
    <s v="Natalia Ruiz Lozano"/>
    <s v="Líder Gestora Contratación"/>
    <n v="3837020"/>
    <s v="natalia.ruiz@fla.com.co"/>
    <m/>
    <m/>
    <m/>
    <m/>
    <m/>
    <m/>
    <m/>
    <m/>
    <m/>
    <m/>
    <m/>
    <x v="0"/>
    <m/>
    <m/>
    <m/>
    <s v="Uriel Laverde Aguilar"/>
    <s v="Tipo C:  Supervisión"/>
    <m/>
  </r>
  <r>
    <x v="4"/>
    <n v="80005600"/>
    <s v="Contratar la compra de cauchos y plásticos"/>
    <d v="2018-06-01T00:00:00"/>
    <s v="11 meses"/>
    <s v="Mínima Cuantía"/>
    <s v="Recursos propios"/>
    <n v="72080000"/>
    <n v="72080000"/>
    <s v="NO"/>
    <s v="N/A"/>
    <s v="Natalia Ruiz Lozano"/>
    <s v="Líder Gestora Contratación"/>
    <n v="3837020"/>
    <s v="natalia.ruiz@fla.com.co"/>
    <m/>
    <m/>
    <m/>
    <m/>
    <m/>
    <m/>
    <m/>
    <m/>
    <m/>
    <m/>
    <m/>
    <x v="0"/>
    <m/>
    <m/>
    <m/>
    <s v="Jorge Humberto Baena Davila"/>
    <s v="Tipo C:  Supervisión"/>
    <m/>
  </r>
  <r>
    <x v="4"/>
    <s v="39131709; 39121529; 39121528; 39111603; 39101600"/>
    <s v="Contratar la compra de Repuestos para iluminación y potencia"/>
    <d v="2018-04-01T00:00:00"/>
    <s v="9 meses"/>
    <s v="Selección Abreviada - Subasta Inversa"/>
    <s v="Recursos propios"/>
    <n v="160000000"/>
    <n v="160000000"/>
    <s v="NO"/>
    <s v="N/A"/>
    <s v="Natalia Ruiz Lozano"/>
    <s v="Líder Gestora Contratación"/>
    <n v="3837020"/>
    <s v="natalia.ruiz@fla.com.co"/>
    <m/>
    <m/>
    <m/>
    <m/>
    <m/>
    <m/>
    <m/>
    <n v="21381"/>
    <m/>
    <m/>
    <m/>
    <x v="3"/>
    <m/>
    <m/>
    <m/>
    <s v="Fernando Gómez Ochoa"/>
    <s v="Tipo C:  Supervisión"/>
    <m/>
  </r>
  <r>
    <x v="4"/>
    <s v="26121600; "/>
    <s v="Contratar la compra de Repuestos para partes neumaticas lineas de envasado"/>
    <d v="2018-05-01T00:00:00"/>
    <s v="7 meses"/>
    <s v="Mínima Cuantía"/>
    <s v="Recursos propios"/>
    <n v="50000000"/>
    <n v="50000000"/>
    <s v="NO"/>
    <s v="N/A"/>
    <s v="Natalia Ruiz Lozano"/>
    <s v="Líder Gestora Contratación"/>
    <n v="3837020"/>
    <s v="natalia.ruiz@fla.com.co"/>
    <m/>
    <m/>
    <m/>
    <m/>
    <m/>
    <m/>
    <m/>
    <m/>
    <m/>
    <m/>
    <m/>
    <x v="0"/>
    <m/>
    <m/>
    <m/>
    <s v="Sergio Iván Arboleda Betancur"/>
    <s v="Tipo C:  Supervisión"/>
    <m/>
  </r>
  <r>
    <x v="4"/>
    <n v="12352310"/>
    <s v="Contratar la compra de  Insumos y materiales consumibles para mantenimiento (soldadura, lubricantes en aerosol, silicona, pegantes entre otros)"/>
    <d v="2018-06-01T00:00:00"/>
    <s v="10 meses"/>
    <s v="Mínima Cuantía"/>
    <s v="Recursos propios"/>
    <n v="42400000"/>
    <n v="42400000"/>
    <s v="NO"/>
    <s v="N/A"/>
    <s v="Natalia Ruiz Lozano"/>
    <s v="Líder Gestora Contratación"/>
    <n v="3837020"/>
    <s v="natalia.ruiz@fla.com.co"/>
    <m/>
    <m/>
    <m/>
    <m/>
    <m/>
    <m/>
    <m/>
    <m/>
    <m/>
    <m/>
    <m/>
    <x v="0"/>
    <m/>
    <m/>
    <m/>
    <s v="Uriel Laverde Aguilar"/>
    <s v="Tipo C:  Supervisión"/>
    <m/>
  </r>
  <r>
    <x v="4"/>
    <n v="15121517"/>
    <s v="Contratar la compra de Aceites, grasas y Lubricantes"/>
    <d v="2018-04-01T00:00:00"/>
    <s v="6 meses"/>
    <s v="Mínima Cuantía"/>
    <s v="Recursos propios"/>
    <n v="15000000"/>
    <n v="15000000"/>
    <s v="NO"/>
    <s v="N/A"/>
    <s v="Natalia Ruiz Lozano"/>
    <s v="Líder Gestora Contratación"/>
    <n v="3837020"/>
    <s v="natalia.ruiz@fla.com.co"/>
    <m/>
    <m/>
    <m/>
    <m/>
    <m/>
    <m/>
    <m/>
    <m/>
    <m/>
    <m/>
    <m/>
    <x v="0"/>
    <m/>
    <m/>
    <m/>
    <s v="Jorge Humberto Baena Davila"/>
    <s v="Tipo C:  Supervisión"/>
    <m/>
  </r>
  <r>
    <x v="4"/>
    <n v="15121517"/>
    <s v="Contratar la compra de  Jabón Lubricantes cadenas"/>
    <d v="2018-03-01T00:00:00"/>
    <s v="8 meses"/>
    <s v="Mínima Cuantía"/>
    <s v="Recursos propios"/>
    <n v="30000000"/>
    <n v="30000000"/>
    <s v="NO"/>
    <s v="N/A"/>
    <s v="Natalia Ruiz Lozano"/>
    <s v="Líder Gestora Contratación"/>
    <n v="3837020"/>
    <s v="natalia.ruiz@fla.com.co"/>
    <m/>
    <m/>
    <m/>
    <m/>
    <m/>
    <m/>
    <m/>
    <m/>
    <m/>
    <m/>
    <m/>
    <x v="0"/>
    <m/>
    <m/>
    <m/>
    <s v="Jorge Humberto Baena Davila"/>
    <s v="Tipo C:  Supervisión"/>
    <m/>
  </r>
  <r>
    <x v="4"/>
    <n v="40142500"/>
    <s v="Contratar la compra de Filtros (talego, cartuchos, entre otros)"/>
    <d v="2018-05-01T00:00:00"/>
    <s v=" 4 meses"/>
    <s v="Mínima Cuantía"/>
    <s v="Recursos propios"/>
    <n v="25000000"/>
    <n v="25000000"/>
    <s v="NO"/>
    <s v="N/A"/>
    <s v="Natalia Ruiz Lozano"/>
    <s v="Líder Gestora Contratación"/>
    <n v="3837020"/>
    <s v="natalia.ruiz@fla.com.co"/>
    <m/>
    <m/>
    <m/>
    <m/>
    <m/>
    <m/>
    <m/>
    <m/>
    <m/>
    <m/>
    <m/>
    <x v="0"/>
    <m/>
    <m/>
    <m/>
    <s v="Jorge Humberto Baena Davila"/>
    <s v="Tipo C:  Supervisión"/>
    <m/>
  </r>
  <r>
    <x v="4"/>
    <n v="73152101"/>
    <s v="Contratar el Servicio de mantenimiento correctivo para montacargas (Incluye repuestos)"/>
    <d v="2018-06-01T00:00:00"/>
    <s v="11 meses"/>
    <s v="Selección Abreviada - Menor Cuantía"/>
    <s v="Recursos propios"/>
    <n v="304000000"/>
    <n v="304000000"/>
    <s v="NO"/>
    <s v="N/A"/>
    <s v="Natalia Ruiz Lozano"/>
    <s v="Líder Gestora Contratación"/>
    <n v="3837020"/>
    <s v="natalia.ruiz@fla.com.co"/>
    <m/>
    <m/>
    <m/>
    <m/>
    <m/>
    <m/>
    <m/>
    <m/>
    <m/>
    <m/>
    <m/>
    <x v="0"/>
    <m/>
    <m/>
    <m/>
    <s v="Henry Vasquez Vasquez"/>
    <s v="Tipo C:  Supervisión"/>
    <m/>
  </r>
  <r>
    <x v="4"/>
    <n v="47131502"/>
    <s v="Contratar la compra de Elementos e insumos para aseo de los equipos de planta"/>
    <d v="2018-05-01T00:00:00"/>
    <s v="3 meses"/>
    <s v="Mínima Cuantía"/>
    <s v="Recursos propios"/>
    <n v="15900000"/>
    <n v="15900000"/>
    <s v="NO"/>
    <s v="N/A"/>
    <s v="Natalia Ruiz Lozano"/>
    <s v="Líder Gestora Contratación"/>
    <n v="3837020"/>
    <s v="natalia.ruiz@fla.com.co"/>
    <m/>
    <m/>
    <m/>
    <m/>
    <m/>
    <m/>
    <n v="8158"/>
    <s v="21182 - 21216"/>
    <d v="2018-04-11T00:00:00"/>
    <m/>
    <m/>
    <x v="4"/>
    <m/>
    <m/>
    <m/>
    <s v="Jorge Mario Rendón Vélez"/>
    <s v="Tipo C:  Supervisión"/>
    <m/>
  </r>
  <r>
    <x v="4"/>
    <n v="31161504"/>
    <s v="Contratar la compra de tornillería para los mantenimientos de la Fla"/>
    <d v="2018-04-01T00:00:00"/>
    <s v="3 meses"/>
    <s v="Mínima Cuantía"/>
    <s v="Recursos propios"/>
    <n v="10000000"/>
    <n v="10000000"/>
    <s v="NO"/>
    <s v="N/A"/>
    <s v="Natalia Ruiz Lozano"/>
    <s v="Líder Gestora Contratación"/>
    <n v="3837020"/>
    <s v="natalia.ruiz@fla.com.co"/>
    <m/>
    <m/>
    <m/>
    <m/>
    <m/>
    <m/>
    <m/>
    <m/>
    <m/>
    <m/>
    <m/>
    <x v="0"/>
    <m/>
    <m/>
    <m/>
    <s v="Uriel Laverde Aguilar"/>
    <s v="Tipo C:  Supervisión"/>
    <m/>
  </r>
  <r>
    <x v="4"/>
    <s v="39131709; 39121529; 39121528"/>
    <s v="Contratar el servicio de Mantenimiento iluminacion periferica"/>
    <d v="2018-05-01T00:00:00"/>
    <s v="5 meses"/>
    <s v="Mínima Cuantía"/>
    <s v="Recursos propios"/>
    <n v="20000000"/>
    <n v="20000000"/>
    <s v="NO"/>
    <s v="N/A"/>
    <s v="Natalia Ruiz Lozano"/>
    <s v="Líder Gestora Contratación"/>
    <n v="3837020"/>
    <s v="natalia.ruiz@fla.com.co"/>
    <m/>
    <m/>
    <m/>
    <m/>
    <m/>
    <m/>
    <m/>
    <m/>
    <m/>
    <m/>
    <m/>
    <x v="0"/>
    <m/>
    <m/>
    <m/>
    <s v="Fernando Gómez Ochoa"/>
    <s v="Tipo C:  Supervisión"/>
    <m/>
  </r>
  <r>
    <x v="4"/>
    <n v="81101701"/>
    <s v="Contratar el servicio de Mantenimiento UPS FLA"/>
    <d v="2018-03-01T00:00:00"/>
    <s v="10 meses"/>
    <s v="Mínima Cuantía"/>
    <s v="Recursos propios"/>
    <n v="12000000"/>
    <n v="12000000"/>
    <s v="NO"/>
    <s v="N/A"/>
    <s v="Natalia Ruiz Lozano"/>
    <s v="Líder Gestora Contratación"/>
    <n v="3837020"/>
    <s v="natalia.ruiz@fla.com.co"/>
    <m/>
    <m/>
    <m/>
    <m/>
    <m/>
    <m/>
    <m/>
    <m/>
    <m/>
    <m/>
    <m/>
    <x v="0"/>
    <m/>
    <m/>
    <m/>
    <s v="Fernando Gómez Ochoa"/>
    <s v="Tipo C:  Supervisión"/>
    <m/>
  </r>
  <r>
    <x v="4"/>
    <n v="14101500"/>
    <s v="Contratar la compra de Placas Filtrante de Agte y Ron"/>
    <d v="2018-02-01T00:00:00"/>
    <s v="11 meses"/>
    <s v="Mínima Cuantía"/>
    <s v="Recursos propios"/>
    <n v="78100466"/>
    <n v="78100466"/>
    <s v="NO"/>
    <s v="N/A"/>
    <s v="Natalia Ruiz Lozano"/>
    <s v="Líder Gestora Contratación"/>
    <n v="3837020"/>
    <s v="natalia.ruiz@fla.com.co"/>
    <m/>
    <m/>
    <m/>
    <m/>
    <m/>
    <m/>
    <n v="8173"/>
    <n v="21212"/>
    <d v="2018-04-17T00:00:00"/>
    <m/>
    <m/>
    <x v="4"/>
    <m/>
    <s v="Sin iniciar etapa precontractual"/>
    <m/>
    <s v="Hugo Álvarez Builes"/>
    <s v="Tipo C:  Supervisión"/>
    <m/>
  </r>
  <r>
    <x v="4"/>
    <n v="15111510"/>
    <s v="Contratar la compra de Gas GLP  Montacargas "/>
    <d v="2018-01-01T00:00:00"/>
    <s v="11 meses"/>
    <s v="Mínima Cuantía"/>
    <s v="Recursos propios"/>
    <n v="70000000.000000015"/>
    <n v="70000000.000000015"/>
    <s v="NO"/>
    <s v="N/A"/>
    <s v="Natalia Ruiz Lozano"/>
    <s v="Líder Gestora Contratación"/>
    <n v="3837020"/>
    <s v="natalia.ruiz@fla.com.co"/>
    <m/>
    <m/>
    <m/>
    <m/>
    <m/>
    <m/>
    <n v="8083"/>
    <n v="20168"/>
    <d v="2018-02-27T00:00:00"/>
    <n v="43196"/>
    <n v="4600008080"/>
    <x v="1"/>
    <s v="COMBUSTIBLES LIQUIDOS DE COLOMBIA S.A. E.S.P."/>
    <s v="Celebrado sin iniciar"/>
    <m/>
    <s v="Henry Vasquez Vasquez"/>
    <s v="Tipo C:  Supervisión"/>
    <m/>
  </r>
  <r>
    <x v="4"/>
    <s v="85151701"/>
    <s v="Contratar la compra de normas técnicas"/>
    <d v="2018-01-01T00:00:00"/>
    <s v="1 mes"/>
    <s v="Contratación Directa - No pluralidad de oferentes"/>
    <s v="Recursos propios"/>
    <n v="2500000"/>
    <n v="2500000"/>
    <s v="NO"/>
    <s v="N/A"/>
    <s v="Natalia Ruiz Lozano"/>
    <s v="Líder Gestora Contratación"/>
    <n v="3837021"/>
    <s v="natalia.ruiz@fla.com.co"/>
    <m/>
    <m/>
    <m/>
    <m/>
    <m/>
    <m/>
    <m/>
    <m/>
    <m/>
    <m/>
    <m/>
    <x v="0"/>
    <m/>
    <m/>
    <m/>
    <s v="Lixyibel Muñoz Montes"/>
    <s v="Tipo C:  Supervisión"/>
    <m/>
  </r>
  <r>
    <x v="4"/>
    <n v="41121800"/>
    <s v="Contratar la compra de Vidrieria para Laboratorio"/>
    <d v="2018-04-01T00:00:00"/>
    <s v="9 meses"/>
    <s v="Mínima Cuantía"/>
    <s v="Recursos propios"/>
    <n v="20000000"/>
    <n v="20000000"/>
    <s v="NO"/>
    <s v="N/A"/>
    <s v="Natalia Ruiz Lozano"/>
    <s v="Líder Gestora Contratación"/>
    <n v="3837020"/>
    <s v="natalia.ruiz@fla.com.co"/>
    <m/>
    <m/>
    <m/>
    <m/>
    <m/>
    <m/>
    <m/>
    <m/>
    <m/>
    <m/>
    <m/>
    <x v="0"/>
    <m/>
    <m/>
    <m/>
    <s v="Carlos Mario Durango Yepes"/>
    <s v="Tipo C:  Supervisión"/>
    <m/>
  </r>
  <r>
    <x v="4"/>
    <n v="41115703"/>
    <s v="Contratar la compra de gases industriales y  especiales para la FLA"/>
    <d v="2018-02-01T00:00:00"/>
    <s v="10 meses"/>
    <s v="Mínima Cuantía"/>
    <s v="Recursos propios"/>
    <n v="25000000"/>
    <n v="25000000"/>
    <s v="NO"/>
    <s v="N/A"/>
    <s v="Natalia Ruiz Lozano"/>
    <s v="Líder Gestora Contratación"/>
    <n v="3837020"/>
    <s v="natalia.ruiz@fla.com.co"/>
    <m/>
    <m/>
    <m/>
    <m/>
    <m/>
    <m/>
    <m/>
    <m/>
    <m/>
    <m/>
    <m/>
    <x v="0"/>
    <m/>
    <s v="Sin iniciar etapa precontractual"/>
    <m/>
    <s v="Carlos Mario Durango Yepes"/>
    <s v="Tipo C:  Supervisión"/>
    <m/>
  </r>
  <r>
    <x v="4"/>
    <n v="41115703"/>
    <s v="SUMINISTRAR GASES PARA CROMATOGRAFÍA,ABSORCIÓN ATÓMICA Y GASES INDUSTRIALES DE ACUERDO CON LAS ESPECIFICACIONES TÉCNICAS REQUERIDAS POR LA FLA"/>
    <d v="2018-02-01T00:00:00"/>
    <s v="10 meses"/>
    <s v="Mínima Cuantía"/>
    <s v="Recursos propios"/>
    <n v="6892027"/>
    <n v="4260438"/>
    <s v="NO"/>
    <s v="N/A"/>
    <s v="Natalia Ruiz Lozano"/>
    <s v="Líder Gestora Contratación"/>
    <s v="3837020"/>
    <s v="natalia.ruiz@fla.com.co"/>
    <m/>
    <m/>
    <m/>
    <m/>
    <m/>
    <m/>
    <n v="8059"/>
    <n v="20598"/>
    <d v="2018-03-09T00:00:00"/>
    <s v="18/04/2018 - 24/04/2018"/>
    <s v="4600008085 - 4600008087 "/>
    <x v="1"/>
    <s v="GASES INDUSTRIALES DE COLOMBIA S.A. / OXIGENOS DE COLOMBIA LDTA."/>
    <s v="Sin iniciar etapa precontractual"/>
    <m/>
    <s v="Calos Mario Durango  Yepes"/>
    <s v="Tipo C:  Supervisión"/>
    <m/>
  </r>
  <r>
    <x v="4"/>
    <n v="41115703"/>
    <s v="SUMINISTRAR AIRE CERO PARA CROMATOGRAFIA DE ACUERDO CON LAS ESPECIFICACIONES TECNICAS REQUERIDAS POR LA FABRICA DE LICORES Y ALCOHOLES DE ANTIOQUIA"/>
    <d v="2018-04-02T00:00:00"/>
    <s v="8 meses"/>
    <s v="Mínima Cuantía"/>
    <s v="Recursos propios"/>
    <n v="2732730"/>
    <n v="15375243"/>
    <s v="NO"/>
    <s v="N/A"/>
    <s v="Natalia Ruiz Lozano"/>
    <s v="Líder Gestora Contratación"/>
    <s v="3837020"/>
    <s v="natalia.ruiz@fla.com.co"/>
    <m/>
    <m/>
    <m/>
    <m/>
    <m/>
    <m/>
    <m/>
    <n v="21260"/>
    <m/>
    <m/>
    <m/>
    <x v="3"/>
    <m/>
    <m/>
    <m/>
    <s v="Calos Mario Durango  Yepes"/>
    <s v="Tipo C:  Supervisión"/>
    <m/>
  </r>
  <r>
    <x v="4"/>
    <n v="12161500"/>
    <s v="Contratar la compra de Reactivos y consumibles para laboratorio"/>
    <d v="2018-05-01T00:00:00"/>
    <s v="8 meses"/>
    <s v="Mínima Cuantía"/>
    <s v="Recursos propios"/>
    <n v="80000000"/>
    <n v="80000000"/>
    <s v="NO"/>
    <s v="N/A"/>
    <s v="Natalia Ruiz Lozano"/>
    <s v="Líder Gestora Contratación"/>
    <n v="3837020"/>
    <s v="natalia.ruiz@fla.com.co"/>
    <m/>
    <m/>
    <m/>
    <m/>
    <m/>
    <m/>
    <m/>
    <m/>
    <m/>
    <m/>
    <m/>
    <x v="0"/>
    <m/>
    <m/>
    <m/>
    <s v="Carlos Mario Durango Yepes"/>
    <s v="Tipo C:  Supervisión"/>
    <m/>
  </r>
  <r>
    <x v="4"/>
    <n v="81141501"/>
    <s v="Contratar el servicio de Ensayos de aptitud interlaboratorios"/>
    <d v="2018-05-01T00:00:00"/>
    <s v="3 meses"/>
    <s v="Mínima Cuantía"/>
    <s v="Recursos propios"/>
    <n v="5000000"/>
    <n v="5000000"/>
    <s v="NO"/>
    <s v="N/A"/>
    <s v="Natalia Ruiz Lozano"/>
    <s v="Líder Gestora Contratación"/>
    <n v="3837020"/>
    <s v="natalia.ruiz@fla.com.co"/>
    <m/>
    <m/>
    <m/>
    <m/>
    <m/>
    <m/>
    <m/>
    <m/>
    <m/>
    <m/>
    <m/>
    <x v="0"/>
    <m/>
    <m/>
    <m/>
    <s v="Carlos Mario Durango Yepes"/>
    <s v="Tipo C:  Supervisión"/>
    <m/>
  </r>
  <r>
    <x v="4"/>
    <n v="47131600"/>
    <s v="Contratar la compra de  materiales para el control ambiental"/>
    <d v="2018-06-01T00:00:00"/>
    <s v="1 mes"/>
    <s v="Mínima Cuantía"/>
    <s v="Recursos propios"/>
    <n v="15000000"/>
    <n v="15000000"/>
    <s v="NO"/>
    <s v="N/A"/>
    <s v="Natalia Ruiz Lozano"/>
    <s v="Líder Gestora Contratación"/>
    <n v="3837020"/>
    <s v="natalia.ruiz@fla.com.co"/>
    <m/>
    <m/>
    <m/>
    <m/>
    <m/>
    <m/>
    <m/>
    <m/>
    <m/>
    <m/>
    <m/>
    <x v="0"/>
    <m/>
    <m/>
    <m/>
    <s v="Carlos Mario Gamboa Díaz"/>
    <s v="Tipo C:  Supervisión"/>
    <m/>
  </r>
  <r>
    <x v="4"/>
    <n v="80101703"/>
    <s v="Contratar el servicio de Afiliacion al ICONTEC"/>
    <d v="2018-01-01T00:00:00"/>
    <s v="12 mes"/>
    <s v="Contratación Directa - No pluralidad de oferentes"/>
    <s v="Recursos propios"/>
    <n v="3000000"/>
    <n v="2341688"/>
    <s v="NO"/>
    <s v="N/A"/>
    <s v="Natalia Ruiz Lozano"/>
    <s v="Líder Gestora Contratación"/>
    <n v="3837020"/>
    <s v="natalia.ruiz@fla.com.co"/>
    <m/>
    <m/>
    <m/>
    <m/>
    <m/>
    <m/>
    <n v="8032"/>
    <n v="20404"/>
    <d v="2018-01-26T00:00:00"/>
    <n v="20180126"/>
    <n v="4600008020"/>
    <x v="1"/>
    <s v="Instituto Colombiano de Normas Técnicas y Cartificacion - ICONTEC"/>
    <s v="En ejecución"/>
    <m/>
    <s v="Carlos Mario Gamboa Díaz"/>
    <s v="Tipo C:  Supervisión"/>
    <m/>
  </r>
  <r>
    <x v="4"/>
    <n v="80101703"/>
    <s v="Contratar el servicio de Afiliacion a la Asociación Colombiana de Industrias Licoresras - ACIL"/>
    <d v="2018-01-01T00:00:00"/>
    <s v="12 mes"/>
    <s v="Contratación Directa - No pluralidad de oferentes"/>
    <s v="Recursos propios"/>
    <n v="142952000"/>
    <n v="142952000"/>
    <s v="NO"/>
    <s v="N/A"/>
    <s v="Natalia Ruiz Lozano"/>
    <s v="Líder Gestora Contratación"/>
    <n v="3837020"/>
    <s v="natalia.ruiz@fla.com.co"/>
    <m/>
    <m/>
    <m/>
    <m/>
    <m/>
    <m/>
    <m/>
    <m/>
    <m/>
    <m/>
    <m/>
    <x v="0"/>
    <m/>
    <m/>
    <m/>
    <s v="Johnairo Mena Ocampo"/>
    <s v="Tipo C:  Supervisión"/>
    <m/>
  </r>
  <r>
    <x v="4"/>
    <s v="78131802   78131702"/>
    <s v="Contratar el servicio de Transporte de producto terminado a puertos de embarque y mensajeria internal."/>
    <d v="2018-01-01T00:00:00"/>
    <s v="11 meses"/>
    <s v="Licitación pública"/>
    <s v="Recursos propios"/>
    <n v="1575132312"/>
    <n v="1406100002.5799999"/>
    <s v="NO"/>
    <s v="N/A"/>
    <s v="Natalia Ruiz Lozano"/>
    <s v="Líder Gestora Contratación"/>
    <n v="3837020"/>
    <s v="natalia.ruiz@fla.com.co"/>
    <m/>
    <m/>
    <m/>
    <m/>
    <m/>
    <m/>
    <n v="8007"/>
    <s v="20005  20007"/>
    <d v="2018-01-22T00:00:00"/>
    <n v="20180323"/>
    <n v="4600008067"/>
    <x v="1"/>
    <s v="UNION TEMPORAL ELITECOINTER FLA 2018"/>
    <s v="En ejecución"/>
    <m/>
    <s v="Jaime Andres Giraldo Montoya"/>
    <s v="Tipo C:  Supervisión"/>
    <m/>
  </r>
  <r>
    <x v="4"/>
    <n v="78131800"/>
    <s v="Contratar el servicio de Mantenimiento de Bodega de Material Logístico"/>
    <d v="2018-01-01T00:00:00"/>
    <s v="11 meses"/>
    <s v="Mínima Cuantía"/>
    <s v="Recursos propios"/>
    <n v="73920000"/>
    <n v="73920000"/>
    <s v="NO"/>
    <s v="N/A"/>
    <s v="Natalia Ruiz Lozano"/>
    <s v="Líder Gestora Contratación"/>
    <n v="3837020"/>
    <s v="natalia.ruiz@fla.com.co"/>
    <m/>
    <m/>
    <m/>
    <m/>
    <m/>
    <m/>
    <m/>
    <m/>
    <m/>
    <m/>
    <m/>
    <x v="0"/>
    <m/>
    <m/>
    <m/>
    <s v="Diana Marcela Carvajal Bernal"/>
    <s v="Tipo C:  Supervisión"/>
    <m/>
  </r>
  <r>
    <x v="4"/>
    <n v="82101503"/>
    <s v="Contratar el servicio de  Plan de Medios Marcas"/>
    <d v="2018-06-01T00:00:00"/>
    <s v="6 meses"/>
    <s v="Contratación Directa - Contratos Interadministrativos"/>
    <s v="Recursos propios"/>
    <n v="6000000000"/>
    <n v="6000000000"/>
    <s v="NO"/>
    <s v="N/A"/>
    <s v="Natalia Ruiz Lozano"/>
    <s v="Líder Gestora Contratación"/>
    <n v="3837020"/>
    <s v="natalia.ruiz@fla.com.co"/>
    <m/>
    <m/>
    <m/>
    <m/>
    <m/>
    <m/>
    <m/>
    <m/>
    <m/>
    <m/>
    <m/>
    <x v="0"/>
    <m/>
    <m/>
    <m/>
    <s v="Luisa María Pérez Zuluaga - Juliana Giraldo Macía"/>
    <s v="Tipo C:  Supervisión"/>
    <m/>
  </r>
  <r>
    <x v="4"/>
    <n v="80111620"/>
    <s v="Contratar el servicio de  Mercaderistas en  almacenes de la ciudad de Medellin y Area Metrpolitana (40 Mercad.)"/>
    <d v="2018-01-01T00:00:00"/>
    <s v="11 meses"/>
    <s v="Licitación pública"/>
    <s v="Recursos propios"/>
    <n v="1304201676"/>
    <n v="954696105"/>
    <s v="NO"/>
    <s v="N/A"/>
    <s v="Natalia Ruiz Lozano"/>
    <s v="Líder Gestora Contratación"/>
    <n v="3837020"/>
    <s v="natalia.ruiz@fla.com.co"/>
    <m/>
    <m/>
    <m/>
    <m/>
    <m/>
    <m/>
    <m/>
    <n v="21163"/>
    <m/>
    <m/>
    <m/>
    <x v="3"/>
    <m/>
    <m/>
    <m/>
    <s v="Marco Aurelio Arias Angel"/>
    <s v="Tipo C:  Supervisión"/>
    <m/>
  </r>
  <r>
    <x v="4"/>
    <n v="93141506"/>
    <s v="Contratar la compra bonos redimibles para Utiles y Textos Escolares"/>
    <d v="2018-01-01T00:00:00"/>
    <s v="6 meses"/>
    <s v="Mínima Cuantía"/>
    <s v="Recursos propios"/>
    <n v="79200000"/>
    <n v="65779292"/>
    <s v="NO"/>
    <s v="N/A"/>
    <s v="Natalia Ruiz Lozano"/>
    <s v="Líder Gestora Contratación"/>
    <s v="3837020"/>
    <s v="natalia.ruiz@fla.com.co"/>
    <m/>
    <m/>
    <m/>
    <m/>
    <m/>
    <m/>
    <n v="8014"/>
    <s v="20130-20131-20688-20689"/>
    <d v="2018-02-27T00:00:00"/>
    <n v="43158"/>
    <n v="4600008078"/>
    <x v="1"/>
    <s v="BIG PASS"/>
    <s v="Sin iniciar etapa precontractual"/>
    <m/>
    <s v="Jimena Roldan Piedrahita"/>
    <s v="Tipo C:  Supervisión"/>
    <m/>
  </r>
  <r>
    <x v="4"/>
    <n v="93141506"/>
    <s v="Contratar la compra bonos redimibles por auxilio nacimiento hijos "/>
    <d v="2018-05-01T00:00:00"/>
    <s v="6 meses"/>
    <s v="Mínima Cuantía"/>
    <s v="Recursos propios"/>
    <n v="20000000"/>
    <n v="20000000"/>
    <s v="NO"/>
    <s v="N/A"/>
    <s v="Natalia Ruiz Lozano"/>
    <s v="Líder Gestora Contratación"/>
    <n v="3837020"/>
    <s v="natalia.ruiz@fla.com.co"/>
    <m/>
    <m/>
    <m/>
    <m/>
    <m/>
    <m/>
    <m/>
    <m/>
    <m/>
    <m/>
    <m/>
    <x v="0"/>
    <m/>
    <m/>
    <m/>
    <s v="Jimena Roldan Piedrahita"/>
    <s v="Tipo C:  Supervisión"/>
    <m/>
  </r>
  <r>
    <x v="4"/>
    <n v="92121704"/>
    <s v="Contratar  la Segunda Etapa del Sistema Integrado de Seguridad"/>
    <d v="2018-07-01T00:00:00"/>
    <s v="5 meses "/>
    <s v="Contratación Directa - Contratos Interadministrativos"/>
    <s v="Recursos propios"/>
    <n v="300000000"/>
    <n v="300000000"/>
    <s v="NO"/>
    <s v="N/A"/>
    <s v="Natalia Ruiz Lozano"/>
    <s v="Líder Gestora Contratación"/>
    <n v="3837020"/>
    <s v="natalia.ruiz@fla.com.co"/>
    <s v="Fortalecimiento de los ingresos departamentales"/>
    <s v="Modernizacion y optimizacion dels sistema Productivo de la FLA"/>
    <s v="Apoyo y fortalecimiento administraivo de la FLA Itagui, departamento de Antioquia"/>
    <n v="220155001"/>
    <s v="Modernizacion y optimizacion dels sistema Productivo de la FLA"/>
    <s v="Adquisición equipos de oficina"/>
    <m/>
    <m/>
    <m/>
    <m/>
    <m/>
    <x v="0"/>
    <m/>
    <m/>
    <m/>
    <s v="Tiberio de Jesus Orrego Cortes"/>
    <s v="Tipo C:  Supervisión"/>
    <m/>
  </r>
  <r>
    <x v="4"/>
    <m/>
    <s v="Contratar  el Licenciamiento e implementación de soluciones informáticas: pesado dinámico y operador logístico desarrollo dispositivos móviles"/>
    <d v="2018-03-01T00:00:00"/>
    <s v="3 meses"/>
    <s v="Mínima Cuantía"/>
    <s v="Recursos propios"/>
    <n v="25000000"/>
    <n v="25000000"/>
    <s v="NO"/>
    <s v="N/A"/>
    <s v="Natalia Ruiz Lozano"/>
    <s v="Líder Gestora Contratación"/>
    <n v="3837020"/>
    <s v="natalia.ruiz@fla.com.co"/>
    <s v="Fortalecimiento de los ingresos departamentales"/>
    <s v="Modernizacion y optimizacion dels sistema Productivo de la FLA"/>
    <s v="Apoyo y fortalecimiento administraivo de la FLA Itagui, departamento de Antioquia"/>
    <n v="220155001"/>
    <s v="Modernizacion y optimizacion dels sistema Productivo de la FLA"/>
    <s v="Adquisición y renovación TIC´s"/>
    <m/>
    <m/>
    <m/>
    <m/>
    <m/>
    <x v="0"/>
    <m/>
    <m/>
    <m/>
    <s v="Jorge Andres Fernandez Castrillón"/>
    <s v="Tipo C:  Supervisión"/>
    <m/>
  </r>
  <r>
    <x v="4"/>
    <n v="41115500"/>
    <s v="Compra de equipos Audiovisuales para el área de comunicaciones "/>
    <d v="2018-05-01T00:00:00"/>
    <s v="3 meses"/>
    <s v="Mínima Cuantía"/>
    <s v="Recursos propios"/>
    <n v="30000000"/>
    <n v="30000000"/>
    <s v="NO"/>
    <s v="N/A"/>
    <s v="Natalia Ruiz Lozano"/>
    <s v="Líder Gestora Contratación"/>
    <n v="3837020"/>
    <s v="natalia.ruiz@fla.com.co"/>
    <s v="Fortalecimiento de los ingresos departamentales"/>
    <s v="Modernizacion y optimizacion dels sistema Productivo de la FLA"/>
    <s v="Apoyo y fortalecimiento administraivo de la FLA Itagui, departamento de Antioquia"/>
    <n v="220155001"/>
    <s v="Modernizacion y optimizacion dels sistema Productivo de la FLA"/>
    <s v="Adquisición equipos de oficina"/>
    <n v="8189"/>
    <n v="21254"/>
    <m/>
    <m/>
    <m/>
    <x v="3"/>
    <m/>
    <m/>
    <m/>
    <s v="Raúl Guillermo Rendón Arango  "/>
    <s v="Tipo C:  Supervisión"/>
    <m/>
  </r>
  <r>
    <x v="4"/>
    <m/>
    <s v="Realizar el Análisis de brechas para la adquisición del software para administrar y controlar las muestras y tiempo de procesamiento de las mismas en la oficina de laboratorio"/>
    <d v="2018-03-02T00:00:00"/>
    <s v="2 meses"/>
    <s v="Mínima Cuantía"/>
    <s v="Recursos propios"/>
    <n v="10000000"/>
    <n v="10000000"/>
    <s v="NO"/>
    <s v="N/A"/>
    <s v="Natalia Ruiz Lozano"/>
    <s v="Líder Gestora Contratación"/>
    <s v="3837020"/>
    <s v="natalia.ruiz@fla.com.co"/>
    <s v="Fortalecimiento de los ingresos departamentales"/>
    <s v="Modernizacion y optimizacion dels sistema Productivo de la FLA"/>
    <s v="Mejoramiento y modernización de los procesos productivos y administrativos de la FLA municipio de Itagui departamento de Antioquia"/>
    <n v="220158001"/>
    <s v="Modernizacion y optimizacion dels sistema Productivo de la FLA"/>
    <s v="Realizar el Análisis de brechas para la adquisición del software para administrar y controlar las muestras y tiempo de procesamiento de las mismas en la oficina de laboratorio"/>
    <m/>
    <m/>
    <m/>
    <m/>
    <m/>
    <x v="0"/>
    <m/>
    <m/>
    <m/>
    <s v="Andrés Felipe Restrepo Alvarez"/>
    <s v="Tipo C:  Supervisión"/>
    <m/>
  </r>
  <r>
    <x v="4"/>
    <n v="43231500"/>
    <s v="Contratar  la  Adquisición de un software para administrar y controlar las muestras y tiempo de procesamiento de las mismas en la oficina de laboratorio"/>
    <d v="2018-07-01T00:00:00"/>
    <s v="5 meses"/>
    <s v="Selección Abreviada - Menor Cuantía"/>
    <s v="Recursos propios"/>
    <n v="190000000"/>
    <n v="190000000"/>
    <s v="NO"/>
    <s v="N/A"/>
    <s v="Natalia Ruiz Lozano"/>
    <s v="Líder Gestora Contratación"/>
    <n v="3837020"/>
    <s v="natalia.ruiz@fla.com.co"/>
    <s v="Fortalecimiento de los ingresos departamentales"/>
    <s v="Modernizacion y optimizacion dels sistema Productivo de la FLA"/>
    <s v="Mejoramiento y modernización de los procesos productivos y administrativos de la FLA municipio de Itagui departamento de Antioquia"/>
    <n v="220158001"/>
    <s v="Modernizacion y optimizacion dels sistema Productivo de la FLA"/>
    <s v="Contratar  la  Adquisición de un software para administrar y controlar las muestras y tiempo de procesamiento de las mismas en la oficina de laboratorio"/>
    <m/>
    <m/>
    <m/>
    <m/>
    <m/>
    <x v="0"/>
    <m/>
    <m/>
    <m/>
    <s v="Andrés Felipe Restrepo Alvarez"/>
    <s v="Tipo C:  Supervisión"/>
    <m/>
  </r>
  <r>
    <x v="4"/>
    <n v="22101802"/>
    <s v="Contratar la compra de un Elevador para trabajo en alturas"/>
    <d v="2018-03-01T00:00:00"/>
    <s v="3 meses"/>
    <s v="Selección Abreviada - Menor Cuantía"/>
    <s v="Recursos propios"/>
    <n v="150000000"/>
    <n v="150000000"/>
    <s v="NO"/>
    <s v="N/A"/>
    <s v="Natalia Ruiz Lozano"/>
    <s v="Líder Gestora Contratación"/>
    <n v="3837020"/>
    <s v="natalia.ruiz@fla.com.co"/>
    <s v="Fortalecimiento de los ingresos departamentales"/>
    <s v="Modernizacion y optimizacion dels sistema Productivo de la FLA"/>
    <s v="Mejoramiento y modernización de los procesos productivos y administrativos de la FLA municipio de Itagui departamento de Antioquia"/>
    <n v="220158001"/>
    <s v="Modernizacion y optimizacion dels sistema Productivo de la FLA"/>
    <s v="Contratar la compra de un Elevador para trabajo en alturas"/>
    <m/>
    <m/>
    <m/>
    <m/>
    <m/>
    <x v="0"/>
    <m/>
    <m/>
    <m/>
    <s v="Lixyibel Muñoz Montes"/>
    <s v="Tipo C:  Supervisión"/>
    <m/>
  </r>
  <r>
    <x v="4"/>
    <n v="81141501"/>
    <s v="Contratar la compra de un equipo de ultrasonido para tratamiento de muestras de cromatrografía líquida de la oficina de  laboratorio"/>
    <d v="2018-06-01T00:00:00"/>
    <s v="5 meses"/>
    <s v="Mínima Cuantía"/>
    <s v="Recursos propios"/>
    <n v="50000000"/>
    <n v="50000000"/>
    <s v="NO"/>
    <s v="N/A"/>
    <s v="Natalia Ruiz Lozano"/>
    <s v="Líder Gestora Contratación"/>
    <n v="3837020"/>
    <s v="natalia.ruiz@fla.com.co"/>
    <s v="Fortalecimiento de los ingresos departamentales"/>
    <s v="Modernizacion y optimizacion dels sistema Productivo de la FLA"/>
    <s v="Mejoramiento y modernización de los procesos productivos y administrativos de la FLA municipio de Itagui departamento de Antioquia"/>
    <n v="220158001"/>
    <s v="Modernizacion y optimizacion dels sistema Productivo de la FLA"/>
    <s v="Contratar la compra de un equipo de ultrasonido para tratamiento de muestras de cromatrografía líquida de la oficina de  laboratorio"/>
    <m/>
    <m/>
    <m/>
    <m/>
    <m/>
    <x v="0"/>
    <m/>
    <m/>
    <m/>
    <s v="Carlos Mario Durango Yepes"/>
    <s v="Tipo C:  Supervisión"/>
    <m/>
  </r>
  <r>
    <x v="4"/>
    <n v="80111700"/>
    <s v="Contratar el suministro e instalación de  puerta automatizada y prestar servicio de mantenimiento puertas electricas automatizadas"/>
    <d v="2018-08-01T00:00:00"/>
    <s v="4 meses"/>
    <s v="Mínima Cuantía"/>
    <s v="Recursos propios"/>
    <n v="20000000"/>
    <n v="20000000"/>
    <s v="NO"/>
    <s v="N/A"/>
    <s v="Natalia Ruiz Lozano"/>
    <s v="Líder Gestora Contratación"/>
    <n v="3837020"/>
    <s v="natalia.ruiz@fla.com.co"/>
    <s v="Fortalecimiento de los ingresos departamentales"/>
    <s v="Modernizacion y optimizacion dels sistema Productivo de la FLA"/>
    <s v="Mejoramiento y modernización de los procesos productivos y administrativos de la FLA municipio de Itagui departamento de Antioquia"/>
    <n v="220158001"/>
    <s v="Modernizacion y optimizacion dels sistema Productivo de la FLA"/>
    <s v="Contratar el suministro e instalación de  puerta automatizada y prestar servicio de mantenimiento puertas electricas automatizadas"/>
    <m/>
    <m/>
    <m/>
    <m/>
    <m/>
    <x v="0"/>
    <m/>
    <m/>
    <m/>
    <s v="Jorge Mario Rendón Vélez"/>
    <s v="Tipo C:  Supervisión"/>
    <m/>
  </r>
  <r>
    <x v="4"/>
    <s v="32152002; 32152000"/>
    <s v="Suministrar, instalar y poner en funcionamiento, un sistema de registro y pesaje  de producto terminado."/>
    <d v="2018-03-01T00:00:00"/>
    <s v="4 meses"/>
    <s v="Licitación pública"/>
    <s v="Recursos propios"/>
    <n v="2024696926"/>
    <n v="2024696926"/>
    <s v="NO"/>
    <s v="N/A"/>
    <s v="Natalia Ruiz Lozano"/>
    <s v="Líder Gestora Contratación"/>
    <n v="3837020"/>
    <s v="natalia.ruiz@fla.com.co"/>
    <s v="Fortalecimiento de los ingresos departamentales"/>
    <s v="Modernizacion y optimizacion dels sistema Productivo de la FLA"/>
    <s v="Mejoramiento y modernización de los procesos productivos y administrativos de la FLA municipio de Itagui departamento de Antioquia"/>
    <n v="220158001"/>
    <s v="Modernizacion y optimizacion dels sistema Productivo de la FLA"/>
    <s v="Suministrar, instalar y poner en funcionamiento, un sistema de registro y pesaje  de producto terminado."/>
    <m/>
    <n v="21380"/>
    <m/>
    <m/>
    <m/>
    <x v="3"/>
    <m/>
    <m/>
    <m/>
    <s v="Fernando Gómez Ochoa"/>
    <s v="Tipo C:  Supervisión"/>
    <m/>
  </r>
  <r>
    <x v="4"/>
    <n v="23153100"/>
    <s v="Contratar la compra de triblock para linea 2"/>
    <d v="2018-04-01T00:00:00"/>
    <s v="3 meses"/>
    <s v="Selección Abreviada - Menor Cuantía"/>
    <s v="Recursos propios"/>
    <n v="1600000000"/>
    <n v="1600000000"/>
    <s v="NO"/>
    <s v="N/A"/>
    <s v="Natalia Ruiz Lozano"/>
    <s v="Líder Gestora Contratación"/>
    <n v="3837020"/>
    <s v="natalia.ruiz@fla.com.co"/>
    <s v="Fortalecimiento de los ingresos departamentales"/>
    <s v="Modernizacion y optimizacion dels sistema Productivo de la FLA"/>
    <s v="Mejoramiento y modernización de los procesos productivos y administrativos de la FLA municipio de Itagui departamento de Antioquia"/>
    <n v="220158001"/>
    <s v="Modernizacion y optimizacion dels sistema Productivo de la FLA"/>
    <s v="Contratar la compra de triblock para linea 2"/>
    <m/>
    <m/>
    <m/>
    <m/>
    <m/>
    <x v="0"/>
    <m/>
    <m/>
    <m/>
    <s v="Uriel Laverde Aguilar"/>
    <s v="Tipo C:  Supervisión"/>
    <m/>
  </r>
  <r>
    <x v="4"/>
    <n v="20121907"/>
    <s v="Contratar el servicio de Modernización proceso de fabricación de rones (automatización de vaciado y siembra de rones )"/>
    <d v="2018-03-01T00:00:00"/>
    <s v="6 meses"/>
    <s v="Selección Abreviada - Menor Cuantía"/>
    <s v="Recursos propios"/>
    <n v="144724830"/>
    <n v="144724830"/>
    <s v="NO"/>
    <s v="N/A"/>
    <s v="Natalia Ruiz Lozano"/>
    <s v="Líder Gestora Contratación"/>
    <n v="3837020"/>
    <s v="natalia.ruiz@fla.com.co"/>
    <s v="Fortalecimiento de los ingresos departamentales"/>
    <s v="Modernizacion y optimizacion dels sistema Productivo de la FLA"/>
    <s v="Mejoramiento y modernización de los procesos productivos y administrativos de la FLA municipio de Itagui departamento de Antioquia"/>
    <n v="220158001"/>
    <s v="Modernizacion y optimizacion dels sistema Productivo de la FLA"/>
    <s v="Contratar el servicio de Modernización proceso de fabricación de rones (automatización de vaciado y siembra de rones )"/>
    <m/>
    <m/>
    <m/>
    <m/>
    <m/>
    <x v="0"/>
    <m/>
    <m/>
    <m/>
    <s v="Hugo Álvarez Builes"/>
    <s v="Tipo C:  Supervisión"/>
    <m/>
  </r>
  <r>
    <x v="4"/>
    <s v="20121907; 81102700"/>
    <s v="Suministrar, instalar y poner en funcionamiento dos sistemas de inspección de nivel, tapa y etiqueta"/>
    <d v="2018-03-01T00:00:00"/>
    <s v="4 meses"/>
    <s v="Licitación pública"/>
    <s v="Recursos propios"/>
    <n v="1830578244"/>
    <n v="1830578244"/>
    <s v="NO"/>
    <s v="N/A"/>
    <s v="Natalia Ruiz Lozano"/>
    <s v="Líder Gestora Contratación"/>
    <n v="3837020"/>
    <s v="natalia.ruiz@fla.com.co"/>
    <s v="Fortalecimiento de los ingresos departamentales"/>
    <s v="Modernizacion y optimizacion dels sistema Productivo de la FLA"/>
    <s v="Mejoramiento y modernización de los procesos productivos y administrativos de la FLA municipio de Itagui departamento de Antioquia"/>
    <n v="220158001"/>
    <s v="Modernizacion y optimizacion dels sistema Productivo de la FLA"/>
    <s v="Suministrar, instalar y poner en funcionamiento dos sistemas de inspección de nivel, tapa y etiqueta"/>
    <m/>
    <n v="21262"/>
    <m/>
    <m/>
    <m/>
    <x v="3"/>
    <m/>
    <m/>
    <m/>
    <s v="Fernando Gómez Ochoa"/>
    <s v="Tipo C:  Supervisión"/>
    <m/>
  </r>
  <r>
    <x v="4"/>
    <n v="20121907"/>
    <s v="Contratar la compra de elementos para las Etiquetadoras y Empacadora de las líneas 1 y 4 marca Kosme y Krones "/>
    <d v="2018-01-01T00:00:00"/>
    <s v="11 meses"/>
    <s v="Contratación Directa - No pluralidad de oferentes"/>
    <s v="Recursos propios"/>
    <n v="680000000"/>
    <n v="1432760000"/>
    <s v="NO"/>
    <s v="N/A"/>
    <s v="Natalia Ruiz Lozano"/>
    <s v="Líder Gestora Contratación"/>
    <n v="3837020"/>
    <s v="natalia.ruiz@fla.com.co"/>
    <s v="Fortalecimiento de los ingresos departamentales"/>
    <s v="Modernizacion y optimizacion dels sistema Productivo de la FLA"/>
    <s v="Mejoramiento y modernización de los procesos productivos y administrativos de la FLA municipio de Itagui departamento de Antioquia"/>
    <n v="220158001"/>
    <s v="Modernizacion y optimizacion dels sistema Productivo de la FLA"/>
    <s v="Contratar la compra de elementos para las Etiquetadoras y Empacadora de las líneas 1 y 4 marca Kosme y Krones "/>
    <n v="8008"/>
    <n v="20047"/>
    <d v="2018-01-26T00:00:00"/>
    <n v="20180126"/>
    <n v="4600008016"/>
    <x v="1"/>
    <s v="Krones Andina Ltda."/>
    <s v="En ejecución"/>
    <m/>
    <s v="Jorge Humberto Baena Davila"/>
    <s v="Tipo C:  Supervisión"/>
    <m/>
  </r>
  <r>
    <x v="4"/>
    <n v="20121907"/>
    <s v="Contratar la compra de Tanques para ampliacion zona preparacion de aguardientes"/>
    <d v="2018-05-01T00:00:00"/>
    <s v="4 meses"/>
    <s v="Selección Abreviada - Menor Cuantía"/>
    <s v="Recursos propios"/>
    <n v="0"/>
    <n v="0"/>
    <s v="NO"/>
    <s v="N/A"/>
    <s v="Natalia Ruiz Lozano"/>
    <s v="Líder Gestora Contratación"/>
    <n v="3837020"/>
    <s v="natalia.ruiz@fla.com.co"/>
    <s v="Fortalecimiento de los ingresos departamentales"/>
    <s v="Modernizacion y optimizacion dels sistema Productivo de la FLA"/>
    <s v="Mejoramiento y modernización de los procesos productivos y administrativos de la FLA municipio de Itagui departamento de Antioquia"/>
    <n v="220158001"/>
    <s v="Modernizacion y optimizacion dels sistema Productivo de la FLA"/>
    <s v="Contratar la compra de Tanques para ampliacion zona preparacion de aguardientes"/>
    <m/>
    <m/>
    <m/>
    <m/>
    <m/>
    <x v="0"/>
    <m/>
    <m/>
    <m/>
    <s v="Juan Francisco Acevedo Medina - Diana Hincapié Osorno"/>
    <s v="Tipo B2: Supervisión Colegiada"/>
    <m/>
  </r>
  <r>
    <x v="4"/>
    <s v=" 81101500"/>
    <s v="Contratar el Mejoramiento y Adecuacion infraestructura fisica FLA"/>
    <d v="2018-02-01T00:00:00"/>
    <s v="8 meses"/>
    <s v="Licitación pública"/>
    <s v="Recursos propios"/>
    <n v="1185916000"/>
    <n v="1185916000"/>
    <s v="NO"/>
    <s v="N/A"/>
    <s v="Natalia Ruiz Lozano"/>
    <s v="Líder Gestora Contratación"/>
    <s v="3837022"/>
    <s v="natalia.ruiz@fla.com.co"/>
    <s v="Fortalecimiento de los ingresos departamentales"/>
    <s v="Modernizacion y optimizacion dels sistema Productivo de la FLA"/>
    <s v="Mejoramiento y adecuación de la infraestructura física de la FLA Itagui departamento Antioquia"/>
    <n v="112350003"/>
    <s v="Modernizacion y optimizacion dels sistema Productivo de la FLA"/>
    <s v="Contratar el Mejoramiento y Adecuacion infraestructura fisica FLA"/>
    <m/>
    <m/>
    <m/>
    <m/>
    <m/>
    <x v="0"/>
    <m/>
    <m/>
    <m/>
    <s v="Diana Hincapié Osorno"/>
    <s v="Tipo C:  Supervisión"/>
    <m/>
  </r>
  <r>
    <x v="4"/>
    <s v=" 81101500"/>
    <s v="Contratar la interventoría para el mejoramiento y Adecuacion infraestructura fisica FLA"/>
    <d v="2018-02-01T00:00:00"/>
    <s v="9 meses"/>
    <s v="Concurso de Méritos"/>
    <s v="Recursos propios"/>
    <n v="130000000"/>
    <n v="130000000"/>
    <s v="NO"/>
    <s v="N/A"/>
    <s v="Natalia Ruiz Lozano"/>
    <s v="Líder Gestora Contratación"/>
    <n v="3837020"/>
    <s v="natalia.ruiz@fla.com.co"/>
    <s v="Fortalecimiento de los ingresos departamentales"/>
    <s v="Modernizacion y optimizacion dels sistema Productivo de la FLA"/>
    <s v="Mejoramiento y adecuación de la infraestructura física de la FLA Itagui departamento Antioquia"/>
    <n v="112350003"/>
    <s v="Modernizacion y optimizacion dels sistema Productivo de la FLA"/>
    <s v="Contratar el Mejoramiento y Adecuacion infraestructura fisica FLA"/>
    <m/>
    <m/>
    <m/>
    <m/>
    <m/>
    <x v="0"/>
    <m/>
    <m/>
    <m/>
    <s v="Diana Hincapié Osorno"/>
    <s v="Tipo A1: Supervisión e Interventoría Integral"/>
    <m/>
  </r>
  <r>
    <x v="4"/>
    <n v="80111700"/>
    <s v="Contratar el servicio de Convenios especificos de investigación - desempeño aguardiente antioqueno feria de Flores"/>
    <d v="2018-06-01T00:00:00"/>
    <s v="3 meses"/>
    <s v="Mínima Cuantía"/>
    <s v="Recursos propios"/>
    <n v="245000000"/>
    <n v="245000000"/>
    <s v="NO"/>
    <s v="N/A"/>
    <s v="Natalia Ruiz Lozano"/>
    <s v="Líder Gestora Contratación"/>
    <n v="3837020"/>
    <s v="natalia.ruiz@fla.com.co"/>
    <s v="Fortalecimiento de los ingresos departamentales"/>
    <s v="Nuevos Mercados para Productos para la FLA"/>
    <s v="Diseño de estratégias de investigación aplicada y estudios en la FLA Itagui departamento de Antioquia"/>
    <n v="220159001"/>
    <s v="Nuevos Mercados para Productos para la FLA"/>
    <s v="Convenios especificos de investigación"/>
    <m/>
    <m/>
    <m/>
    <m/>
    <m/>
    <x v="0"/>
    <m/>
    <m/>
    <m/>
    <s v="Johnairo Mena Ocampo"/>
    <s v="Tipo C:  Supervisión"/>
    <m/>
  </r>
  <r>
    <x v="4"/>
    <n v="47131700"/>
    <s v="Contratar la Compra material absorvente para derrames quimicos"/>
    <d v="2018-06-01T00:00:00"/>
    <s v="2 meses"/>
    <s v="Mínima Cuantía"/>
    <s v="Recursos propios"/>
    <n v="2112000"/>
    <n v="2112000"/>
    <s v="NO"/>
    <s v="N/A"/>
    <s v="Natalia Ruiz Lozano"/>
    <s v="Líder Gestora Contratación"/>
    <n v="3837020"/>
    <s v="natalia.ruiz@fla.com.co"/>
    <s v="Fortalecimiento de los ingresos departamentales"/>
    <s v="Modernizacion y optimizacion dels sistema Productivo de la FLA"/>
    <s v="Implementación y ejecución del Sistema de Seguridad  y Salud en el trabajo en la FLA, Itagui, Antioquia, Occidente"/>
    <n v="220160001"/>
    <s v="Modernizacion y optimizacion dels sistema Productivo de la FLA"/>
    <s v="Suministros de insumos y protección"/>
    <m/>
    <m/>
    <m/>
    <m/>
    <m/>
    <x v="0"/>
    <m/>
    <m/>
    <m/>
    <s v="Lixyibel Muñoz Montes"/>
    <s v="Tipo C:  Supervisión"/>
    <m/>
  </r>
  <r>
    <x v="4"/>
    <n v="46181900"/>
    <s v="Contratar la Compra Kit de Silicona protectores auditivos"/>
    <d v="2018-10-01T00:00:00"/>
    <s v="2 meses"/>
    <s v="Mínima Cuantía"/>
    <s v="Recursos propios"/>
    <n v="3168000"/>
    <n v="3168000"/>
    <s v="NO"/>
    <s v="N/A"/>
    <s v="Natalia Ruiz Lozano"/>
    <s v="Líder Gestora Contratación"/>
    <n v="3837020"/>
    <s v="natalia.ruiz@fla.com.co"/>
    <s v="Fortalecimiento de los ingresos departamentales"/>
    <s v="Modernizacion y optimizacion dels sistema Productivo de la FLA"/>
    <s v="Implementación y ejecución del Sistema de Seguridad  y Salud en el trabajo en la FLA, Itagui, Antioquia, Occidente"/>
    <n v="220160001"/>
    <s v="Modernizacion y optimizacion dels sistema Productivo de la FLA"/>
    <s v="Suministros de insumos y protección"/>
    <m/>
    <m/>
    <m/>
    <m/>
    <m/>
    <x v="0"/>
    <m/>
    <m/>
    <m/>
    <s v="Lixyibel Muñoz Montes"/>
    <s v="Tipo C:  Supervisión"/>
    <m/>
  </r>
  <r>
    <x v="4"/>
    <s v="46181504 - 46181509 - 46181902 - 46181802 -"/>
    <s v="Contratar la Elementos de Protección Personal"/>
    <d v="2018-05-01T00:00:00"/>
    <s v="2 meses"/>
    <s v="Mínima Cuantía"/>
    <s v="Recursos propios"/>
    <n v="30168000"/>
    <n v="30168000"/>
    <s v="NO"/>
    <s v="N/A"/>
    <s v="Natalia Ruiz Lozano"/>
    <s v="Líder Gestora Contratación"/>
    <n v="3837020"/>
    <s v="natalia.ruiz@fla.com.co"/>
    <s v="Fortalecimiento de los ingresos departamentales"/>
    <s v="Modernizacion y optimizacion dels sistema Productivo de la FLA"/>
    <s v="Implementación y ejecución del Sistema de Seguridad  y Salud en el trabajo en la FLA, Itagui, Antioquia, Occidente"/>
    <n v="220160001"/>
    <s v="Modernizacion y optimizacion dels sistema Productivo de la FLA"/>
    <s v="Suministros de insumos y protección"/>
    <m/>
    <m/>
    <m/>
    <m/>
    <m/>
    <x v="0"/>
    <m/>
    <m/>
    <m/>
    <s v="Lixyibel Muñoz Montes"/>
    <s v="Tipo C:  Supervisión"/>
    <m/>
  </r>
  <r>
    <x v="4"/>
    <n v="80111700"/>
    <s v="Contratar el servicio del Area protegida"/>
    <d v="2018-01-01T00:00:00"/>
    <s v="11 mes"/>
    <s v="Mínima Cuantía"/>
    <s v="Recursos propios"/>
    <n v="10560000"/>
    <n v="10560000"/>
    <s v="NO"/>
    <s v="N/A"/>
    <s v="Natalia Ruiz Lozano"/>
    <s v="Líder Gestora Contratación"/>
    <n v="3837020"/>
    <s v="natalia.ruiz@fla.com.co"/>
    <s v="Fortalecimiento de los ingresos departamentales"/>
    <s v="Modernizacion y optimizacion dels sistema Productivo de la FLA"/>
    <s v="Implementación y ejecución del Sistema de Seguridad  y Salud en el trabajo en la FLA, Itagui, Antioquia, Occidente"/>
    <n v="220160001"/>
    <s v="Modernizacion y optimizacion dels sistema Productivo de la FLA"/>
    <s v="Suministros de insumos y protección"/>
    <m/>
    <m/>
    <m/>
    <m/>
    <m/>
    <x v="0"/>
    <m/>
    <m/>
    <m/>
    <s v="Lixyibel Muñoz Montes"/>
    <s v="Tipo C:  Supervisión"/>
    <m/>
  </r>
  <r>
    <x v="4"/>
    <n v="85111510"/>
    <s v="Contratar el servicio de Vacunacion "/>
    <d v="2018-11-01T00:00:00"/>
    <s v="1 mes"/>
    <s v="Mínima Cuantía"/>
    <s v="Recursos propios"/>
    <n v="10560000"/>
    <n v="10560000"/>
    <s v="NO"/>
    <s v="N/A"/>
    <s v="Natalia Ruiz Lozano"/>
    <s v="Líder Gestora Contratación"/>
    <n v="3837020"/>
    <s v="natalia.ruiz@fla.com.co"/>
    <s v="Fortalecimiento de los ingresos departamentales"/>
    <s v="Modernizacion y optimizacion dels sistema Productivo de la FLA"/>
    <s v="Implementación y ejecución del Sistema de Seguridad  y Salud en el trabajo en la FLA, Itagui, Antioquia, Occidente"/>
    <n v="220160001"/>
    <s v="Modernizacion y optimizacion dels sistema Productivo de la FLA"/>
    <s v="Suministros de insumos y protección"/>
    <m/>
    <m/>
    <m/>
    <m/>
    <m/>
    <x v="0"/>
    <m/>
    <m/>
    <m/>
    <s v="Lixyibel Muñoz Montes"/>
    <s v="Tipo C:  Supervisión"/>
    <m/>
  </r>
  <r>
    <x v="4"/>
    <s v="46181504 - 46181509 - 46181902 - 46181802 -"/>
    <s v="Contratar la Compra equipos brigada "/>
    <d v="2018-04-01T00:00:00"/>
    <s v="1 mes"/>
    <s v="Mínima Cuantía"/>
    <s v="Recursos propios"/>
    <n v="26400000"/>
    <n v="26400000"/>
    <s v="NO"/>
    <s v="N/A"/>
    <s v="Natalia Ruiz Lozano"/>
    <s v="Líder Gestora Contratación"/>
    <n v="3837020"/>
    <s v="natalia.ruiz@fla.com.co"/>
    <s v="Fortalecimiento de los ingresos departamentales"/>
    <s v="Modernizacion y optimizacion dels sistema Productivo de la FLA"/>
    <s v="Implementación y ejecución del Sistema de Seguridad  y Salud en el trabajo en la FLA, Itagui, Antioquia, Occidente"/>
    <n v="220160001"/>
    <s v="Modernizacion y optimizacion dels sistema Productivo de la FLA"/>
    <s v="Suministros de insumos y protección"/>
    <m/>
    <m/>
    <m/>
    <m/>
    <m/>
    <x v="0"/>
    <m/>
    <m/>
    <m/>
    <s v="Lixyibel Muñoz Montes"/>
    <s v="Tipo C:  Supervisión"/>
    <m/>
  </r>
  <r>
    <x v="4"/>
    <n v="81111503"/>
    <s v="Contratar el servicio de Implementacion de Sistemas de Gestion Visual,  Manejo de: energias Peligrosas, Riesgo quimico, Altura y ergonomia"/>
    <d v="2018-08-01T00:00:00"/>
    <s v="3 meses"/>
    <s v="Mínima Cuantía"/>
    <s v="Recursos propios"/>
    <n v="26400000"/>
    <n v="26400000"/>
    <s v="NO"/>
    <s v="N/A"/>
    <s v="Natalia Ruiz Lozano"/>
    <s v="Líder Gestora Contratación"/>
    <n v="3837020"/>
    <s v="natalia.ruiz@fla.com.co"/>
    <s v="Fortalecimiento de los ingresos departamentales"/>
    <s v="Modernizacion y optimizacion dels sistema Productivo de la FLA"/>
    <s v="Implementación y ejecución del Sistema de Seguridad  y Salud en el trabajo en la FLA, Itagui, Antioquia, Occidente"/>
    <n v="220160001"/>
    <s v="Modernizacion y optimizacion dels sistema Productivo de la FLA"/>
    <s v="Suministros de insumos y protección"/>
    <m/>
    <m/>
    <m/>
    <m/>
    <m/>
    <x v="0"/>
    <m/>
    <m/>
    <m/>
    <s v="Lixyibel Muñoz Montes"/>
    <s v="Tipo C:  Supervisión"/>
    <m/>
  </r>
  <r>
    <x v="4"/>
    <s v="42171917 - 42172001"/>
    <s v="Contratar la compra de Botiquín"/>
    <d v="2018-10-01T00:00:00"/>
    <s v="1 mes"/>
    <s v="Mínima Cuantía"/>
    <s v="Recursos propios"/>
    <n v="10560000"/>
    <n v="10560000"/>
    <s v="NO"/>
    <s v="N/A"/>
    <s v="Natalia Ruiz Lozano"/>
    <s v="Líder Gestora Contratación"/>
    <n v="3837020"/>
    <s v="natalia.ruiz@fla.com.co"/>
    <s v="Fortalecimiento de los ingresos departamentales"/>
    <s v="Modernizacion y optimizacion dels sistema Productivo de la FLA"/>
    <s v="Implementación y ejecución del Sistema de Seguridad  y Salud en el trabajo en la FLA, Itagui, Antioquia, Occidente"/>
    <n v="220160001"/>
    <s v="Modernizacion y optimizacion dels sistema Productivo de la FLA"/>
    <s v="Suministros de insumos y protección"/>
    <m/>
    <m/>
    <m/>
    <m/>
    <m/>
    <x v="0"/>
    <m/>
    <m/>
    <m/>
    <s v="Lixyibel Muñoz Montes"/>
    <s v="Tipo C:  Supervisión"/>
    <m/>
  </r>
  <r>
    <x v="4"/>
    <n v="46181804"/>
    <s v="Contratar la compra de Gafas con lente recetado"/>
    <d v="2018-01-01T00:00:00"/>
    <s v="1 mes"/>
    <s v="Mínima Cuantía"/>
    <s v="Recursos propios"/>
    <n v="10560000"/>
    <n v="10560000"/>
    <s v="NO"/>
    <s v="N/A"/>
    <s v="Natalia Ruiz Lozano"/>
    <s v="Líder Gestora Contratación"/>
    <n v="3837020"/>
    <s v="natalia.ruiz@fla.com.co"/>
    <s v="Fortalecimiento de los ingresos departamentales"/>
    <s v="Modernizacion y optimizacion dels sistema Productivo de la FLA"/>
    <s v="Implementación y ejecución del Sistema de Seguridad  y Salud en el trabajo en la FLA, Itagui, Antioquia, Occidente"/>
    <n v="220160001"/>
    <s v="Modernizacion y optimizacion dels sistema Productivo de la FLA"/>
    <s v="Suministros de insumos y protección"/>
    <m/>
    <m/>
    <m/>
    <m/>
    <m/>
    <x v="0"/>
    <m/>
    <m/>
    <m/>
    <s v="Lixyibel Muñoz Montes"/>
    <s v="Tipo C:  Supervisión"/>
    <m/>
  </r>
  <r>
    <x v="4"/>
    <n v="32151800"/>
    <s v="Contratar la implementacion de lineas de vida"/>
    <d v="2018-08-01T00:00:00"/>
    <s v="2 meses"/>
    <s v="Selección Abreviada - Menor Cuantía"/>
    <s v="Recursos propios"/>
    <n v="158000000"/>
    <n v="158000000"/>
    <s v="NO"/>
    <s v="N/A"/>
    <s v="Natalia Ruiz Lozano"/>
    <s v="Líder Gestora Contratación"/>
    <n v="3837020"/>
    <s v="natalia.ruiz@fla.com.co"/>
    <s v="Fortalecimiento de los ingresos departamentales"/>
    <s v="Modernizacion y optimizacion dels sistema Productivo de la FLA"/>
    <s v="Implementación y ejecución del Sistema de Seguridad  y Salud en el trabajo en la FLA, Itagui, Antioquia, Occidente"/>
    <n v="220160001"/>
    <s v="Modernizacion y optimizacion dels sistema Productivo de la FLA"/>
    <s v="Implementación de líneas de vida"/>
    <m/>
    <m/>
    <m/>
    <m/>
    <m/>
    <x v="0"/>
    <m/>
    <m/>
    <m/>
    <s v="Lixyibel Muñoz Montes"/>
    <s v="Tipo C:  Supervisión"/>
    <m/>
  </r>
  <r>
    <x v="4"/>
    <s v="93141506 - 49201611"/>
    <s v="Contratar el servicio de Mantenimiento y Mejoras Gimnasio"/>
    <d v="2018-02-01T00:00:00"/>
    <s v="11 meses"/>
    <s v="Mínima Cuantía"/>
    <s v="Recursos propios"/>
    <n v="18000000"/>
    <n v="6997200"/>
    <s v="NO"/>
    <s v="N/A"/>
    <s v="Natalia Ruiz Lozano"/>
    <s v="Líder Gestora Contratación"/>
    <n v="3837020"/>
    <s v="natalia.ruiz@fla.com.co"/>
    <s v="Fortalecimiento de los ingresos departamentales"/>
    <s v="Modernizacion y optimizacion dels sistema Productivo de la FLA"/>
    <s v="Construcción y ejecución de programas de Bienestar Social en la FLA Itagui, Antioquia, Occidente"/>
    <n v="220156001"/>
    <s v="Modernizacion y optimizacion dels sistema Productivo de la FLA"/>
    <s v="Concertación, ejecuc prog bienest social"/>
    <n v="8166"/>
    <n v="21228"/>
    <d v="2018-04-09T00:00:00"/>
    <n v="20180427"/>
    <n v="4600008096"/>
    <x v="1"/>
    <s v="SUMEC SUMINISTROS ESPECIALES DE COLOMBIA SAS"/>
    <s v="Celebrado sin iniciar"/>
    <m/>
    <s v="Jimena Roldan Piedrahita"/>
    <s v="Tipo C:  Supervisión"/>
    <m/>
  </r>
  <r>
    <x v="4"/>
    <n v="80111700"/>
    <s v="Contratar el servicio de Convenio Gimnasios"/>
    <d v="2018-01-01T00:00:00"/>
    <s v="11 meses"/>
    <s v="Mínima Cuantía"/>
    <s v="Recursos propios"/>
    <n v="19000000"/>
    <n v="19000000"/>
    <s v="NO"/>
    <s v="N/A"/>
    <s v="Natalia Ruiz Lozano"/>
    <s v="Líder Gestora Contratación"/>
    <n v="3837020"/>
    <s v="natalia.ruiz@fla.com.co"/>
    <s v="Fortalecimiento de los ingresos departamentales"/>
    <s v="Modernizacion y optimizacion dels sistema Productivo de la FLA"/>
    <s v="Construcción y ejecución de programas de Bienestar Social en la FLA Itagui, Antioquia, Occidente"/>
    <n v="220156001"/>
    <s v="Modernizacion y optimizacion dels sistema Productivo de la FLA"/>
    <s v="Concertación, ejecuc prog bienest social"/>
    <m/>
    <m/>
    <m/>
    <m/>
    <m/>
    <x v="0"/>
    <m/>
    <m/>
    <m/>
    <s v="Jimena Roldan Piedrahita"/>
    <s v="Tipo C:  Supervisión"/>
    <m/>
  </r>
  <r>
    <x v="4"/>
    <n v="93141506"/>
    <s v="Contratar el servicio de Aprovechamiento Tiempo Libre"/>
    <d v="2018-01-01T00:00:00"/>
    <s v="11 meses"/>
    <s v="Mínima Cuantía"/>
    <s v="Recursos propios"/>
    <n v="35900000.000000007"/>
    <n v="35900000.000000007"/>
    <s v="NO"/>
    <s v="N/A"/>
    <s v="Natalia Ruiz Lozano"/>
    <s v="Líder Gestora Contratación"/>
    <n v="3837020"/>
    <s v="natalia.ruiz@fla.com.co"/>
    <s v="Fortalecimiento de los ingresos departamentales"/>
    <s v="Modernizacion y optimizacion dels sistema Productivo de la FLA"/>
    <s v="Construcción y ejecución de programas de Bienestar Social en la FLA Itagui, Antioquia, Occidente"/>
    <n v="220156001"/>
    <s v="Modernizacion y optimizacion dels sistema Productivo de la FLA"/>
    <s v="Concertación, ejecuc prog bienest social"/>
    <m/>
    <m/>
    <m/>
    <m/>
    <m/>
    <x v="0"/>
    <m/>
    <m/>
    <m/>
    <s v="Jimena Roldan Piedrahita"/>
    <s v="Tipo C:  Supervisión"/>
    <m/>
  </r>
  <r>
    <x v="4"/>
    <n v="80111700"/>
    <s v="Contratar el servicio de Asesoria Sicologica"/>
    <d v="2018-01-01T00:00:00"/>
    <s v="11 meses"/>
    <s v="Contratación Directa - Prestación de Servicios y de Apoyo a la Gestión Persona Jurídica"/>
    <s v="Recursos propios"/>
    <n v="20000000"/>
    <n v="20000000"/>
    <s v="NO"/>
    <s v="N/A"/>
    <s v="Natalia Ruiz Lozano"/>
    <s v="Líder Gestora Contratación"/>
    <n v="3837020"/>
    <s v="natalia.ruiz@fla.com.co"/>
    <s v="Fortalecimiento de los ingresos departamentales"/>
    <s v="Modernizacion y optimizacion dels sistema Productivo de la FLA"/>
    <s v="Construcción y ejecución de programas de Bienestar Social en la FLA Itagui, Antioquia, Occidente"/>
    <n v="220156001"/>
    <s v="Modernizacion y optimizacion dels sistema Productivo de la FLA"/>
    <s v="Concertación, ejecuc prog bienest social"/>
    <n v="8013"/>
    <s v="20108 20122 20124 20126"/>
    <d v="2018-01-26T00:00:00"/>
    <n v="20180126"/>
    <n v="4600008026"/>
    <x v="1"/>
    <s v="Caja de Compensación Familiar de Antioquia - COMFAMA"/>
    <s v="En ejecución"/>
    <m/>
    <s v="Jimena Roldan Piedrahita"/>
    <s v="Tipo C:  Supervisión"/>
    <m/>
  </r>
  <r>
    <x v="4"/>
    <m/>
    <s v="Contratar un Programa de prevencion de adicciones"/>
    <d v="2018-07-01T00:00:00"/>
    <s v="6 meses"/>
    <s v="Contratación Directa - Contratos Interadministrativos"/>
    <s v="Recursos propios"/>
    <n v="47520000"/>
    <n v="47520000"/>
    <s v="NO"/>
    <s v="N/A"/>
    <s v="Natalia Ruiz Lozano"/>
    <s v="Líder Gestora Contratación"/>
    <s v="3837020"/>
    <s v="natalia.ruiz@fla.com.co"/>
    <s v="Fortalecimiento de los ingresos departamentales"/>
    <s v="Modernizacion y optimizacion dels sistema Productivo de la FLA"/>
    <s v="Construcción y ejecución de programas de Bienestar Social en la FLA Itagui, Antioquia, Occidente"/>
    <n v="220156001"/>
    <s v="Modernizacion y optimizacion dels sistema Productivo de la FLA"/>
    <s v="Concertación, ejecuc prog bienest social"/>
    <m/>
    <m/>
    <m/>
    <m/>
    <m/>
    <x v="0"/>
    <m/>
    <m/>
    <m/>
    <s v="Lixyibel Muñoz Montes"/>
    <s v="Tipo C:  Supervisión"/>
    <m/>
  </r>
  <r>
    <x v="4"/>
    <n v="93141506"/>
    <s v="Contratar el servicio de Programas Deportivos para servidores, (participacion en torneos deportivos e Intercambios). Entrenamiento (incluye semilleros hijos funcionarios, entrenamiento y escenarios deportivos)"/>
    <d v="2018-07-01T00:00:00"/>
    <s v="5 meses"/>
    <s v="Contratación Directa - Contratos Interadministrativos"/>
    <s v="Recursos propios"/>
    <n v="50000000"/>
    <n v="50000000"/>
    <s v="NO"/>
    <s v="N/A"/>
    <s v="Natalia Ruiz Lozano"/>
    <s v="Líder Gestora Contratación"/>
    <s v="3837020"/>
    <s v="natalia.ruiz@fla.com.co"/>
    <s v="Fortalecimiento de los ingresos departamentales"/>
    <s v="Modernizacion y optimizacion dels sistema Productivo de la FLA"/>
    <s v="Construcción y ejecución de programas de Bienestar Social en la FLA Itagui, Antioquia, Occidente"/>
    <n v="220156001"/>
    <s v="Modernizacion y optimizacion dels sistema Productivo de la FLA"/>
    <s v="Concertación, ejecuc prog bienest social"/>
    <m/>
    <m/>
    <m/>
    <m/>
    <m/>
    <x v="0"/>
    <m/>
    <m/>
    <m/>
    <s v="Jimena Roldan Piedrahita"/>
    <s v="Tipo C:  Supervisión"/>
    <m/>
  </r>
  <r>
    <x v="4"/>
    <s v=" 53102700"/>
    <s v="Contratar la compra de Uniformes e Implementos deportivos "/>
    <d v="2018-07-01T00:00:00"/>
    <s v="5 meses"/>
    <s v="Contratación Directa - Contratos Interadministrativos"/>
    <s v="Recursos propios"/>
    <n v="45000000"/>
    <n v="45000000"/>
    <s v="NO"/>
    <s v="N/A"/>
    <s v="Natalia Ruiz Lozano"/>
    <s v="Líder Gestora Contratación"/>
    <s v="3837020"/>
    <s v="natalia.ruiz@fla.com.co"/>
    <s v="Fortalecimiento de los ingresos departamentales"/>
    <s v="Modernizacion y optimizacion dels sistema Productivo de la FLA"/>
    <s v="Construcción y ejecución de programas de Bienestar Social en la FLA Itagui, Antioquia, Occidente"/>
    <n v="220156001"/>
    <s v="Modernizacion y optimizacion dels sistema Productivo de la FLA"/>
    <s v="Concertación, ejecuc prog bienest social"/>
    <m/>
    <m/>
    <m/>
    <m/>
    <m/>
    <x v="0"/>
    <m/>
    <m/>
    <m/>
    <s v="Jimena Roldan Piedrahita"/>
    <s v="Tipo C:  Supervisión"/>
    <m/>
  </r>
  <r>
    <x v="4"/>
    <n v="93141506"/>
    <s v="Contratar el servicio de Operador Logistico para actividades recreativas de los servidores públicos de la FLA y su grupo familiar."/>
    <d v="2018-02-01T00:00:00"/>
    <s v="10 meses"/>
    <s v="Selección Abreviada - Menor Cuantía"/>
    <s v="Recursos propios"/>
    <n v="530000000"/>
    <n v="530000000"/>
    <s v="NO"/>
    <s v="N/A"/>
    <s v="Natalia Ruiz Lozano"/>
    <s v="Líder Gestora Contratación"/>
    <s v="3837020"/>
    <s v="natalia.ruiz@fla.com.co"/>
    <s v="Fortalecimiento de los ingresos departamentales"/>
    <s v="Modernizacion y optimizacion dels sistema Productivo de la FLA"/>
    <s v="Construcción y ejecución de programas de Bienestar Social en la FLA Itagui, Antioquia, Occidente"/>
    <n v="220156001"/>
    <s v="Modernizacion y optimizacion dels sistema Productivo de la FLA"/>
    <s v="Concertación, ejecuc prog bienest social"/>
    <m/>
    <s v="21230 -21233 -21234 - 21235"/>
    <m/>
    <m/>
    <m/>
    <x v="3"/>
    <m/>
    <m/>
    <m/>
    <s v="Jimena Roldan Piedrahita"/>
    <s v="Tipo C:  Supervisión"/>
    <m/>
  </r>
  <r>
    <x v="4"/>
    <n v="93141506"/>
    <s v="Contratar el servicio de operación logística especializada para el mejoramiento de la calidad de vida de los servidores públicos de la FLA y su grupo familar."/>
    <d v="2018-02-01T00:00:00"/>
    <s v="10 meses"/>
    <s v="Selección Abreviada - Menor Cuantía"/>
    <s v="Recursos propios"/>
    <n v="355000000"/>
    <n v="355000000"/>
    <s v="NO"/>
    <s v="N/A"/>
    <s v="Natalia Ruiz Lozano"/>
    <s v="Líder Gestora Contratación"/>
    <s v="3837020"/>
    <s v="natalia.ruiz@fla.com.co"/>
    <s v="Fortalecimiento de los ingresos departamentales"/>
    <s v="Modernizacion y optimizacion dels sistema Productivo de la FLA"/>
    <s v="Construcción y ejecución de programas de Bienestar Social en la FLA Itagui, Antioquia, Occidente"/>
    <n v="220156001"/>
    <s v="Modernizacion y optimizacion dels sistema Productivo de la FLA"/>
    <s v="Concertación, ejecuc prog bienest social"/>
    <m/>
    <s v="21230 -21233 -21234 - 21235"/>
    <m/>
    <m/>
    <m/>
    <x v="3"/>
    <m/>
    <m/>
    <m/>
    <s v="Jimena Roldan Piedrahita"/>
    <s v="Tipo C:  Supervisión"/>
    <m/>
  </r>
  <r>
    <x v="4"/>
    <n v="86101810"/>
    <s v="Contratar el servicio de Capacitación y Adiestramiento (Seminarios, Diplomado, talleres y circuitos internos de conocimiento)"/>
    <d v="2018-02-01T00:00:00"/>
    <s v="11 meses"/>
    <s v="Selección Abreviada - Menor Cuantía"/>
    <s v="Recursos propios"/>
    <n v="331200000"/>
    <n v="331200000"/>
    <s v="NO"/>
    <s v="N/A"/>
    <s v="Natalia Ruiz Lozano"/>
    <s v="Líder Gestora Contratación"/>
    <s v="3837020"/>
    <s v="natalia.ruiz@fla.com.co"/>
    <s v="Fortalecimiento de los ingresos departamentales"/>
    <s v="Modernizacion y optimizacion dels sistema Productivo de la FLA"/>
    <s v="Construcción y ejecución de programas de capacitación en la FLA Itagui, Antioquia, Occidente"/>
    <n v="220157001"/>
    <s v="Modernizacion y optimizacion dels sistema Productivo de la FLA"/>
    <s v="Capacitación y adiestramiento"/>
    <n v="8184"/>
    <s v="21229 - 21236 - 21237 - 21238"/>
    <m/>
    <m/>
    <m/>
    <x v="3"/>
    <m/>
    <m/>
    <m/>
    <s v="Jimena Roldan Piedrahita"/>
    <s v="Tipo C:  Supervisión"/>
    <m/>
  </r>
  <r>
    <x v="4"/>
    <n v="86101810"/>
    <s v="Contratar el servicio de cursos de capacitacion No Formal"/>
    <d v="2018-01-01T00:00:00"/>
    <s v="11 meses"/>
    <s v="Contratación Directa - Prestación de Servicios y de Apoyo a la Gestión Persona Natural"/>
    <s v="Recursos propios"/>
    <n v="25344000"/>
    <n v="24960000"/>
    <s v="NO"/>
    <s v="N/A"/>
    <s v="Natalia Ruiz Lozano"/>
    <s v="Líder Gestora Contratación"/>
    <s v="3837020"/>
    <s v="natalia.ruiz@fla.com.co"/>
    <s v="Fortalecimiento de los ingresos departamentales"/>
    <s v="Modernizacion y optimizacion dels sistema Productivo de la FLA"/>
    <s v="Construcción y ejecución de programas de capacitación en la FLA Itagui, Antioquia, Occidente"/>
    <n v="220157001"/>
    <s v="Modernizacion y optimizacion dels sistema Productivo de la FLA"/>
    <s v="Curso de capacitación no formal"/>
    <n v="8012"/>
    <s v="20091  20093  20097 20100"/>
    <d v="2018-01-26T00:00:00"/>
    <n v="20180126"/>
    <n v="4600008022"/>
    <x v="1"/>
    <s v="Caja de Compensación Familiar de Antioquia - COMFAMA"/>
    <s v="En ejecución"/>
    <m/>
    <s v="Jimena Roldan Piedrahita"/>
    <s v="Tipo C:  Supervisión"/>
    <m/>
  </r>
  <r>
    <x v="4"/>
    <n v="80111700"/>
    <s v="Contratar el servicio de Certificación y Reentrenamiento en Alturas"/>
    <d v="2018-10-01T00:00:00"/>
    <s v="1 mes"/>
    <s v="Mínima Cuantía"/>
    <s v="Recursos propios"/>
    <n v="23232000"/>
    <n v="23232000"/>
    <s v="NO"/>
    <s v="N/A"/>
    <s v="Natalia Ruiz Lozano"/>
    <s v="Líder Gestora Contratación"/>
    <s v="3837020"/>
    <s v="natalia.ruiz@fla.com.co"/>
    <s v="Fortalecimiento de los ingresos departamentales"/>
    <s v="Modernizacion y optimizacion dels sistema Productivo de la FLA"/>
    <s v="Construcción y ejecución de programas de capacitación en la FLA Itagui, Antioquia, Occidente"/>
    <n v="220157001"/>
    <s v="Modernizacion y optimizacion dels sistema Productivo de la FLA"/>
    <s v="Certificación y reentrenamiento alturas"/>
    <m/>
    <m/>
    <m/>
    <m/>
    <m/>
    <x v="0"/>
    <m/>
    <m/>
    <m/>
    <s v="Lixyibel Muñoz Montes"/>
    <s v="Tipo C:  Supervisión"/>
    <m/>
  </r>
  <r>
    <x v="4"/>
    <n v="24122004"/>
    <s v="Tapas de seguridad"/>
    <d v="2018-02-01T00:00:00"/>
    <s v="8 meses"/>
    <s v="Selección Abreviada - Subasta Inversa"/>
    <s v="Recursos propios"/>
    <n v="25441678100"/>
    <n v="25441678100"/>
    <s v="NO"/>
    <s v="N/A"/>
    <s v="Natalia Ruiz Lozano"/>
    <s v="Líder Gestora Contratación"/>
    <s v="3837021"/>
    <s v="natalia.ruiz@fla.com.co"/>
    <m/>
    <m/>
    <m/>
    <m/>
    <m/>
    <m/>
    <m/>
    <m/>
    <m/>
    <m/>
    <m/>
    <x v="0"/>
    <m/>
    <m/>
    <m/>
    <s v="Erika Rothstein Gutierrez"/>
    <s v="Tipo C:  Supervisión"/>
    <m/>
  </r>
  <r>
    <x v="4"/>
    <n v="55121502"/>
    <s v="Contratar la compra de sellos de seguridad lenticular"/>
    <d v="2018-07-01T00:00:00"/>
    <s v="5 meses"/>
    <s v="Contratación Directa - Contratos Interadministrativos"/>
    <s v="Recursos propios"/>
    <n v="15000000000"/>
    <n v="14247240000"/>
    <s v="NO"/>
    <s v="N/A"/>
    <s v="Natalia Ruiz Lozano"/>
    <s v="Líder Gestora Contratación"/>
    <s v="3837020"/>
    <s v="natalia.ruiz@fla.com.co"/>
    <s v="Fortalecimiento de los ingresos departamentales"/>
    <s v="Modernizacion y optimizacion dels sistema Productivo de la FLA"/>
    <s v="Fortalecimiento Señalización y Marcación de Identificadores de Seguridad Itaguí, Antioquia"/>
    <s v="010047001"/>
    <s v="Modernizacion y optimizacion dels sistema Productivo de la FLA"/>
    <s v="Suministro Identificadores Seguridad FLA"/>
    <m/>
    <m/>
    <m/>
    <m/>
    <m/>
    <x v="0"/>
    <m/>
    <m/>
    <m/>
    <s v="Henry Vasquez Vasquez"/>
    <s v="Tipo C:  Supervisión"/>
    <m/>
  </r>
  <r>
    <x v="4"/>
    <s v="31151804; 31152305"/>
    <s v="Suminisrtar alambre para cosedora de cajas de cartón"/>
    <d v="2018-05-01T00:00:00"/>
    <s v="7 meses"/>
    <s v="Mínima Cuantía"/>
    <s v="Recursos propios"/>
    <n v="5037600"/>
    <n v="5037600"/>
    <s v="NO"/>
    <s v="N/A"/>
    <s v="Natalia Ruiz Lozano"/>
    <s v="Líder Gestora Contratación"/>
    <n v="3837022"/>
    <s v="natalia.ruiz@fla.com.co"/>
    <m/>
    <m/>
    <m/>
    <m/>
    <m/>
    <m/>
    <m/>
    <n v="21405"/>
    <m/>
    <m/>
    <m/>
    <x v="3"/>
    <m/>
    <m/>
    <m/>
    <s v="Henry Vasquez Vasquez"/>
    <m/>
    <m/>
  </r>
  <r>
    <x v="4"/>
    <n v="80141604"/>
    <s v="PRESTACIÓN DE SERVICIOS PARA LA REALIZACIÓN DE LA MEDICIÓN RETAIL INDEX DE AGUARDIENTES, RONES E INDUSTRIA DE LICORES HASTA A"/>
    <d v="2018-01-01T00:00:00"/>
    <s v="7 meses"/>
    <s v="Contratación Directa Servicios profesionales y de Apoyo a la Gestón)"/>
    <s v="Recursos propios"/>
    <n v="500000000"/>
    <n v="500000000"/>
    <s v="NO"/>
    <s v="N/A"/>
    <s v="Natalia Ruiz Lozano"/>
    <s v="Líder Gestora Contratación"/>
    <s v="3837022"/>
    <s v="natalia.ruiz@fla.com.co"/>
    <m/>
    <m/>
    <m/>
    <m/>
    <m/>
    <m/>
    <s v="CD 2018SS330001"/>
    <n v="20622"/>
    <d v="2018-01-26T00:00:00"/>
    <n v="20180126"/>
    <s v="2018SS330001"/>
    <x v="1"/>
    <s v="AC NIELSEN DE COLOMBIA LTDA."/>
    <s v="En ejecución"/>
    <m/>
    <s v="Ana María Martinez López"/>
    <s v="Tipo C:  Supervisión"/>
    <m/>
  </r>
  <r>
    <x v="5"/>
    <n v="81161801"/>
    <s v="Prestar a la Gobernación de Antioquia, los servicios de relacionamiento con la ciudadanía a través de los canales de Contact Center y BPO, brindando una experiencia diferenciadora en cada interacción telefónica, presencial o virtual, apoyando así la actividad institucional del Departamento de Antioquia en el fortalecimiento de sus relaciones con la comunidad."/>
    <d v="2018-01-02T00:00:00"/>
    <s v="15 MESES"/>
    <s v="Contratación Directa - Contratos Interadministrativos"/>
    <s v="Propios"/>
    <n v="2232000000"/>
    <n v="1632000000"/>
    <s v="SI"/>
    <s v="Aprobadas"/>
    <s v="Jorge O. Patiño Cardona"/>
    <s v="Profesional Universitario"/>
    <s v="3839691"/>
    <s v="jorge.patino@antioquia.gov.co"/>
    <s v="Fortalecimiento del Modelo integral de Atención a la ciudadanía"/>
    <s v="Cumplimiento del enfoque al cliente frente a la dimensión de Adaptabilidad en el diagnóstico de la cultura organizacional"/>
    <s v="Fortalecimiento del Modelo integral de Atención a la ciudadanía"/>
    <n v="222197001"/>
    <s v=" procesos del Sistema Integrado de Gestión articulados con la Misión, Visión y objetivos estrategicos de la entidad"/>
    <s v="Fortalecimiento en la atención a la Ciudadania"/>
    <n v="7503"/>
    <n v="18525"/>
    <d v="2017-08-29T00:00:00"/>
    <s v="2017060101623 del 19/09/2017"/>
    <n v="4600007451"/>
    <x v="1"/>
    <s v="Emtelco S.A.S"/>
    <s v="En ejecución"/>
    <m/>
    <s v="Erica Maria Tobon Rivera"/>
    <s v="Tipo C:  Supervisión"/>
    <s v="Tecnica, Administrativa, Financiera, juridica y contable."/>
  </r>
  <r>
    <x v="5"/>
    <n v="78111502"/>
    <s v="Contratar el suministro de tiquetes aéreos, regionales, nacionales e internacionales para los desplazamientos de los servidores públicos de la Secretaría de Gestión Humana"/>
    <d v="2018-01-10T00:00:00"/>
    <s v="11 meses"/>
    <s v="Selección Abreviada - Subasta Inversa"/>
    <s v="Propios"/>
    <n v="80500000"/>
    <n v="60500000"/>
    <s v="SI"/>
    <s v="Aprobadas"/>
    <s v="Jorge O. Patiño Cardona"/>
    <s v="Profesional Universitario"/>
    <s v="3839691"/>
    <s v="jorge.patino@antioquia.gov.co"/>
    <s v="N/A"/>
    <s v="N/A"/>
    <s v="N/A"/>
    <s v="N/A"/>
    <s v="N/A"/>
    <s v="N/A"/>
    <n v="7571"/>
    <n v="18669"/>
    <d v="2017-09-08T00:00:00"/>
    <s v="201706102139 del 22 /09/2017"/>
    <n v="4600007506"/>
    <x v="1"/>
    <s v="Servicio Aereo Territorio Nacional - SATENA"/>
    <s v="En ejecución"/>
    <s v="El proceso lo realiza la Secretaria General"/>
    <s v="Hernan Dario Tamayo Piedrahita"/>
    <s v="Tipo C:  Supervisión"/>
    <s v="Tecnica, Administrativa, Financiera, juridica y contable."/>
  </r>
  <r>
    <x v="5"/>
    <n v="82121503"/>
    <s v="Elaboración de credenciales de identificación (carné)  con su correspondiente cinta bordada y accesorio porta escarapela "/>
    <d v="2018-04-25T00:00:00"/>
    <s v="6 meses"/>
    <s v="Mínima Cuantía"/>
    <s v="Propios"/>
    <n v="8700000"/>
    <n v="8700000"/>
    <s v="NO"/>
    <s v="N/A"/>
    <s v="Jorge O. Patiño Cardona"/>
    <s v="Profesional Universitario"/>
    <s v="3839691"/>
    <s v="jorge.patino@antioquia.gov.co"/>
    <s v="N/A"/>
    <s v="N/A"/>
    <s v="N/A"/>
    <s v="N/A"/>
    <s v="N/A"/>
    <s v="N/A"/>
    <n v="8130"/>
    <n v="22076"/>
    <d v="2018-02-19T00:00:00"/>
    <m/>
    <m/>
    <x v="4"/>
    <m/>
    <s v="En etapa precontractual"/>
    <m/>
    <s v="Ingrid Rodriguez Cuellar"/>
    <s v="Tipo C:  Supervisión"/>
    <s v="Tecnica, Administrativa, Financiera, juridica y contable."/>
  </r>
  <r>
    <x v="5"/>
    <n v="80111600"/>
    <s v="Apoyar el Fortalecimiento Institucional de la Asamblea Departamental de Antioquia, en aras de promover la eficiencia, eficacia y efectividad en el cumplimiento de sus funciones"/>
    <d v="2018-01-03T00:00:00"/>
    <s v="12 meses"/>
    <s v="Régimen Especial - Artículo 95 Ley 489 de 1998"/>
    <s v="Propios"/>
    <n v="2029471994"/>
    <n v="1547412138"/>
    <s v="SI"/>
    <s v="Aprobadas"/>
    <s v="Jorge O. Patiño Cardona"/>
    <s v="Profesional Universitario"/>
    <s v="3839691"/>
    <s v="jorge.patino@antioquia.gov.co"/>
    <s v="N/A"/>
    <s v="N/A"/>
    <s v="N/A"/>
    <s v="N/A"/>
    <s v="N/A"/>
    <s v="N/A"/>
    <n v="7454"/>
    <n v="18524"/>
    <d v="2017-08-30T00:00:00"/>
    <n v="42978"/>
    <s v="2017-SS-24-0011"/>
    <x v="1"/>
    <s v="Asamblea Departamental"/>
    <s v="En ejecución"/>
    <m/>
    <s v="Laura Melissa Monsalve Alvarez"/>
    <s v="Tipo C:  Supervisión"/>
    <s v="Tecnica, Administrativa, Financiera, juridica y contable."/>
  </r>
  <r>
    <x v="5"/>
    <n v="81111811"/>
    <s v="Servicios para la Administración, Operación del Centro de Servicios de Informática,  y servicio de hosting, para el apoyo tecnológico a la plataforma informática utilizada en la Administración Departamental"/>
    <d v="2018-01-03T00:00:00"/>
    <s v="12 meses"/>
    <s v="Contratación Directa - Contratos Interadministrativos"/>
    <s v="Propios"/>
    <n v="2418663303"/>
    <n v="1636904414"/>
    <s v="SI "/>
    <s v="Aprobadas"/>
    <s v="Jorge O. Patiño Cardona"/>
    <s v="Profesional Universitario"/>
    <s v="3839691"/>
    <s v="jorge.patino@antioquia.gov.co"/>
    <s v="Fortalecimiento de las TIC en la Administración Departamental"/>
    <s v="Soluciones Informáticas intervenidas y cumpliendo las políticas  informáticas**"/>
    <s v="Fortalecimiento de las tecnologías de información y comunicaciones TIC"/>
    <s v="22-0080"/>
    <s v="Fortalecimiento de las tecnologías de información y comunicaciones TIC"/>
    <s v="Intervenir  soluciones informáticas"/>
    <n v="7720"/>
    <s v="19049 - 19050"/>
    <d v="2017-10-13T00:00:00"/>
    <n v="43042"/>
    <n v="4600007640"/>
    <x v="1"/>
    <s v="Valor + S.A.S"/>
    <s v="En ejecución"/>
    <m/>
    <s v="Diana Perez Blandon - Ivan Yesid Espinoza Guzman"/>
    <s v="Tipo B2: Supervisión Colegiada"/>
    <s v="Tecnica, Administrativa, Financiera, juridica y contable."/>
  </r>
  <r>
    <x v="5"/>
    <n v="81112209"/>
    <s v="Servicio de mantenimiento, soporte y actualización del software G+ (actualización, soporte y mantenimiento),  Secretaría de Gestión Humana (adición)"/>
    <d v="2018-09-03T00:00:00"/>
    <s v="12 meses"/>
    <s v="Contratación Directa - No pluralidad de oferentes"/>
    <s v="Propios"/>
    <n v="130000000"/>
    <n v="130000000"/>
    <s v="NO"/>
    <s v="N/A"/>
    <s v="Jorge O. Patiño Cardona"/>
    <s v="Profesional Universitario"/>
    <s v="3839691"/>
    <s v="jorge.patino@antioquia.gov.co"/>
    <s v="Fortalecimiento de las TIC en la Administración Departamental"/>
    <s v="Soluciones Informáticas intervenidas y cumpliendo las políticas  informáticas**"/>
    <s v="Fortalecimiento de las tecnologías de información y comunicaciones TIC"/>
    <m/>
    <s v="Fortalecimiento de las tecnologías de información y comunicaciones TIC"/>
    <s v="Intervenir  soluciones informáticas"/>
    <m/>
    <m/>
    <m/>
    <m/>
    <m/>
    <x v="0"/>
    <m/>
    <m/>
    <m/>
    <m/>
    <m/>
    <m/>
  </r>
  <r>
    <x v="5"/>
    <n v="81112209"/>
    <s v="Servicio de mantenimiento, soporte y actualización del software ISOLUCION (actualización, soporte y mantenimiento),  Secretaría de Gestión Humana "/>
    <d v="2018-07-03T00:00:00"/>
    <s v="12 meses"/>
    <s v="Contratación Directa - No pluralidad de oferentes"/>
    <s v="Propios"/>
    <n v="42000000"/>
    <n v="26000000"/>
    <s v="SI "/>
    <s v="Aprobadas"/>
    <s v="Jorge O. Patiño Cardona"/>
    <s v="Profesional Universitario"/>
    <s v="3839691"/>
    <s v="jorge.patino@antioquia.gov.co"/>
    <s v="Fortalecimiento de las TIC en la Administración Departamental"/>
    <s v="Soluciones de Tecnología de información y comunicaciones por demanda incorporadas"/>
    <s v="Fortalecimiento de las tecnologías de información y comunicaciones TIC"/>
    <s v="22-0083"/>
    <s v="Fortalecimiento de las tecnologías de información y comunicaciones TIC"/>
    <s v="Incorporar soluciones informáticas"/>
    <n v="7772"/>
    <n v="19044"/>
    <d v="2017-11-01T00:00:00"/>
    <n v="43042"/>
    <s v="4600007687"/>
    <x v="1"/>
    <s v="ISOLUCIÓN SISTEMAS INTEGR A GE"/>
    <s v="En ejecución"/>
    <m/>
    <s v="Gloria Ivonne Mayo"/>
    <s v="Tipo C:  Supervisión"/>
    <s v="Tecnica, Administrativa, Financiera, juridica y contable."/>
  </r>
  <r>
    <x v="5"/>
    <n v="81112209"/>
    <s v="Servicio de mantenimiento, soporte y actualización del software ARANDA (actualización, soporte y mantenimiento), Secretaría de Gestión Humana"/>
    <d v="2018-07-03T00:00:00"/>
    <s v="12 meses"/>
    <s v="Contratación Directa - No pluralidad de oferentes"/>
    <s v="Propios"/>
    <n v="170000000"/>
    <n v="170000000"/>
    <s v="NO"/>
    <s v="N/A"/>
    <s v="Jorge O. Patiño Cardona"/>
    <s v="Profesional Universitario"/>
    <s v="3839691"/>
    <s v="jorge.patino@antioquia.gov.co"/>
    <s v="Fortalecimiento de las TIC en la Administración Departamental"/>
    <s v="Soluciones Informáticas intervenidas y cumpliendo las políticas  informáticas**"/>
    <s v="Fortalecimiento de las tecnologías de información y comunicaciones TIC"/>
    <s v="22-0080"/>
    <s v="Fortalecimiento de las tecnologías de información y comunicaciones TIC"/>
    <s v="Intervenir  soluciones informáticas"/>
    <m/>
    <m/>
    <m/>
    <m/>
    <m/>
    <x v="0"/>
    <m/>
    <m/>
    <m/>
    <s v="Doris Elena Palacio Ramírez"/>
    <s v="Tipo C:  Supervisión"/>
    <s v="Tecnica, Administrativa, Financiera, juridica y contable."/>
  </r>
  <r>
    <x v="5"/>
    <n v="81112205"/>
    <s v="Servicio de mantenimeinto, soporte y actualización de Software Updates License &amp; Support para los productos Oracle que posee el Departamento de Antioquia (Mas 150 millones de Planeación)"/>
    <d v="2018-07-05T00:00:00"/>
    <s v="12 meses"/>
    <s v="Contratación Directa - No pluralidad de oferentes"/>
    <s v="Propios"/>
    <n v="60000000"/>
    <n v="60000000"/>
    <s v="NO"/>
    <s v="N/A"/>
    <s v="Jorge O. Patiño Cardona"/>
    <s v="Profesional Universitario"/>
    <s v="3839691"/>
    <s v="jorge.patino@antioquia.gov.co"/>
    <s v="Fortalecimiento de las TIC en la Administración Departamental"/>
    <s v="Soluciones Informáticas intervenidas y cumpliendo las políticas  informáticas**"/>
    <s v="Fortalecimiento de las tecnologías de información y comunicaciones TIC"/>
    <m/>
    <s v="Fortalecimiento de las tecnologías de información y comunicaciones TIC"/>
    <s v="Intervenir  soluciones informáticas"/>
    <m/>
    <m/>
    <m/>
    <m/>
    <m/>
    <x v="0"/>
    <m/>
    <m/>
    <m/>
    <m/>
    <m/>
    <m/>
  </r>
  <r>
    <x v="5"/>
    <n v="81112006"/>
    <s v="Servicio de recepción, transporte, entrega, almacenamiento y custodia de la información corporativa almacenada en medios magnéticos y otros dispositivos de la Gobernación de Antioquia."/>
    <d v="2018-07-03T00:00:00"/>
    <s v="12 meses"/>
    <s v="Mínima Cuantía"/>
    <s v="Propios"/>
    <n v="4000000"/>
    <n v="4000000"/>
    <s v="NO"/>
    <s v="N/A"/>
    <s v="Jorge O. Patiño Cardona"/>
    <s v="Profesional Universitario"/>
    <s v="3839691"/>
    <s v="jorge.patino@antioquia.gov.co"/>
    <s v="Fortalecimiento de las TIC en la Administración Departamental"/>
    <s v="Soluciones Informáticas intervenidas y cumpliendo las políticas  informáticas**"/>
    <s v="Fortalecimiento de las tecnologías de información y comunicaciones TIC"/>
    <m/>
    <s v="Fortalecimiento de las tecnologías de información y comunicaciones TIC"/>
    <s v="Intervenir  soluciones informáticas"/>
    <m/>
    <n v="21068"/>
    <m/>
    <m/>
    <m/>
    <x v="3"/>
    <m/>
    <s v="Sin iniciar etapa precontractual"/>
    <m/>
    <m/>
    <m/>
    <m/>
  </r>
  <r>
    <x v="5"/>
    <n v="81112209"/>
    <s v="Servicio de mantenimiento, soporte y actualización del software Kactus-HR, para la gestión de nómina y recursos humanos."/>
    <d v="2018-07-25T00:00:00"/>
    <s v="12 meses"/>
    <s v="Contratación Directa - No pluralidad de oferentes"/>
    <s v="Propios"/>
    <n v="77000000"/>
    <n v="77000000"/>
    <s v="NO"/>
    <s v="N/A"/>
    <s v="Jorge O. Patiño Cardona"/>
    <s v="Profesional Universitario"/>
    <n v="3839691"/>
    <s v="jorge.patino@antioquia.gov.co"/>
    <s v="Fortalecimiento de las TIC en la Administración Departamental"/>
    <s v="Soluciones Informáticas intervenidas y cumpliendo las políticas  informáticas**"/>
    <s v="Fortalecimiento de las tecnologías de información y comunicaciones TIC"/>
    <s v="22-0080"/>
    <s v="Fortalecimiento de las tecnologías de información y comunicaciones TIC"/>
    <s v="Intervenir  soluciones informáticas"/>
    <m/>
    <m/>
    <m/>
    <m/>
    <m/>
    <x v="0"/>
    <m/>
    <m/>
    <m/>
    <s v="Doris Elena Palacio Ramírez"/>
    <s v="Tipo C:  Supervisión"/>
    <s v="Tecnica, Administrativa, Financiera, juridica y contable."/>
  </r>
  <r>
    <x v="5"/>
    <n v="81112209"/>
    <s v="Servicio de mantenimiento, soporte y actualización del software SISCUOTAS, para la administración de las cuotas partes jubilatorias por cobrar y por pagar del Departamento de Antioquia"/>
    <d v="2018-07-25T00:00:00"/>
    <s v="12 meses"/>
    <s v="Contratación Directa - No pluralidad de oferentes"/>
    <s v="Propios"/>
    <n v="88000000"/>
    <n v="88000000"/>
    <s v="NO"/>
    <s v="N/A"/>
    <s v="Jorge O. Patiño Cardona"/>
    <s v="Profesional Universitario"/>
    <s v="3839691"/>
    <s v="jorge.patino@antioquia.gov.co"/>
    <s v="Fortalecimiento de las TIC en la Administración Departamental"/>
    <s v="Soluciones Informáticas intervenidas y cumpliendo las políticas  informáticas**"/>
    <s v="Fortalecimiento de las tecnologías de información y comunicaciones TIC"/>
    <s v="22-0081"/>
    <s v="Fortalecimiento de las tecnologías de información y comunicaciones TIC"/>
    <s v="Intervenir  soluciones informáticas"/>
    <m/>
    <m/>
    <m/>
    <m/>
    <m/>
    <x v="0"/>
    <m/>
    <m/>
    <m/>
    <m/>
    <m/>
    <m/>
  </r>
  <r>
    <x v="5"/>
    <n v="81112218"/>
    <s v="Servicio de soporte remoto bolsa de horas base de datos Oracle"/>
    <d v="2018-03-16T00:00:00"/>
    <s v="12 meses"/>
    <s v="Contratación Directa - No pluralidad de oferentes"/>
    <s v="Propios"/>
    <n v="12921856"/>
    <n v="12921856"/>
    <s v="NO"/>
    <s v="N/A"/>
    <s v="Jorge O. Patiño Cardona"/>
    <s v="Profesional Universitario"/>
    <s v="3839691"/>
    <s v="jorge.patino@antioquia.gov.co"/>
    <s v="Fortalecimiento de las TIC en la Administración Departamental"/>
    <s v="Soluciones Informáticas intervenidas y cumpliendo las políticas  informáticas**"/>
    <s v="Fortalecimiento de las tecnologías de información y comunicaciones TIC"/>
    <s v="22-0082"/>
    <s v="Fortalecimiento de las tecnologías de información y comunicaciones TIC"/>
    <s v="Intervenir  soluciones informáticas"/>
    <n v="8143"/>
    <n v="21071"/>
    <d v="2018-03-06T00:00:00"/>
    <n v="43220"/>
    <n v="4600008097"/>
    <x v="1"/>
    <s v="IT CROWD S.A.S."/>
    <s v="En ejecución"/>
    <m/>
    <s v="Orlando Diaz Sanchez"/>
    <s v="Tipo C:  Supervisión"/>
    <s v="Tecnica, Administrativa, Financiera, juridica y contable."/>
  </r>
  <r>
    <x v="5"/>
    <n v="43233200"/>
    <s v="Servicio de mantenimiento, soporte y renovación de la herramienta  VMware de la Gobernación de Antioquia. "/>
    <d v="2018-10-03T00:00:00"/>
    <s v="12 meses"/>
    <s v="Selección Abreviada - Subasta Inversa"/>
    <s v="Propios"/>
    <n v="180000000"/>
    <n v="180000000"/>
    <s v="NO"/>
    <s v="N/A"/>
    <s v="Jorge O. Patiño Cardona"/>
    <s v="Profesional Universitario"/>
    <s v="3839691"/>
    <s v="jorge.patino@antioquia.gov.co"/>
    <s v="Fortalecimiento de las TIC en la Administración Departamental"/>
    <s v="Soluciones Informáticas intervenidas y cumpliendo las políticas  informáticas**"/>
    <s v="Fortalecimiento de las tecnologías de información y comunicaciones TIC"/>
    <s v="22-0083"/>
    <s v="Fortalecimiento de las tecnologías de información y comunicaciones TIC"/>
    <s v="Intervenir  soluciones informáticas"/>
    <m/>
    <m/>
    <m/>
    <m/>
    <m/>
    <x v="0"/>
    <m/>
    <m/>
    <m/>
    <m/>
    <m/>
    <m/>
  </r>
  <r>
    <x v="5"/>
    <n v="81111819"/>
    <s v="Servicio de soporte técnico para dispositivos de red cisco"/>
    <d v="2018-05-02T00:00:00"/>
    <s v="13 MESES"/>
    <s v="Selección Abreviada - Subasta Inversa"/>
    <s v="Propios"/>
    <n v="183756958"/>
    <n v="183756958"/>
    <s v="NO"/>
    <s v="N/A"/>
    <s v="Jorge O. Patiño Cardona"/>
    <s v="Profesional Universitario"/>
    <s v="3839691"/>
    <s v="jorge.patino@antioquia.gov.co"/>
    <s v="Fortalecimiento de las TIC en la Administración Departamental"/>
    <s v="Soluciones Informáticas intervenidas y cumpliendo las políticas  informáticas**"/>
    <s v="Fortalecimiento de las tecnologías de información y comunicaciones TIC"/>
    <s v="22-0084"/>
    <s v="Fortalecimiento de las tecnologías de información y comunicaciones TIC"/>
    <s v="Intervenir  soluciones informáticas"/>
    <m/>
    <n v="21420"/>
    <m/>
    <m/>
    <m/>
    <x v="3"/>
    <m/>
    <s v="Sin iniciar etapa precontractual"/>
    <m/>
    <s v="Maria del Pilar Baquero Piedrahita"/>
    <s v="Tipo C:  Supervisión"/>
    <s v="Tecnica, Administrativa, Financiera, juridica y contable."/>
  </r>
  <r>
    <x v="5"/>
    <n v="80101505"/>
    <s v="Intervenciones asociadas al plan  de trabajo  de los proyectos de:  competencias laborales, cultura y cambio organizacional y gestion del conocimiento. "/>
    <d v="2018-07-03T00:00:00"/>
    <s v="07 meses"/>
    <s v="Selección Abreviada de Menor Cuantia "/>
    <s v="Propios"/>
    <n v="163000000"/>
    <n v="163000000"/>
    <s v="NO"/>
    <s v="N/A"/>
    <s v="Jorge O. Patiño Cardona"/>
    <s v="Profesional Universitario"/>
    <s v="3839691"/>
    <s v="jorge.patino@antioquia.gov.co"/>
    <s v="Desarrollo del capital intelectual y organizacional"/>
    <s v="Variacion del indice de cultura organizacional"/>
    <s v="Fortalecimiento de las competencias laborales de los servidores pùblcios departamentales_x000a__x000a_Fortalecimiento de la cultura y el cambio organizacional de la Gobernacion de Antioquia_x000a__x000a_Consolidacion del modelo de gestion del cambio de la Gobernacion de Antioquia"/>
    <s v="100012001_x000a_100013001_x000a_100015001"/>
    <s v="37020101_x000a_37020103_x000a_37020104_x000a_37020102"/>
    <s v="Aplicación de pruebas propias_x000a_Aplicación Prueba Betesa_x000a_Certificación en NCLC_x000a_Eventos y Ceremonias_x000a_Fortalecimiento Betesa_x000a_Fortalecimiento prueba Liderazgo_x000a_Fortalecimiento pruebas propias_x000a_Planes de comunicación_x000a_Ceremonia modulo virtual_x000a_Consolidación del programa_x000a_Divulgación del procedimiento_x000a_Gestión de agendas de cambio_x000a_Gestión de las brechas culturales_x000a_Gestión del cartero de la admiración_x000a_Gestión del kit conversacional_x000a_Gestión equipo de lideres de cambio_x000a_Medición de la cultura_x000a_Modulo virtual de conversación_x000a_Seguimiento equipo de lideres de cambio_x000a_Talleres para el cierre de brechas_x000a_Aprendizaje plan de desarrollo_x000a_Cartilla virtual_x000a_Construcción de instructivos_x000a_Evento de multiplicadores_x000a_Eventos de Facilitación_x000a_Gestión del convenio ICETEX_x000a_Gestión relatos de practica_x000a_Hábitos del conocimiento_x000a_Mapas de conocimiento_x000a_Metodologías de facilitación_x000a_Modulo virtual del conocimiento_x000a_Plan de comunicaciones_x000a_Plan de entrega del cargo_x000a_Practicas destacadas_x000a_Talleres para multiplicadores_x000a_Transferencia del conocimiento_x000a_World café_x000a_Recurso Humano_x000a_"/>
    <m/>
    <m/>
    <m/>
    <m/>
    <m/>
    <x v="0"/>
    <m/>
    <m/>
    <m/>
    <s v="David Alejandro Ochoa M. "/>
    <s v="Tipo C:  Supervisión"/>
    <s v="Tecnica, Administrativa, Financiera, juridica y contable."/>
  </r>
  <r>
    <x v="5"/>
    <n v="80101505"/>
    <s v="Prestación del servicio de auditoría de seguimiento al otorgamiento de certificados, con el fin de verificar el cumplimiento del Sistema Integrado de Gestión con los requisitos de las normas de calidad ISO 9001:2008 y NTC GP 1000: 2009, para todos los procesos del SIG"/>
    <d v="2018-07-02T00:00:00"/>
    <s v="30 días"/>
    <s v="Contratación Directa - Prestación de Servicios y de Apoyo a la Gestión Persona Jurídica"/>
    <s v="Propios"/>
    <n v="14396739"/>
    <n v="14396739"/>
    <s v="NO"/>
    <s v="N/A"/>
    <s v="Jorge O. Patiño Cardona"/>
    <s v="Profesional Universitario"/>
    <s v="3839691"/>
    <s v="jorge.patino@antioquia.gov.co"/>
    <s v="Fortalecimiento y articulación entre el modelo de operación por procesos (Sistema Integrado de Gestión) y la estructura organizacional"/>
    <s v="Procesos del Sistema Integrado de Gestión articulados con la Misión, Visión y objetivos estratégicos de la entidad"/>
    <s v="Fortalecimiento Sistema Integrado de Gestión Medellín, Antioquia, Occidente"/>
    <n v="220040001"/>
    <n v="370202012"/>
    <s v="Auditoría externa"/>
    <m/>
    <m/>
    <m/>
    <m/>
    <m/>
    <x v="0"/>
    <m/>
    <m/>
    <m/>
    <s v="Iván Darío Arango Correa"/>
    <s v="Tipo C:  Supervisión"/>
    <s v="Tecnica, Administrativa, Financiera, juridica y contable."/>
  </r>
  <r>
    <x v="5"/>
    <n v="80101505"/>
    <s v="Apoyar al equipo auditor de la Gobernación de Antioquia para la realización de las auditorías internas de calidad, al Sistema Integrado de Gestión - SIG y realizar entrenamiento teórico práctico en el desarrollo de las mismas a los auditores internos."/>
    <d v="2018-01-02T00:00:00"/>
    <s v="10 meses"/>
    <s v="Contratación Directa - Contratos Interadministrativos"/>
    <s v="Propios"/>
    <n v="54091800"/>
    <n v="45978030"/>
    <s v="SI"/>
    <s v="Aprobadas"/>
    <s v="Jorge O. Patiño Cardona"/>
    <s v="Profesional Universitario"/>
    <s v="3839691"/>
    <s v="jorge.patino@antioquia.gov.co"/>
    <s v="Fortalecimiento y articulación entre el modelo de operación por procesos (Sistema Integrado de Gestión) y la estructura organizacional"/>
    <s v="Procesos del Sistema Integrado de Gestión articulados con la Misión, Visión y objetivos estratégicos de la entidad"/>
    <s v="Fortalecimiento Sistema Integrado de Gestión Medellín, Antioquia, Occidente"/>
    <n v="220040001"/>
    <n v="37020202"/>
    <s v="Asesoría en indicadores"/>
    <m/>
    <m/>
    <m/>
    <m/>
    <m/>
    <x v="0"/>
    <m/>
    <m/>
    <m/>
    <s v="Iván Darío Arango Correa"/>
    <s v="Tipo C:  Supervisión"/>
    <s v="Tecnica, Administrativa, Financiera, juridica y contable."/>
  </r>
  <r>
    <x v="5"/>
    <n v="80101505"/>
    <s v="Realización del 6° Evento Académico del Sistema Integrado de Gestión"/>
    <d v="2018-09-01T00:00:00"/>
    <s v="1 año"/>
    <s v="Licitación pública"/>
    <s v="Propios"/>
    <n v="14300000"/>
    <n v="14300000"/>
    <s v="NO"/>
    <s v="N/A"/>
    <s v="Jorge O. Patiño Cardona"/>
    <s v="Profesional Universitario"/>
    <s v="3839691"/>
    <s v="jorge.patino@antioquia.gov.co"/>
    <s v="Fortalecimiento y articulación entre el modelo de operación por procesos (Sistema Integrado de Gestión) y la estructura organizacional"/>
    <s v="Procesos del Sistema Integrado de Gestión articulados con la Misión, Visión y objetivos estratégicos de la entidad"/>
    <s v="Fortalecimiento Sistema Integrado de Gestión Medellín, Antioquia, Occidente"/>
    <n v="220040001"/>
    <n v="37020202"/>
    <s v="Asesoría en indicadores"/>
    <m/>
    <m/>
    <m/>
    <m/>
    <m/>
    <x v="0"/>
    <m/>
    <m/>
    <s v="Se trasladará el CDP a la Oficina de Comunicaciones"/>
    <s v="Iván Darío Arango Correa"/>
    <s v="Tipo C:  Supervisión"/>
    <s v="Tecnica, Administrativa, Financiera, juridica y contable."/>
  </r>
  <r>
    <x v="5"/>
    <n v="80101505"/>
    <s v="Realización del Tercer Encuentro de Integrantes de EMC"/>
    <d v="2018-11-01T00:00:00"/>
    <s v="1 año"/>
    <s v="Licitación pública"/>
    <s v="Propios"/>
    <n v="23100000.000000004"/>
    <n v="23100000.000000004"/>
    <s v="NO"/>
    <s v="N/A"/>
    <s v="Jorge O. Patiño Cardona"/>
    <s v="Profesional Universitario"/>
    <s v="3839691"/>
    <s v="jorge.patino@antioquia.gov.co"/>
    <s v="Fortalecimiento y articulación entre el modelo de operación por procesos (Sistema Integrado de Gestión) y la estructura organizacional"/>
    <s v="Procesos del Sistema Integrado de Gestión articulados con la Misión, Visión y objetivos estratégicos de la entidad"/>
    <s v="Fortalecimiento Sistema Integrado de Gestión Medellín, Antioquia, Occidente"/>
    <n v="220040001"/>
    <n v="37020202"/>
    <s v="Asesoría en indicadores"/>
    <m/>
    <m/>
    <m/>
    <m/>
    <m/>
    <x v="0"/>
    <m/>
    <m/>
    <s v="Se trasladará el CDP a la Oficina de Comunicaciones"/>
    <s v="Iván Darío Arango Correa"/>
    <s v="Tipo C:  Supervisión"/>
    <s v="Tecnica, Administrativa, Financiera, juridica y contable."/>
  </r>
  <r>
    <x v="5"/>
    <n v="80111504"/>
    <s v="Designar estudiantes de las universidades privadas para la realización de la práctica académica, con el fin de brindar apoyo a la gestión del Departamento de Antioquia y sus subregiones durante el segundo semestre de 2017 y el primer semestre 2018."/>
    <d v="2018-01-02T00:00:00"/>
    <s v="6 meses"/>
    <s v="Contratación Directa - Prestación de Servicios y de Apoyo a la Gestión Persona Jurídica"/>
    <s v="Propios"/>
    <n v="526896180"/>
    <n v="526896180"/>
    <s v="SI"/>
    <s v="Aprobadas"/>
    <s v="Jorge O. Patiño Cardona"/>
    <s v="Profesional Universitario"/>
    <s v="3839691"/>
    <s v="jorge.patino@antioquia.gov.co"/>
    <s v="Prácticas de Excelencia"/>
    <s v="Plazas de prácticas asignadas a los diferentes organismos de la Gobernación de Antioquia."/>
    <s v="Fortalecimiento incorporación de estudiantes en semestre de práctica que aporten al desarrollo de proyectos de corta duración 2016-2019. Medellín, Antioquia, Occidente"/>
    <s v="020130001"/>
    <n v="37020301"/>
    <s v="Contratos con universidades privadas"/>
    <s v="8018 - 7327"/>
    <n v="19708"/>
    <d v="2018-01-16T00:00:00"/>
    <n v="43126"/>
    <s v="4600008004 – 4600008006-600007072-4600008005-4600007076-4600007999-4600008000-4600007078-4600007082-4600007074-4600006952-4600007068-4600007069-4600007071-4600007067-4600007070-4600008001-4600008003-4600008007-4600008008-4600007081-4600008002-4600008017"/>
    <x v="1"/>
    <s v="Universidades Privadas"/>
    <s v="En ejecución"/>
    <m/>
    <s v="Maribel Barrientos uribe"/>
    <s v="Tipo C:  Supervisión"/>
    <s v="Tecnica, Administrativa, Financiera, juridica y contable."/>
  </r>
  <r>
    <x v="5"/>
    <n v="80111504"/>
    <s v="Designar estudiantes de las universidades públicas para la realización de la práctica académica, con el fin de brindar apoyo a la gestión del Departamento de Antioquia y sus subregiones durante el segundo semestre de 2017 y el primer semestre 2018."/>
    <d v="2018-01-02T00:00:00"/>
    <s v="6 meses"/>
    <s v="Contratación Directa - Contratos Interadministrativos"/>
    <s v="Propios"/>
    <n v="692661150"/>
    <n v="692661150"/>
    <s v="SI"/>
    <s v="Aprobadas"/>
    <s v="Jorge O. Patiño Cardona"/>
    <s v="Profesional Universitario"/>
    <s v="3839691"/>
    <s v="jorge.patino@antioquia.gov.co"/>
    <s v="Prácticas de Excelencia"/>
    <s v="Plazas de prácticas asignadas a los diferentes organismos de la Gobernación de Antioquia."/>
    <s v="Fortalecimiento incorporación de estudiantes en semestre de práctica que aporten al desarrollo de proyectos de corta duración 2016-2019. Medellín, Antioquia, Occidente"/>
    <s v="020130001"/>
    <n v="37020301"/>
    <s v="Contratos con universidades públicas"/>
    <n v="7326"/>
    <n v="17931"/>
    <d v="2017-07-21T00:00:00"/>
    <s v="2017060094473 del 01/08/2017"/>
    <s v="4600007057-4600007063-4600007059-4600007061-4600007058-4600007060-4600007062"/>
    <x v="1"/>
    <s v="Universidades Publicas"/>
    <s v="En ejecución"/>
    <m/>
    <s v="Diego Fernado Bedoya Gallo"/>
    <s v="Tipo C:  Supervisión"/>
    <s v="Tecnica, Administrativa, Financiera, juridica y contable."/>
  </r>
  <r>
    <x v="5"/>
    <n v="80111504"/>
    <s v="Designar estudiantes de las universidades privadas para la realización de la práctica académica, con el fin de brindar apoyo a la gestión del Departamento de Antioquia y sus subregiones durante el segundo semestre de 2018."/>
    <d v="2018-07-15T00:00:00"/>
    <s v="5 meses"/>
    <s v="Contratación Directa - Prestación de Servicios y de Apoyo a la Gestión Persona Jurídica"/>
    <s v="Propios"/>
    <n v="545000000"/>
    <n v="545000000"/>
    <s v="NO"/>
    <s v="N/A"/>
    <s v="Jorge O. Patiño Cardona"/>
    <s v="Profesional Universitario"/>
    <s v="3839691"/>
    <s v="jorge.patino@antioquia.gov.co"/>
    <s v="Prácticas de Excelencia"/>
    <s v="Plazas de prácticas asignadas a los diferentes organismos de la Gobernación de Antioquia."/>
    <s v="Fortalecimiento incorporación de estudiantes en semestre de práctica que aporten al desarrollo de proyectos de corta duración 2016-2019. Medellín, Antioquia, Occidente"/>
    <s v="020130001"/>
    <n v="37020301"/>
    <s v="Contratos con universidades privadas"/>
    <m/>
    <m/>
    <m/>
    <m/>
    <m/>
    <x v="0"/>
    <m/>
    <m/>
    <m/>
    <s v="Maribel Barrientos uribe"/>
    <s v="Tipo C:  Supervisión"/>
    <s v="Tecnica, Administrativa, Financiera, juridica y contable."/>
  </r>
  <r>
    <x v="5"/>
    <n v="80111504"/>
    <s v="Designar estudiantes de las universidades públicas para la realización de la práctica académica, con el fin de brindar apoyo a la gestión del Departamento de Antioquia y sus subregiones durante el segundo semestre de 2018."/>
    <d v="2018-07-15T00:00:00"/>
    <s v="5 meses"/>
    <s v="Contratación Directa - Contratos Interadministrativos"/>
    <s v="Propios"/>
    <n v="450000000"/>
    <n v="450000000"/>
    <s v="NO"/>
    <s v="N/A"/>
    <s v="Jorge O. Patiño Cardona"/>
    <s v="Profesional Universitario"/>
    <s v="3839691"/>
    <s v="jorge.patino@antioquia.gov.co"/>
    <s v="Prácticas de Excelencia"/>
    <s v="Plazas de prácticas asignadas a los diferentes organismos de la Gobernación de Antioquia."/>
    <s v="Fortalecimiento incorporación de estudiantes en semestre de práctica que aporten al desarrollo de proyectos de corta duración 2016-2019. Medellín, Antioquia, Occidente"/>
    <s v="020130001"/>
    <n v="37020301"/>
    <s v="Contratos con universidades públicas"/>
    <m/>
    <m/>
    <m/>
    <m/>
    <m/>
    <x v="0"/>
    <m/>
    <m/>
    <m/>
    <s v="Diego Fernado Bedoya Gallo"/>
    <s v="Tipo C:  Supervisión"/>
    <s v="Tecnica, Administrativa, Financiera, juridica y contable."/>
  </r>
  <r>
    <x v="5"/>
    <n v="80111504"/>
    <s v="Realización de los diferentes eventos de prácticas (Inducción, encuentro de experiencias y de certificación)."/>
    <d v="2018-07-15T00:00:00"/>
    <s v="10 meses"/>
    <s v="Contratación Directa - Prestación de Servicios y de Apoyo a la Gestión Persona Jurídica"/>
    <s v="Propios"/>
    <n v="50000000"/>
    <n v="50000000"/>
    <s v="SI"/>
    <s v="Aprobadas"/>
    <s v="Jorge O. Patiño Cardona"/>
    <s v="Profesional Universitario"/>
    <s v="3839691"/>
    <s v="jorge.patino@antioquia.gov.co"/>
    <s v="Prácticas de Excelencia"/>
    <s v="Eventos"/>
    <s v="Fortalecimiento incorporación de estudiantes en semestre de práctica que aporten al desarrollo de proyectos de corta duración 2016-2019. Medellín, Antioquia, Occidente"/>
    <s v="020130001"/>
    <n v="37020301"/>
    <s v="Logistica_x000a_Alimentación"/>
    <m/>
    <m/>
    <m/>
    <m/>
    <m/>
    <x v="0"/>
    <m/>
    <m/>
    <m/>
    <s v="Maribel Barrientos uribe"/>
    <s v="Tipo C:  Supervisión"/>
    <s v="Tecnica, Administrativa, Financiera, juridica y contable."/>
  </r>
  <r>
    <x v="5"/>
    <n v="80101505"/>
    <s v="Convenio Educativo Departamento de Antioquia ICETEX "/>
    <d v="2018-01-05T00:00:00"/>
    <s v="11 meses"/>
    <s v="Contratación Directa - Contratos Interadministrativos"/>
    <s v="Propios"/>
    <n v="100000000"/>
    <n v="100000000"/>
    <s v="NO"/>
    <s v="N/A"/>
    <s v="Jorge O. Patiño Cardona"/>
    <s v="Profesional Universitario"/>
    <s v="3839691"/>
    <s v="jorge.patino@antioquia.gov.co"/>
    <s v="Gestión del Empleo Público"/>
    <s v="Capacitación para el Fortalecimiento de la Gestión Institucional en Todo el Departamento de Antioquia"/>
    <s v="Capacitación para el fortalecimiento de la gestión institucional"/>
    <s v="02-0165"/>
    <s v="Servidores públicos fortalecidos en sus competencias"/>
    <s v="Servicios"/>
    <n v="20584"/>
    <n v="20584"/>
    <d v="2018-01-18T00:00:00"/>
    <n v="43118"/>
    <s v="018F-2001"/>
    <x v="1"/>
    <s v="Icetex"/>
    <s v="En ejecución"/>
    <m/>
    <s v="Beatriz Elena Restrepo Munera"/>
    <s v="Tipo C:  Supervisión"/>
    <s v="Tecnica, Administrativa, Financiera, juridica y contable."/>
  </r>
  <r>
    <x v="5"/>
    <n v="85101706"/>
    <s v="Prestar los servicios de atención y prevención de accidentes de trabajo y enfermedades laborales (ATEL) de empleados, trabajadores, estudiantes en práctica y contratistas independientes (riesgos lV y V) de la administración departamental."/>
    <d v="2018-01-03T00:00:00"/>
    <s v="13 MESES"/>
    <s v="Contratación Directa - Contratos Interadministrativos"/>
    <s v="Propios"/>
    <n v="1690248628"/>
    <n v="599869670"/>
    <s v="SI"/>
    <s v="Aprobadas"/>
    <s v="Jorge O. Patiño Cardona"/>
    <s v="Profesional Universitario"/>
    <s v="3839692"/>
    <s v="jorge.patino@antioquia.gov.co"/>
    <s v="N/A"/>
    <s v="N/A"/>
    <s v="N/A"/>
    <s v="N/A"/>
    <s v="N/A"/>
    <s v="N/A"/>
    <n v="7794"/>
    <s v="19275 - 19270 - 19271 - 19235"/>
    <d v="2018-10-30T00:00:00"/>
    <n v="43413"/>
    <s v="2017-SS-24-0014"/>
    <x v="1"/>
    <s v="Positiva Compañía de Seguros"/>
    <s v="En ejecución"/>
    <m/>
    <s v="Roberto Hernandez Arboleda"/>
    <s v="Tipo C:  Supervisión"/>
    <s v="Tecnica, Administrativa, Financiera, juridica y contable."/>
  </r>
  <r>
    <x v="5"/>
    <n v="86111600"/>
    <s v="Realizar cursos de capacitación informal, artes, oficios, recreación y deportes para los servidores públicos departamentales y sus beneficiarios directos, y las actividades inherentes a la jornada de integración de la familia, de acuerdo a lo establecido en la ley 1857 de 2017"/>
    <d v="2018-01-03T00:00:00"/>
    <s v="13 MESES"/>
    <s v="Contratación Directa - Prestación de Servicios y de Apoyo a la Gestión Persona Jurídica"/>
    <s v="Propios"/>
    <n v="750000000"/>
    <n v="127500000"/>
    <s v="SI"/>
    <s v="Aprobadas"/>
    <s v="Jorge O. Patiño Cardona"/>
    <s v="Profesional Universitario"/>
    <s v="3839692"/>
    <s v="jorge.patino@antioquia.gov.co"/>
    <s v="Fortalecimiento del bienestar laboral y mejoramiento de la calidad de vida"/>
    <s v="Servidores Públicos intervenidos integralmente desde la seguridad y salud en el trabajo"/>
    <s v="Mejoramiento de la Calidad de Vida de los servidores públicos y sus beneficiarios directos de la Gobernación de Antioquia"/>
    <s v="10-0018"/>
    <s v="Satisfacción de los pensionados departamentales"/>
    <s v="Servicios"/>
    <n v="7971"/>
    <s v="18667 - 19457"/>
    <d v="2017-11-22T00:00:00"/>
    <n v="43434"/>
    <n v="4600007927"/>
    <x v="1"/>
    <s v="Comfama"/>
    <s v="En ejecución"/>
    <m/>
    <s v="Elvia María Ríos Izquierdo"/>
    <s v="Tipo C:  Supervisión"/>
    <s v="Tecnica, Administrativa, Financiera, juridica y contable."/>
  </r>
  <r>
    <x v="5"/>
    <n v="851015003"/>
    <s v="Realizar las evaluaciones médicas ocupacionales, la práctica de exámenes de laboratorio, la aplicación de vacunas necesarias para el ingreso, las evaluaciones periódicas y las ayudas necesarias para el egreso del servidor público departamental."/>
    <d v="2018-01-03T00:00:00"/>
    <s v="12 MESES"/>
    <s v="Mínima Cuantía"/>
    <s v="Propios"/>
    <n v="15000000"/>
    <n v="12500000"/>
    <s v="SI"/>
    <s v="Aprobadas"/>
    <s v="Jorge O. Patiño Cardona"/>
    <s v="Profesional Universitario"/>
    <s v="3839692"/>
    <s v="jorge.patino@antioquia.gov.co"/>
    <s v="Gestión de la Seguridad y Salud en el Trabajo"/>
    <s v="Servidores Públicos intervenidos integralmente desde la seguridad y salud en el trabajo"/>
    <s v="Implementación de la Seguridad y Salud en el Trabajo en la Gobernación de Antioquia"/>
    <s v="01-0025"/>
    <s v="Fortalecer la Seguridad y la Salud en el Trabajo"/>
    <s v="Servicios"/>
    <n v="7980"/>
    <n v="19708"/>
    <d v="2017-11-27T00:00:00"/>
    <n v="43082"/>
    <n v="4600007977"/>
    <x v="1"/>
    <s v="Centrolab S.A.S"/>
    <s v="En ejecución"/>
    <m/>
    <s v="Jaime Ignacio Gaviria C"/>
    <s v="Tipo C:  Supervisión"/>
    <s v="Tecnica, Administrativa, Financiera, juridica y contable."/>
  </r>
  <r>
    <x v="5"/>
    <n v="861116004"/>
    <s v="Prestar los servicios no contemplados en el plan obligatorio de salud, mediante un plan complementario para el trabajador oficial y su núcleo familiar."/>
    <d v="2018-01-03T00:00:00"/>
    <s v="12 MESES"/>
    <s v="Mínima Cuantía"/>
    <s v="Propios"/>
    <n v="73000000"/>
    <n v="73000000"/>
    <s v="SI"/>
    <s v="Aprobadas"/>
    <s v="Jorge O. Patiño Cardona"/>
    <s v="Profesional Universitario"/>
    <s v="3839692"/>
    <s v="jorge.patino@antioquia.gov.co"/>
    <s v="N/A"/>
    <s v="N/A"/>
    <s v="N/A"/>
    <s v="N/A"/>
    <s v="N/A"/>
    <s v="N/A"/>
    <n v="7984"/>
    <n v="19259"/>
    <d v="2017-11-29T00:00:00"/>
    <n v="43083"/>
    <n v="4600007980"/>
    <x v="1"/>
    <s v="Iván Mauricio Ramírez Velásquez"/>
    <s v="En ejecución"/>
    <m/>
    <s v="Francisco Guillermo Castro"/>
    <s v="Tipo C:  Supervisión"/>
    <s v="Tecnica, Administrativa, Financiera, juridica y contable."/>
  </r>
  <r>
    <x v="5"/>
    <s v="80141900_x000a_80141600_x000a_90101600_x000a_90111600_x000a_"/>
    <s v="Prestar servicios de apoyo logístico necesario para el desarrollo de los programas de  Capacitación, Bienestar Laboral, Seguridad y Salud en el Trabajo y Mejoramiento de la Calidad de Vida de los servidores públicos, los jubilados y pensionados departamentales y sus familias"/>
    <d v="2018-04-18T00:00:00"/>
    <s v="6 meses"/>
    <s v="Licitación pública"/>
    <s v="Propios"/>
    <n v="2676231792"/>
    <n v="2676231792"/>
    <s v="NO"/>
    <s v="N/A"/>
    <s v="Jorge O. Patiño Cardona"/>
    <s v="Profesional Universitario"/>
    <s v="3839692"/>
    <s v="jorge.patino@antioquia.gov.co"/>
    <s v="Fortalecimiento del bienestar laboral y mejoramiento de la calidad de vida"/>
    <s v="Servidores Públicos intervenidos integralmente desde la seguridad y salud en el trabajo"/>
    <s v="Mejoramiento de la Calidad de Vida de los servidores públicos y sus beneficiarios directos de la Gobernación de Antioquia"/>
    <s v="10-0022"/>
    <s v="Satisfacción de los servidores públicos departamentales"/>
    <s v="Servicios"/>
    <n v="8148"/>
    <s v="20942-20927-20928-20931-20929-20932-20930-20986-20987-20988-20989-20990-20991-21206-21027"/>
    <d v="2018-04-09T00:00:00"/>
    <m/>
    <m/>
    <x v="4"/>
    <m/>
    <s v="En etapa precontractual"/>
    <m/>
    <s v="Beatriz Elena Restrepo Munera"/>
    <s v="Tipo C:  Supervisión"/>
    <s v="Tecnica, Administrativa, Financiera, juridica y contable."/>
  </r>
  <r>
    <x v="5"/>
    <n v="90141700"/>
    <s v="Prestar servicios de formacion y desarrollo deportivo a los servidores publicos adscritos al Departamento de Antioquia y sus beneficiarios directos"/>
    <d v="2018-04-04T00:00:00"/>
    <s v="6 meses"/>
    <s v="Selección Abreviada - Menor Cuantía"/>
    <s v="Propios"/>
    <n v="100000000"/>
    <n v="100000000"/>
    <s v="NO"/>
    <s v="N/A"/>
    <s v="Jorge O. Patiño Cardona"/>
    <s v="Profesional Universitario"/>
    <s v="3839691"/>
    <s v="jorge.patino@antioquia.gov.co"/>
    <s v="N/A"/>
    <s v="N/A"/>
    <s v="N/A"/>
    <s v="N/A"/>
    <s v="N/A"/>
    <s v="N/A"/>
    <n v="8176"/>
    <n v="20943"/>
    <d v="2018-04-11T00:00:00"/>
    <m/>
    <m/>
    <x v="4"/>
    <m/>
    <s v="En etapa precontractual"/>
    <m/>
    <s v="Elvia María Ríos Izquierdo"/>
    <s v="Tipo C:  Supervisión"/>
    <s v="Tecnica, Administrativa, Financiera, juridica y contable."/>
  </r>
  <r>
    <x v="5"/>
    <n v="851015003"/>
    <s v="Contratación de exámenes médicos para servidores y contratistas independientes (semana de la salud ocupacional para CAD y todo el Departamento de Antioquia)"/>
    <d v="2018-06-06T00:00:00"/>
    <s v="6 meses"/>
    <s v="Mínima Cuantía"/>
    <s v="Propios"/>
    <n v="60000000"/>
    <n v="6000000"/>
    <s v="NO"/>
    <s v="N/A"/>
    <s v="Jorge O. Patiño Cardona"/>
    <s v="Profesional Universitario"/>
    <s v="3839692"/>
    <s v="jorge.patino@antioquia.gov.co"/>
    <s v="Gestión de la Seguridad y Salud en el Trabajo"/>
    <s v="Servidores Públicos intervenidos integralmente desde la seguridad y salud en el trabajo"/>
    <s v="Implementación de la Seguridad y Salud en el Trabajo en la Gobernación de Antioquia"/>
    <s v="01-0025"/>
    <s v="Fortalecer la Seguridad y la Salud en el Trabajo"/>
    <s v="Servicios"/>
    <m/>
    <m/>
    <m/>
    <m/>
    <m/>
    <x v="0"/>
    <m/>
    <m/>
    <m/>
    <s v="Jaime Ignacio Gaviria C"/>
    <s v="Tipo C:  Supervisión"/>
    <s v="Tecnica, Administrativa, Financiera, juridica y contable."/>
  </r>
  <r>
    <x v="5"/>
    <n v="80121610"/>
    <s v="Prestar los servicios como apoderada(o) en los procesos prejurídicos y jurídicos para el cobro de la cartera morosa en favor del Fondo de la Vivienda del Departamento de Antioquia."/>
    <d v="2018-01-03T00:00:00"/>
    <s v="12 MESES"/>
    <s v="Contratación Directa - Prestación de Servicios y de Apoyo a la Gestión Persona Natural"/>
    <s v="Propios"/>
    <n v="30000000"/>
    <n v="3000000"/>
    <s v="NO"/>
    <s v="N/A"/>
    <s v="Jorge O. Patiño Cardona"/>
    <s v="Profesional Universitario"/>
    <s v="3839691"/>
    <s v="jorge.patino@antioquia.gov.co"/>
    <s v="N/A"/>
    <s v="N/A"/>
    <s v="N/A"/>
    <s v="N/A"/>
    <s v="N/A"/>
    <s v="N/A"/>
    <n v="8057"/>
    <n v="20796"/>
    <d v="2018-01-23T00:00:00"/>
    <s v="S2018060004218 del 26/01/2018"/>
    <s v="4600008036"/>
    <x v="1"/>
    <s v="Maria del Pilar Lora Carvajal"/>
    <s v="En ejecución"/>
    <m/>
    <s v="Gloria Marcela Botero Isaza"/>
    <s v="Tipo C:  Supervisión"/>
    <s v="Tecnica, Administrativa, Financiera, juridica y contable."/>
  </r>
  <r>
    <x v="5"/>
    <n v="46181500"/>
    <s v="Compra de elementos de protección personal para los servidores de la gobernación de Antioquia"/>
    <d v="2018-05-08T00:00:00"/>
    <s v="7 meses"/>
    <s v="Selección Abreviada - Menor Cuantía"/>
    <s v="Propios"/>
    <n v="100000000"/>
    <n v="100000000"/>
    <s v="NO"/>
    <s v="N/A"/>
    <s v="Jorge O. Patiño Cardona"/>
    <s v="Profesional Universitario"/>
    <s v="3839691"/>
    <s v="jorge.patino@antioquia.gov.co"/>
    <s v="Gestión de la Seguridad y Salud en el Trabajo"/>
    <s v="Servidores Públicos intervenidos integralmente desde la seguridad y salud en el trabajo"/>
    <s v="Implementación de la Seguridad y Salud en el Trabajo en la Gobernación de Antioquia"/>
    <s v="01-0025"/>
    <s v="Fortalecer la Seguridad y la Salud en el Trabajo"/>
    <s v="Servicios"/>
    <m/>
    <n v="21421"/>
    <m/>
    <m/>
    <m/>
    <x v="3"/>
    <m/>
    <m/>
    <s v="Se trasladará el CDP a la Secretaria General - Subsecretaria Logistica"/>
    <s v="Roberto Hernandez Arboleda"/>
    <s v="Tipo C:  Supervisión"/>
    <s v="Tecnica, Administrativa, Financiera, juridica y contable."/>
  </r>
  <r>
    <x v="5"/>
    <n v="81112211"/>
    <s v="Soporte, mantenimiento y actualización del licenciamiento de SAP"/>
    <d v="2018-07-08T00:00:00"/>
    <s v="12 MESES"/>
    <s v="Contratación Directa - No pluralidad de oferentes"/>
    <s v="Propios"/>
    <n v="1433303862"/>
    <n v="1433303862"/>
    <s v="NO"/>
    <s v="N/A"/>
    <s v="Jorge O. Patiño Cardona"/>
    <s v="Profesional Universitario"/>
    <s v="3839692"/>
    <s v="jorge.patino@antioquia.gov.co"/>
    <s v="Fortalecimiento de las TIC en la Administración Departamental"/>
    <s v="Soluciones Informáticas intervenidas y cumpliendo las políticas  informáticas**"/>
    <s v="Fortalecimiento de las tecnologías de información y comunicaciones TIC"/>
    <m/>
    <s v="Fortalecimiento de las tecnologías de información y comunicaciones TIC"/>
    <s v="Intervenir  soluciones informáticas"/>
    <m/>
    <n v="21451"/>
    <m/>
    <m/>
    <m/>
    <x v="3"/>
    <m/>
    <m/>
    <m/>
    <s v="Ludwyg Londono Serna "/>
    <s v="Tipo C:  Supervisión"/>
    <s v="Tecnica, Administrativa, Financiera, juridica y contable."/>
  </r>
  <r>
    <x v="5"/>
    <n v="43231500"/>
    <s v="SUSCRIPCIÓN OFFICE 365"/>
    <d v="2018-07-08T00:00:00"/>
    <s v="13 MESES"/>
    <s v="Selección Abreviada - Acuerdo Marco de Precios"/>
    <s v="Propios"/>
    <n v="53968021"/>
    <n v="53968021"/>
    <s v="NO"/>
    <s v="N/A"/>
    <s v="Jorge O. Patiño Cardona"/>
    <s v="Profesional Universitario"/>
    <s v="3839693"/>
    <s v="jorge.patino@antioquia.gov.co"/>
    <s v="Fortalecimiento de las TIC en la Administración Departamental"/>
    <s v="Soluciones Informáticas intervenidas y cumpliendo las políticas  informáticas**"/>
    <s v="Fortalecimiento de las tecnologías de información y comunicaciones TIC"/>
    <m/>
    <s v="Fortalecimiento de las tecnologías de información y comunicaciones TIC"/>
    <s v="Intervenir  soluciones informáticas"/>
    <m/>
    <n v="21452"/>
    <m/>
    <m/>
    <m/>
    <x v="3"/>
    <m/>
    <m/>
    <m/>
    <s v="Jhon Edwar Garcia Soto"/>
    <s v="Tipo C:  Supervisión"/>
    <s v="Tecnica, Administrativa, Financiera, juridica y contable."/>
  </r>
  <r>
    <x v="6"/>
    <n v="81112204"/>
    <s v="SOPORTE TÉCNICO Y ACTUALIZACIÓN  SOFTWARE "/>
    <d v="2017-04-17T00:00:00"/>
    <s v="14 meses"/>
    <s v="Contratación Directa - Prestación de Servicios y de Apoyo a la Gestión Persona Jurídica"/>
    <s v="Recursos propios"/>
    <n v="178835618"/>
    <n v="121907618"/>
    <s v="SI"/>
    <s v="Aprobadas"/>
    <s v="CARLOS MARIO MARIN MARIN"/>
    <s v="GERENTE"/>
    <s v="3838190"/>
    <s v="carlosalberto.marin@antioquia.gov.co"/>
    <s v="Movilidad segura en el Departamento de Antioquia"/>
    <s v="Municipios adscritos al convenio de regulación y control."/>
    <s v="Fortalecimiento Institucional en Transporte y Tránsito en el Departamento de Antioquia"/>
    <s v="08-0003"/>
    <s v="Municipios adscritos al convenio de regulación y control."/>
    <s v="Municipios adscritos al convenio de regulación y control."/>
    <n v="6373"/>
    <n v="6373"/>
    <d v="2017-03-27T00:00:00"/>
    <s v="2017060053416"/>
    <n v="4600006653"/>
    <x v="1"/>
    <s v="QUIPUX S.A.S"/>
    <s v="En ejecución"/>
    <m/>
    <s v="CARLOS MARIO MARIN MARIN"/>
    <s v="Tipo C:  Supervisión"/>
    <s v="Tecnica, Administrativa, Financiera."/>
  </r>
  <r>
    <x v="6"/>
    <n v="78141500"/>
    <s v="ADQUISISCION DE TIQUETES AEREOS VF 600002262"/>
    <d v="2017-06-01T00:00:00"/>
    <s v="10 meses"/>
    <s v="Contratación directa"/>
    <s v="Recursos propios"/>
    <n v="30000000"/>
    <n v="30000000"/>
    <s v="SI"/>
    <s v="Aprobadas"/>
    <s v="VICTORIA E RAMIREZ VELEZ"/>
    <s v="SECRETARIA DE GOBIERNO"/>
    <s v="3838301"/>
    <s v="victoria.ramirez@antioquia.gov.co"/>
    <m/>
    <s v="Recursos de Funcionamiento"/>
    <s v="Recursos de Funcionamiento"/>
    <s v="N/A"/>
    <m/>
    <m/>
    <n v="8129"/>
    <n v="21007"/>
    <d v="2019-03-28T00:00:00"/>
    <m/>
    <m/>
    <x v="4"/>
    <s v="ABORDO VIAJES Y TURISMO"/>
    <m/>
    <s v="Se traslada CDP a la Secretaría General por un valor de $ 30000000"/>
    <s v="VICTORIA E RAMIREZ VELEZ"/>
    <s v="Tipo C:  Supervisión"/>
    <s v="Tecnica, Administrativa, Financiera."/>
  </r>
  <r>
    <x v="6"/>
    <n v="78141500"/>
    <s v="ADQUISISCION DE TIQUETES AEREOS"/>
    <d v="2018-06-01T00:00:00"/>
    <s v="6 meses"/>
    <s v="Contratación directa"/>
    <s v="Recursos propios"/>
    <n v="60000000"/>
    <n v="60000000"/>
    <s v="NO"/>
    <s v="N/A"/>
    <s v="VICTORIA E RAMIREZ VELEZ"/>
    <s v="SECRETARIA DE GOBIERNO"/>
    <s v="3838301"/>
    <s v="victoria.ramirez@antioquia.gov.co"/>
    <m/>
    <s v="Recursos de Funcionamiento"/>
    <s v="Recursos de Funcionamiento"/>
    <s v="N/A"/>
    <m/>
    <m/>
    <m/>
    <m/>
    <m/>
    <m/>
    <m/>
    <x v="0"/>
    <m/>
    <m/>
    <s v="Se traslada CDP a la Secretaría General-Subsecretaría Logistica, por un valor de $ 60000000"/>
    <s v="VICTORIA E RAMIREZ VELEZ"/>
    <s v="Tipo C:  Supervisión"/>
    <s v="Tecnica, Administrativa, Financiera."/>
  </r>
  <r>
    <x v="6"/>
    <n v="50111500"/>
    <s v="SUMINISTRO DE VIVERES CARCEL YARUMITO VF 600002270"/>
    <d v="2018-05-01T00:00:00"/>
    <s v="10 meses"/>
    <s v="Mínima Cuantía"/>
    <s v="Recursos propios"/>
    <n v="70000000"/>
    <n v="20000000"/>
    <s v="SI"/>
    <s v="Aprobadas"/>
    <s v="VICTORIA E RAMIREZ VELEZ"/>
    <s v="SECRETARIA DE GOBIERNO"/>
    <s v="3838302"/>
    <s v="victoria.ramirez@antioquia.gov.co"/>
    <m/>
    <s v="Recursos de Funcionamiento"/>
    <s v="Recursos de Funcionamiento"/>
    <s v="N/A"/>
    <m/>
    <m/>
    <m/>
    <m/>
    <m/>
    <m/>
    <m/>
    <x v="0"/>
    <m/>
    <m/>
    <s v="Recursos de funcionamiento"/>
    <s v="VICTORIA E RAMIREZ VELEZ"/>
    <s v="Tipo C:  Supervisión"/>
    <s v="Tecnica, Administrativa, Financiera."/>
  </r>
  <r>
    <x v="6"/>
    <n v="93151500"/>
    <s v="PROMOCION Y PROTECION DE DDHH"/>
    <d v="2017-07-01T00:00:00"/>
    <s v="6 meses"/>
    <s v="Contratación Directa - Contratos Interadministrativos"/>
    <s v="Recursos propios"/>
    <n v="300000000"/>
    <n v="300000000"/>
    <s v="NO"/>
    <s v="N/A"/>
    <s v="CARLOS MARIO VANEGAS CALLE"/>
    <s v="DIRECTOR DE DERECHOS HUMANOS"/>
    <s v="3839107"/>
    <s v="carlos.vanegas@antioquia. Gov.co"/>
    <s v="Promoción, prevención y protección de los Derechos Humanos (DDHH) y Derecho Internacional Humanitario (DIH)"/>
    <s v="Mesas Técnicas de Trabajo en Derechos Humanos (DDHH),  con  de planes de acción implementados."/>
    <m/>
    <s v="22-0023"/>
    <m/>
    <m/>
    <m/>
    <m/>
    <m/>
    <m/>
    <m/>
    <x v="0"/>
    <m/>
    <m/>
    <m/>
    <s v="CARLOS MARIO VANEGAS CALLE"/>
    <s v="Tipo C:  Supervisión"/>
    <s v="Tecnica, Administrativa, Financiera."/>
  </r>
  <r>
    <x v="6"/>
    <n v="93151500"/>
    <s v="RESTITUCION DE TIERRAS"/>
    <d v="2018-07-01T00:00:00"/>
    <s v="5 meses"/>
    <s v="Contratación Directa - Contratos Interadministrativos"/>
    <s v="Recursos propios"/>
    <n v="129060293"/>
    <n v="129060293"/>
    <s v="NO"/>
    <s v="N/A"/>
    <s v="CARLOS MARIO VANEGAS CALLE"/>
    <s v="Sub secretario de seguridad y convivencia ciudadana"/>
    <s v="3838353"/>
    <s v="carlos.vanegas@antioquia. Gov.co"/>
    <s v="Protección, restablecimiento de los derechos y reparación individual y colectiva a las  víctimas del conflicto armado."/>
    <s v="Plan de Acción territorial departamental ajustado e implementado_x000a_Estrategias comunicacionales para la difusión reconocimiento, _x000a_protección, defensa y garantía de los Derechos Humanos (DDHH) y la resolución pacífica de conflictos. _x000a__x000a_"/>
    <s v="Protección, restablecimiento de los derechos y reparación individual y colectiva a las  víctimas del conflicto armado."/>
    <s v="14-0061"/>
    <m/>
    <m/>
    <m/>
    <m/>
    <m/>
    <m/>
    <m/>
    <x v="0"/>
    <m/>
    <m/>
    <m/>
    <s v="CARLOS MARIO VANEGAS CALLE"/>
    <s v="Tipo C:  Supervisión"/>
    <s v="Tecnica, Administrativa, Financiera."/>
  </r>
  <r>
    <x v="6"/>
    <n v="92101500"/>
    <s v="EDUCACION Y REGULACION VIAL VF 600002268"/>
    <d v="2017-07-25T00:00:00"/>
    <s v="12 meses"/>
    <s v="Régimen Especial - Artículo 95 Ley 489 de 1998"/>
    <s v="Recursos propios"/>
    <n v="469908333"/>
    <n v="156636111"/>
    <s v="SI"/>
    <s v="Aprobadas"/>
    <s v="CARLOS MARIO MARIN MARIN"/>
    <s v="GERENTE"/>
    <s v="3839336"/>
    <m/>
    <s v="Movilidad segura en el Departamento de Antioquia"/>
    <s v="Municipios sin organismos de tránsito con Programas Integrales en Seguridad Vial"/>
    <s v="Apoyo en su logistica e inteligencia a la fuerza pública y organismos de seguridad en_x000a_Antioquia"/>
    <s v="22-0173"/>
    <s v="Municipios sin organismos de tránsito con Programas Integrales en Seguridad Vial"/>
    <s v="Municipios sin organismos de tránsito con Programas Integrales en Seguridad Vial"/>
    <n v="6434"/>
    <n v="6434"/>
    <d v="2017-07-14T00:00:00"/>
    <m/>
    <n v="4600007048"/>
    <x v="2"/>
    <s v="POLICIA NACIONAL"/>
    <s v="En ejecución"/>
    <m/>
    <s v="CARLOS MARIO MARIN MARIN"/>
    <s v="Tipo C:  Supervisión"/>
    <s v="Tecnica, Administrativa, Financiera."/>
  </r>
  <r>
    <x v="6"/>
    <s v="72121400"/>
    <s v="CONSTRUCCION, MENTENIMIENTO Y ADECUACIONES FUERZA PUBLICA"/>
    <d v="2018-04-01T00:00:00"/>
    <s v="8 meses"/>
    <s v="Licitación pública"/>
    <s v="Recursos propios"/>
    <n v="2900000000"/>
    <n v="2900000000"/>
    <s v="NO"/>
    <s v="N/A"/>
    <s v="HUGO ALBERTO PARRA GALEANO"/>
    <s v="Sub secretario de seguridad y convivencia ciudadana"/>
    <s v="3838330"/>
    <s v="hugo.parra@antioquia.gov.co"/>
    <s v="Fortalecimiento a la Seguridad y Orden Público"/>
    <s v="Sedes de la Fuerza Pública y Organismos de Seguridad Adecuados y Construidos"/>
    <s v="Construcción, mejoramiento y dotación de sedes de la fuerza pública y organismos de seguridad de Antioquia "/>
    <s v="08-0016"/>
    <s v="Sedes de la Fuerza Pública y Organismos de Seguridad Adecuados y Construidos"/>
    <s v="Estudios, diseños, construcción, adecuación, mantenimiento e  interventoría"/>
    <m/>
    <m/>
    <m/>
    <m/>
    <m/>
    <x v="0"/>
    <m/>
    <m/>
    <m/>
    <s v="HUGO ALBERTO PARRA GALEANO"/>
    <s v="Tipo C:  Supervisión"/>
    <s v="Tecnica, Administrativa, Financiera."/>
  </r>
  <r>
    <x v="6"/>
    <s v="80141600"/>
    <s v="OPERACIÓN LOGISTICA OPERATIVOS FUERZA PÚBLICA, ORGASNISMOS DE SEGURIDAD Y JUSTICIA VF"/>
    <d v="2017-11-10T00:00:00"/>
    <s v="10 meses"/>
    <s v="Contratación directa"/>
    <s v="Recursos propios"/>
    <n v="1500000000"/>
    <n v="1000000000"/>
    <s v="SI"/>
    <s v="Aprobadas"/>
    <s v="HUGO ALBERTO PARRA GALEANO"/>
    <s v="Sub secretario de seguridad y convivencia ciudadana"/>
    <s v="3838330"/>
    <s v="hugo.parra@antioquia.gov.co"/>
    <s v="Fortalecimiento a la Seguridad y Orden Público"/>
    <s v="*Organismos de Seguridad y Fuerza Pública, Fortalecidos y Dotados. _x000a_* Municipios con implementación de estrategias de prevención y promoción de justicia, seguridad y orden Público._x000a_"/>
    <s v="Apoyo en su Logística e Inteligencia a la Fuerza Pública y Organismos de Seguridad en Antioquia"/>
    <s v="22-1002"/>
    <s v="*Organismos de Seguridad y Fuerza Pública, Fortalecidos y Dotados. _x000a_* Municipios con implementación de estrategias de prevención y promoción de justicia, seguridad y orden Público._x000a_"/>
    <m/>
    <n v="7730"/>
    <n v="7730"/>
    <d v="2017-10-25T00:00:00"/>
    <s v="2017060108445"/>
    <n v="4600007716"/>
    <x v="1"/>
    <s v="METROPARQUES"/>
    <s v="En ejecución"/>
    <m/>
    <s v="HUGO ALBERTO PARRA GALEANO"/>
    <s v="Tipo C:  Supervisión"/>
    <s v="Tecnica, Administrativa, Financiera."/>
  </r>
  <r>
    <x v="6"/>
    <s v="80141600"/>
    <s v="OPERACIÓN LOGISTICA OPERATIVOS FUERZA PÚBLICA, ORGASNISMOS DE SEGURIDAD Y JUSTICIA "/>
    <d v="2018-07-01T00:00:00"/>
    <s v="6 meses"/>
    <s v="Contratación directa"/>
    <s v="Recursos propios"/>
    <n v="500000000"/>
    <n v="500000000"/>
    <s v="NO"/>
    <s v="N/A"/>
    <s v="HUGO ALBERTO PARRA GALEANO"/>
    <s v="Sub secretario de seguridad y convivencia ciudadana"/>
    <s v="3838330"/>
    <s v="hugo.parra@antioquia.gov.co"/>
    <s v="Fortalecimiento a la Seguridad y Orden Público"/>
    <s v="*Organismos de Seguridad y Fuerza Pública, Fortalecidos y Dotados. _x000a_* Municipios con implementación de estrategias de prevención y promoción de justicia, seguridad y orden Público._x000a_"/>
    <s v="Apoyo en su Logística e Inteligencia a la Fuerza Pública y Organismos de Seguridad en Antioquia"/>
    <s v="22-1002"/>
    <s v="*Organismos de Seguridad y Fuerza Pública, Fortalecidos y Dotados. _x000a_* Municipios con implementación de estrategias de prevención y promoción de justicia, seguridad y orden Público._x000a_"/>
    <m/>
    <m/>
    <m/>
    <m/>
    <m/>
    <m/>
    <x v="0"/>
    <m/>
    <m/>
    <m/>
    <s v="HUGO ALBERTO PARRA GALEANO"/>
    <s v="Tipo C:  Supervisión"/>
    <s v="Tecnica, Administrativa, Financiera."/>
  </r>
  <r>
    <x v="6"/>
    <n v="92111800"/>
    <s v="PAGO DE RECOMENSAS Y PROTECCION DE VÍCTIMAS Y TESTIGOS EN PRO DE LA SEGURIDAD Y LA CONVIVENCIA EN EL DEPARTAMENTO DE ANTIOQUIA VF 6000002266"/>
    <d v="2017-11-10T00:00:00"/>
    <s v="10 meses"/>
    <s v="Contratación directa"/>
    <s v="Recursos propios"/>
    <n v="240000000"/>
    <n v="200000000"/>
    <s v="SI"/>
    <s v="Aprobadas"/>
    <s v="HUGO ALBERTO PARRA GALEANO"/>
    <s v="Sub secretario de seguridad y convivencia ciudadana"/>
    <s v="3838330"/>
    <s v="hugo.parra@antioquia.gov.co"/>
    <s v="Fortalecimiento a la Seguridad y Orden Público"/>
    <s v="*Organismos de Seguridad y Fuerza Pública, Fortalecidos y Dotados. _x000a_* Municipios con implementación de estrategias de prevención y promoción de justicia, seguridad y orden Público._x000a_"/>
    <s v="Apoyo en su Logística e Inteligencia a la Fuerza Pública y Organismos de Seguridad en Antioquia"/>
    <s v="08-0011"/>
    <s v="*Organismos de Seguridad y Fuerza Pública, Fortalecidos y Dotados. _x000a_* Municipios con implementación de estrategias de prevención y promoción de justicia, seguridad y orden Público._x000a_"/>
    <m/>
    <n v="7751"/>
    <n v="7751"/>
    <d v="2017-10-25T00:00:00"/>
    <s v="2017060109184"/>
    <n v="4600007830"/>
    <x v="1"/>
    <s v="EMPRESA PARA LA SEGURIDAD URBANA"/>
    <s v="En ejecución"/>
    <m/>
    <s v="HUGO ALBERTO PARRA GALEANO"/>
    <s v="Tipo C:  Supervisión"/>
    <s v="Tecnica, Administrativa, Financiera."/>
  </r>
  <r>
    <x v="6"/>
    <n v="92111800"/>
    <s v="PAGO DE RECOMENSAS Y PROTECCION DE VÍCTIMAS Y TESTIGOS EN PRO DE LA SEGURIDAD Y LA CONVIVENCIA EN EL DEPARTAMENTO DE ANTIOQUIA VF 6000002266"/>
    <d v="2018-08-01T00:00:00"/>
    <s v="5 meses"/>
    <s v="Contratación directa"/>
    <s v="Recursos propios"/>
    <n v="100000000"/>
    <n v="100000000"/>
    <s v="NO"/>
    <s v="N/A"/>
    <s v="HUGO ALBERTO PARRA GALEANO"/>
    <s v="Sub secretario de seguridad y convivencia ciudadana"/>
    <s v="3838330"/>
    <s v="hugo.parra@antioquia.gov.co"/>
    <s v="Fortalecimiento a la Seguridad y Orden Público"/>
    <s v="*Organismos de Seguridad y Fuerza Pública, Fortalecidos y Dotados. _x000a_* Municipios con implementación de estrategias de prevención y promoción de justicia, seguridad y orden Público._x000a_"/>
    <s v="Apoyo en su Logística e Inteligencia a la Fuerza Pública y Organismos de Seguridad en Antioquia"/>
    <s v="08-0011"/>
    <s v="*Organismos de Seguridad y Fuerza Pública, Fortalecidos y Dotados. _x000a_* Municipios con implementación de estrategias de prevención y promoción de justicia, seguridad y orden Público._x000a_"/>
    <m/>
    <m/>
    <m/>
    <m/>
    <m/>
    <m/>
    <x v="0"/>
    <m/>
    <m/>
    <m/>
    <s v="HUGO ALBERTO PARRA GALEANO"/>
    <s v="Tipo C:  Supervisión"/>
    <s v="Tecnica, Administrativa, Financiera."/>
  </r>
  <r>
    <x v="6"/>
    <m/>
    <s v="APOYO A LA LOGISTICA E INTELIGENCIA D ELA FUERZA PUBLICA"/>
    <d v="2018-02-01T00:00:00"/>
    <s v="10 meses"/>
    <s v="Selección Abreviada"/>
    <s v="Recursos propios"/>
    <n v="173000000"/>
    <n v="173000000"/>
    <s v="NO"/>
    <s v="N/A"/>
    <s v="HUGO ALBERTO PARRA GALEANO"/>
    <s v="Sub secretario de seguridad y convivencia ciudadana"/>
    <s v="3838330"/>
    <s v="hugo.parra@antioquia.gov.co"/>
    <s v="Fortalecimiento a la Seguridad y Orden Público"/>
    <s v="*Organismos de Seguridad y Fuerza Pública, Fortalecidos y Dotados. _x000a_* Municipios con implementación de estrategias de prevención y promoción de justicia, seguridad y orden Público._x000a_"/>
    <s v="Apoyo en su Logística e Inteligencia a la Fuerza Pública y Organismos de Seguridad en Antioquia"/>
    <s v="08-0011"/>
    <s v="*Organismos de Seguridad y Fuerza Pública, Fortalecidos y Dotados. _x000a_* Municipios con implementación de estrategias de prevención y promoción de justicia, seguridad y orden Público._x000a_"/>
    <m/>
    <m/>
    <m/>
    <m/>
    <m/>
    <m/>
    <x v="0"/>
    <m/>
    <m/>
    <m/>
    <s v="HUGO ALBERTO PARRA GALEANO"/>
    <s v="Tipo C:  Supervisión"/>
    <s v="Tecnica, Administrativa, Financiera."/>
  </r>
  <r>
    <x v="6"/>
    <s v="72121400"/>
    <s v="CONSTRUCCION MANTENIMIENTO DE SEDES VF 600002423"/>
    <d v="2017-05-04T00:00:00"/>
    <s v="16 meses"/>
    <s v="Contratación Directa - Contratos Interadministrativos"/>
    <s v="Recursos propios"/>
    <n v="9019927066"/>
    <n v="1000000000"/>
    <s v="SI"/>
    <s v="Aprobadas"/>
    <s v="HUGO ALBERTO PARRA GALEANO"/>
    <s v="Sub secretario de seguridad y convivencia ciudadana"/>
    <s v="3838330"/>
    <s v="hugo.parra@antioquia.gov.co"/>
    <s v="Fortalecimiento a la Seguridad y Orden Público"/>
    <s v="Sedes de la Fuerza Pública y Organismos de Seguridad Adecuados y Construidos"/>
    <s v="Construcción, mejoramiento y dotación de sedes de la fuerza pública y organismos de seguridad de Antioquia "/>
    <s v="08-0011"/>
    <s v="Sedes de la Fuerza Pública y Organismos de Seguridad Adecuados y Construidos"/>
    <s v="Estudios, diseños, construcción, adecuación, mantenimiento e  interventoría"/>
    <n v="6718"/>
    <n v="6718"/>
    <d v="2017-03-27T00:00:00"/>
    <s v="2017060053415"/>
    <n v="4600006649"/>
    <x v="1"/>
    <s v="EMPRESA DE VIVIENDA DE ANTIOQUIA"/>
    <s v="En ejecución"/>
    <m/>
    <s v="HUGO ALBERTO PARRA GALEANO"/>
    <s v="Tipo C:  Supervisión"/>
    <s v="Tecnica, Administrativa, Financiera."/>
  </r>
  <r>
    <x v="6"/>
    <n v="15101500"/>
    <s v="COMBUSTIBLE FUERZA PUBLICA VF 600002460"/>
    <d v="2017-06-16T00:00:00"/>
    <s v="9 meses"/>
    <s v="Selección Abreviada - Subasta Inversa"/>
    <s v="Recursos propios"/>
    <n v="1420000000"/>
    <n v="200000000"/>
    <s v="SI"/>
    <s v="Aprobadas"/>
    <s v="HUGO ALBERTO PARRA GALEANO"/>
    <s v="Sub secretario de seguridad y convivencia ciudadana"/>
    <s v="3838330"/>
    <s v="hugo.parra@antioquia.gov.co"/>
    <s v="Fortalecimiento a la Seguridad y Orden Público"/>
    <s v="*Organismos de Seguridad y Fuerza Pública, Fortalecidos y Dotados. _x000a_* Municipios con implementación de estrategias de prevención y promoción de justicia, seguridad y orden Público._x000a_"/>
    <s v="Apoyo en su Logística e Inteligencia a la Fuerza Pública y Organismos de Seguridad en Antioquia"/>
    <s v="22-1002"/>
    <s v="*Organismos de Seguridad y Fuerza Pública, Fortalecidos y Dotados. _x000a_* Municipios con implementación de estrategias de prevención y promoción de justicia, seguridad y orden Público._x000a_"/>
    <s v="Suministro de combustible para Fuerza Pública, Organismos de Seguridad y Justicia"/>
    <n v="7032"/>
    <n v="7032"/>
    <d v="2017-06-16T00:00:00"/>
    <s v="2017060084466"/>
    <n v="4600006924"/>
    <x v="1"/>
    <s v="DIEGO LPEZ S.A.S"/>
    <s v="En ejecución"/>
    <m/>
    <s v="HUGO ALBERTO PARRA GALEANO"/>
    <s v="Tipo C:  Supervisión"/>
    <s v="Tecnica, Administrativa, Financiera."/>
  </r>
  <r>
    <x v="6"/>
    <n v="15101500"/>
    <s v="COMBUSTIBLE FUERZA PUBLICA "/>
    <d v="2018-02-01T00:00:00"/>
    <s v="10 meses"/>
    <s v="Selección Abreviada - Subasta Inversa"/>
    <s v="Recursos propios"/>
    <n v="1000000000"/>
    <n v="1000000000"/>
    <s v="NO"/>
    <s v="N/A"/>
    <s v="HUGO ALBERTO PARRA GALEANO"/>
    <s v="Sub secretario de seguridad y convivencia ciudadana"/>
    <s v="3838330"/>
    <s v="hugo.parra@antioquia.gov.co"/>
    <s v="Fortalecimiento a la Seguridad y Orden Público"/>
    <s v="*Organismos de Seguridad y Fuerza Pública, Fortalecidos y Dotados. _x000a_* Municipios con implementación de estrategias de prevención y promoción de justicia, seguridad y orden Público._x000a_"/>
    <s v="Apoyo en su Logística e Inteligencia a la Fuerza Pública y Organismos de Seguridad en Antioquia"/>
    <s v="08-0011"/>
    <s v="*Organismos de Seguridad y Fuerza Pública, Fortalecidos y Dotados. _x000a_* Municipios con implementación de estrategias de prevención y promoción de justicia, seguridad y orden Público._x000a_"/>
    <s v="Suministro de combustible para Fuerza Pública, Organismos de Seguridad y Justicia"/>
    <m/>
    <m/>
    <m/>
    <m/>
    <m/>
    <x v="0"/>
    <m/>
    <m/>
    <m/>
    <s v="HUGO ALBERTO PARRA GALEANO"/>
    <s v="Tipo C:  Supervisión"/>
    <s v="Tecnica, Administrativa, Financiera."/>
  </r>
  <r>
    <x v="6"/>
    <n v="25101500"/>
    <s v="ADQUISICION DE PARQUE AUTOMOTOR (VEHÍCULOS, MOTOCICLETAS, BOTES Y MOTORES) PARA LA FUERZA PÚBLICA, ORGANISMOS DE SEGURIDAD Y J"/>
    <d v="2018-03-01T00:00:00"/>
    <s v="9 meses"/>
    <s v="Selección Abreviada - Acuerdo Marco de Precios"/>
    <s v="Recursos propios"/>
    <n v="2052971138"/>
    <n v="2052971138"/>
    <s v="NO"/>
    <s v="N/A"/>
    <s v="HUGO ALBERTO PARRA GALEANO"/>
    <s v="Sub secretario de seguridad y convivencia ciudadana"/>
    <s v="3838330"/>
    <s v="hugo.parra@antioquia.gov.co"/>
    <s v="Fortalecimiento a la Seguridad y Orden Público"/>
    <s v="*Organismos de Seguridad y Fuerza Pública, Fortalecidos y Dotados. _x000a_* Municipios con implementación de estrategias de prevención y promoción de justicia, seguridad y orden Público._x000a_"/>
    <s v="Apoyo en su Logística e Inteligencia a la Fuerza Pública y Organismos de Seguridad en Antioquia"/>
    <s v="08-0011"/>
    <s v="*Organismos de Seguridad y Fuerza Pública, Fortalecidos y Dotados. "/>
    <s v="Compra de carros, motos para Fuerza Pública, Organismos de Seguridad y Justicia"/>
    <m/>
    <m/>
    <m/>
    <m/>
    <m/>
    <x v="0"/>
    <m/>
    <m/>
    <m/>
    <s v="HUGO ALBERTO PARRA GALEANO"/>
    <s v="Tipo C:  Supervisión"/>
    <s v="Tecnica, Administrativa, Financiera."/>
  </r>
  <r>
    <x v="6"/>
    <n v="92101700"/>
    <s v="FORTALECIMIENTO RESPONSABILIDAD PENAL ADOLECENTES VF 600002267"/>
    <d v="2018-05-01T00:00:00"/>
    <s v="12 meses"/>
    <s v="Otro Tipo de Contrato"/>
    <s v="Recursos propios"/>
    <n v="685763241"/>
    <n v="228000000"/>
    <s v="SI"/>
    <s v="Aprobadas"/>
    <s v="AICARDO URREGO USUGA"/>
    <s v="DIRECTOR DE APOYO INSTITUCIONAL"/>
    <s v="3838350"/>
    <s v="aicardo.urrego@antioquia.gov.co"/>
    <s v="Antioquia Convive y es Justa"/>
    <s v="Cupos para la atención de adolescentes infractores de la Ley Penal pagados"/>
    <s v="Antioquia Convive y es Justa"/>
    <s v="09-005"/>
    <s v="Cupos para la atención de adolescentes infractores de la Ley Penal pagados"/>
    <m/>
    <n v="6863"/>
    <n v="6863"/>
    <m/>
    <s v="2017060076783"/>
    <n v="4600006749"/>
    <x v="2"/>
    <s v="IPSICOL"/>
    <s v="En ejecución"/>
    <m/>
    <s v="AICARDO URREGO USUGA"/>
    <s v="Tipo C:  Supervisión"/>
    <s v="Tecnica, Administrativa, Financiera."/>
  </r>
  <r>
    <x v="6"/>
    <n v="83111600"/>
    <s v=" TECNOLOGÍA PARA LA SEGURIDAD  -COMUNICACION MOVIL AVANTEL VF 600002265"/>
    <d v="2017-11-10T00:00:00"/>
    <s v="10 meses"/>
    <s v="Contratación Directa - No pluralidad de oferentes"/>
    <s v="Recursos propios"/>
    <n v="23500000"/>
    <n v="19000000"/>
    <s v="SI"/>
    <s v="Aprobadas"/>
    <s v="HUGO ALBERTO PARRA GALEANO"/>
    <s v="Sub secretario de seguridad y convivencia ciudadana"/>
    <s v="3838330"/>
    <s v="hugo.parra@antioquia.gov.co"/>
    <s v="Fortalecimiento a la Seguridad y Orden Público"/>
    <s v="* Municipios con sistemas de recepción de denunicas en línea funcionando._x000a_*Organismos de Seguridad y Fuerza Pública, Fortalecidos y Dotados."/>
    <s v="Implementación de tecnologías y sistemas de información para la seguridad y convivencia ciudadana en el Departamento de Antioquia"/>
    <s v="22-1002"/>
    <s v="* Municipios con sistemas de recepción de denunicas en línea funcionando.  Organismos de Seguridad y Fuerza Pública, Fortalecidos y Dotados."/>
    <m/>
    <n v="7729"/>
    <n v="7729"/>
    <d v="2017-10-25T00:00:00"/>
    <s v="2017060108106"/>
    <n v="4600007647"/>
    <x v="1"/>
    <s v="AVANTEL S.A.S"/>
    <s v="En ejecución"/>
    <m/>
    <s v="HUGO ALBERTO PARRA GALEANO"/>
    <s v="Tipo C:  Supervisión"/>
    <s v="Tecnica, Administrativa, Financiera."/>
  </r>
  <r>
    <x v="6"/>
    <n v="50111500"/>
    <s v="SUMINISTRO DE VIVERES CARCEL YARUMITO "/>
    <d v="2018-06-01T00:00:00"/>
    <s v="6  meses"/>
    <s v="Mínima Cuantía"/>
    <s v="Recursos propios"/>
    <n v="70000000"/>
    <n v="70000000"/>
    <s v="NO"/>
    <s v="N/A"/>
    <s v="VICTORIA E RAMIREZ VELEZ"/>
    <s v="SECRETARIA DE GOBIERNO"/>
    <s v="3838302"/>
    <s v="victoria.ramirez@antioquia.gov.co"/>
    <m/>
    <s v="Recursos de Funcionamiento"/>
    <s v="Recursos de Funcionamiento"/>
    <s v="N/A"/>
    <m/>
    <m/>
    <m/>
    <m/>
    <m/>
    <m/>
    <m/>
    <x v="0"/>
    <m/>
    <m/>
    <s v="Recursos de funcionamiento"/>
    <s v="VICTORIA E RAMIREZ VELEZ"/>
    <s v="Tipo C:  Supervisión"/>
    <s v="Tecnica, Administrativa, Financiera."/>
  </r>
  <r>
    <x v="6"/>
    <n v="86101700"/>
    <s v="FORTALECIMIENTO (CAPACITACIÓN Y ASISTENCIA TÉCNICA) BOMBEROS"/>
    <d v="2018-02-01T00:00:00"/>
    <s v="8 meses"/>
    <s v="Selección Abreviada - Menor Cuantía"/>
    <s v="Recursos propios"/>
    <n v="282921422"/>
    <n v="282921422"/>
    <s v="NO"/>
    <s v="N/A"/>
    <s v="AICARDO URREGO USUGA"/>
    <s v="DIRECTOR DE APOYO INSTITUCIONAL"/>
    <s v="3838350"/>
    <s v="aicardo.urrego@antioquia.gov.co"/>
    <s v="Sistema Departamental de Bomberos"/>
    <s v="Cuerpos de Bomberos tecnificados y capacitados "/>
    <s v="Sistema Departamental de Bomberos"/>
    <s v="23-00007"/>
    <s v="Cuerpos de Bomberos tecnificados y capacitados "/>
    <m/>
    <m/>
    <m/>
    <m/>
    <m/>
    <m/>
    <x v="0"/>
    <m/>
    <m/>
    <m/>
    <s v="AICARDO URREGO USUGA"/>
    <s v="Tipo C:  Supervisión"/>
    <s v="Tecnica, Administrativa, Financiera."/>
  </r>
  <r>
    <x v="6"/>
    <n v="44100000"/>
    <s v="FORTALECIMIENTIO TECNOLOGICO ORGANISMO DE TRANSITO"/>
    <d v="2018-02-01T00:00:00"/>
    <s v="10 Meses"/>
    <s v="Selección Abreviada - Subasta Inversa"/>
    <s v="Recursos propios"/>
    <n v="481949000"/>
    <n v="481949000"/>
    <s v="NO"/>
    <s v="N/A"/>
    <s v="CARLOS MARIO MARIN MARIN"/>
    <s v="GERENTE"/>
    <s v="3839336"/>
    <s v="carlosalberto.marin@antioquia.gov.co"/>
    <s v="Fortalecimiento Institucional en Transporte y Transito en el Departamento de Antioquia"/>
    <s v="Sedes operativas de Movilidad dotadas y operando"/>
    <s v="Fortalecimiento Institucional en Transporte y Tránsito en el Departamento de Antioquia"/>
    <s v="22-0218"/>
    <s v="Municipios sin organismos de tránsito con Programas Integrales en Seguridad Vial"/>
    <s v="Municipios sin organismos de tránsito con Programas Integrales en Seguridad Vial"/>
    <m/>
    <m/>
    <m/>
    <m/>
    <m/>
    <x v="0"/>
    <m/>
    <m/>
    <m/>
    <s v="CARLOS MARIO MARIN MARIN"/>
    <s v="Tipo C:  Supervisión"/>
    <s v="Tecnica, Administrativa, Financiera."/>
  </r>
  <r>
    <x v="6"/>
    <n v="83111600"/>
    <s v="COMUNICACION MOVIL AVANTEL "/>
    <d v="2018-09-01T00:00:00"/>
    <s v="3 meses"/>
    <s v="Contratación Directa - No pluralidad de oferentes"/>
    <s v="Recursos propios"/>
    <n v="10000000"/>
    <n v="10000000"/>
    <s v="NO"/>
    <s v="N/A"/>
    <s v="HUGO ALBERTO PARRA GALEANO"/>
    <s v="Sub secretario de seguridad y convivencia ciudadana"/>
    <s v="3838330"/>
    <s v="hugo.parra@antioquia.gov.co"/>
    <s v="Fortalecimiento a la Seguridad y Orden Público"/>
    <s v="* Municipios con sistemas de recepción de denunicas en línea funcionando._x000a_Municipios con implementación de estrategias de prevención y promoción de justicia, seguridad y orden Público._x000a_*Organismos de Seguridad y Fuerza Pública, Fortalecidos y Dotados."/>
    <s v="Apoyo en su Logística e Inteligencia a la Fuerza Pública y Organismos de Seguridad en Antioquia"/>
    <s v="22-1002"/>
    <s v="* Municipios con sistemas de recepción de denunicas en línea funcionando._x000a_Municipios con implementación de estrategias de prevención y promoción de justicia, seguridad y orden Público._x000a_*Organismos de Seguridad y Fuerza Pública, Fortalecidos y Dotados."/>
    <m/>
    <m/>
    <m/>
    <m/>
    <m/>
    <m/>
    <x v="0"/>
    <m/>
    <m/>
    <m/>
    <s v="HUGO ALBERTO PARRA GALEANO"/>
    <s v="Tipo C:  Supervisión"/>
    <s v="Tecnica, Administrativa, Financiera."/>
  </r>
  <r>
    <x v="6"/>
    <n v="92121900"/>
    <s v="BOTES Y MOTORES FZA PUBLICA"/>
    <m/>
    <s v="5 meses"/>
    <s v="Selección Abreviada - Subasta Inversa"/>
    <s v="Recursos propios"/>
    <n v="400000000"/>
    <n v="400000000"/>
    <s v="NO"/>
    <s v="N/A"/>
    <s v="HUGO ALBERTO PARRA GALEANO"/>
    <s v="Sub secretario de seguridad y convivencia ciudadana"/>
    <s v="3838330"/>
    <s v="hugo.parra@antioquia.gov.co"/>
    <s v="Fortalecimiento a la Seguridad y Orden Público"/>
    <s v="*Organismos de Seguridad y Fuerza Pública, Fortalecidos y Dotados. _x000a_* Municipios con implementación de estrategias de prevención y promoción de justicia, seguridad y orden Público._x000a_"/>
    <s v="Apoyo en su Logística e Inteligencia a la Fuerza Pública y Organismos de Seguridad en Antioquia"/>
    <s v="08-0011"/>
    <s v="*Organismos de Seguridad y Fuerza Pública, Fortalecidos y Dotados. _x000a_* Municipios con implementación de estrategias de prevención y promoción de justicia, seguridad y orden Público._x000a_"/>
    <m/>
    <m/>
    <m/>
    <m/>
    <m/>
    <m/>
    <x v="0"/>
    <m/>
    <m/>
    <m/>
    <s v="HUGO ALBERTO PARRA GALEANO"/>
    <s v="Tipo C:  Supervisión"/>
    <s v="Tecnica, Administrativa, Financiera."/>
  </r>
  <r>
    <x v="6"/>
    <n v="93151500"/>
    <s v="ATENCION VICTIMAS Y DERECHOS HUMANOS VF600002424"/>
    <d v="2017-06-22T00:00:00"/>
    <s v="10 meses y 15 días"/>
    <s v="Contratación Directa - Contratos Interadministrativos"/>
    <s v="Recursos propios"/>
    <n v="1639500000"/>
    <n v="350000000"/>
    <s v="SI"/>
    <s v="Aprobadas"/>
    <s v="CARLOS MARIO VANEGAS CALLE"/>
    <s v="DIRECTOR DE DERECHOS HUMANOS"/>
    <s v="3839107"/>
    <s v="carlos.vanegas@antioquia. Gov.co"/>
    <m/>
    <m/>
    <m/>
    <s v="22-0223"/>
    <m/>
    <m/>
    <n v="7158"/>
    <n v="7158"/>
    <d v="2017-06-20T00:00:00"/>
    <s v="2017060089213"/>
    <n v="46000006932"/>
    <x v="1"/>
    <s v="EMPRESA SOCIAL DEL ESTADO HOSPITAL MENTAL DE ANTIOQUIA"/>
    <s v="En ejecución"/>
    <m/>
    <s v="CARLOS MARIO VANEGAS CALLE"/>
    <s v="Tipo C:  Supervisión"/>
    <s v="Tecnica, Administrativa, Financiera."/>
  </r>
  <r>
    <x v="6"/>
    <n v="93151500"/>
    <s v="ATENCION VICTIMAS Y DERECHOS HUMANOS VF 6000002425"/>
    <d v="2017-06-22T00:00:00"/>
    <s v="10 meses y 15 días"/>
    <s v="Contratación Directa - Contratos Interadministrativos"/>
    <s v="Recursos propios"/>
    <n v="1639500000"/>
    <n v="187500000"/>
    <s v="SI"/>
    <s v="Aprobadas"/>
    <s v="CARLOS MARIO VANEGAS CALLE"/>
    <s v="DIRECTOR DE DERECHOS HUMANOS"/>
    <s v="3839107"/>
    <s v="carlos.vanegas@antioquia. Gov.co"/>
    <m/>
    <m/>
    <m/>
    <s v="22-0222"/>
    <m/>
    <m/>
    <n v="7158"/>
    <n v="7158"/>
    <d v="2017-06-20T00:00:00"/>
    <s v="2017060089213"/>
    <n v="46000006932"/>
    <x v="1"/>
    <s v="EMPRESA SOCIAL DEL ESTADO HOSPITAL MENTAL DE ANTIOQUIA"/>
    <s v="En ejecución"/>
    <m/>
    <s v="CARLOS MARIO VANEGAS CALLE"/>
    <s v="Tipo C:  Supervisión"/>
    <s v="Tecnica, Administrativa, Financiera."/>
  </r>
  <r>
    <x v="6"/>
    <n v="93151500"/>
    <s v="ATENCION VICTIMAS Y DERECHOS HUMANOS "/>
    <d v="2017-07-01T00:00:00"/>
    <s v="6 meses"/>
    <s v="Contratación Directa - Contratos Interadministrativos"/>
    <s v="Recursos propios"/>
    <n v="212500000"/>
    <n v="212500000"/>
    <s v="NO"/>
    <s v="N/A"/>
    <s v="CARLOS MARIO VANEGAS CALLE"/>
    <s v="DIRECTOR DE DERECHOS HUMANOS"/>
    <s v="3839107"/>
    <s v="carlos.vanegas@antioquia. Gov.co"/>
    <m/>
    <m/>
    <m/>
    <s v="22-0222"/>
    <m/>
    <m/>
    <m/>
    <m/>
    <m/>
    <m/>
    <m/>
    <x v="0"/>
    <m/>
    <m/>
    <m/>
    <s v="CARLOS MARIO VANEGAS CALLE"/>
    <s v="Tipo C:  Supervisión"/>
    <s v="Tecnica, Administrativa, Financiera."/>
  </r>
  <r>
    <x v="6"/>
    <n v="93151500"/>
    <s v="APOYO A LA ACCION INTEGRAL CONTRA MINAS ANTIPERSONALES"/>
    <d v="2017-07-01T00:00:00"/>
    <s v="6 meses"/>
    <s v="Contratación Directa - Contratos Interadministrativos"/>
    <s v="Recursos propios"/>
    <n v="250000000"/>
    <n v="250000000"/>
    <s v="NO"/>
    <s v="N/A"/>
    <s v="CARLOS MARIO VANEGAS CALLE"/>
    <s v="DIRECTOR DE DERECHOS HUMANOS"/>
    <s v="3839107"/>
    <s v="carlos.vanegas@antioquia. Gov.co"/>
    <s v="Acción Integral contra Minas Antipersonal (MAP), Munición sin Explotar (MUSE) y Artefactos Explosivos Improvisados (AEI)"/>
    <s v="Víctimas de Minas Antipersonal (MAP), (MUSE) y (AEI) Caracterizadas_x000a_Estrategia de Educación en el Riesgo de Minas Antipersonal  y comportamientos seguros._x000a_"/>
    <m/>
    <s v="22-0075"/>
    <m/>
    <m/>
    <m/>
    <m/>
    <m/>
    <m/>
    <m/>
    <x v="0"/>
    <m/>
    <m/>
    <m/>
    <s v="CARLOS MARIO VANEGAS CALLE"/>
    <s v="Tipo C:  Supervisión"/>
    <s v="Tecnica, Administrativa, Financiera."/>
  </r>
  <r>
    <x v="6"/>
    <n v="80101500"/>
    <s v="IMPLEMENTACION TECNOLOGICA Y SISTEMAS DE INFORMACION"/>
    <d v="2018-02-01T00:00:00"/>
    <s v="10 meses"/>
    <s v="Licitación pública"/>
    <s v="Recursos propios"/>
    <n v="4000000000"/>
    <n v="4000000000"/>
    <s v="NO"/>
    <s v="N/A"/>
    <s v="HUGO ALBERTO PARRA GALEANO"/>
    <s v="Sub secretario de seguridad y convivencia ciudadana"/>
    <s v="3838330"/>
    <s v="hugo.parra@antioquia.gov.co"/>
    <s v="Fortalecimiento a la Seguridad y Orden Público"/>
    <s v="* Municipios con sistemas de recepción de denunicas en línea funcionando._x000a_Municipios con implementación de estrategias de prevención y promoción de justicia, seguridad y orden Público._x000a_*Organismos de Seguridad y Fuerza Pública, Fortalecidos y Dotados."/>
    <s v="Implementación de tecnologías y sistemas de información para la seguridad y convivencia ciudadana en el Departamento de Antioquia"/>
    <s v="08-0014"/>
    <s v="* Municipios con sistemas de recepción de denunicas en línea funcionando._x000a_Municipios con implementación de estrategias de prevención y promoción de justicia, seguridad y orden Público._x000a_*Organismos de Seguridad y Fuerza Pública, Fortalecidos y Dotados."/>
    <m/>
    <m/>
    <m/>
    <m/>
    <m/>
    <m/>
    <x v="0"/>
    <m/>
    <m/>
    <m/>
    <s v="HUGO ALBERTO PARRA GALEANO"/>
    <s v="Tipo C:  Supervisión"/>
    <s v="Tecnica, Administrativa, Financiera."/>
  </r>
  <r>
    <x v="6"/>
    <n v="93141500"/>
    <s v="APOYO LOGISTICO EVENTOS"/>
    <d v="2018-02-01T00:00:00"/>
    <s v="10 meses"/>
    <s v="Mínima Cuantía"/>
    <s v="Recursos propios"/>
    <n v="70000000"/>
    <n v="70000000"/>
    <s v="NO"/>
    <s v="N/A"/>
    <s v="HUGO ALBERTO PARRA GALEANO"/>
    <s v="Sub secretario de seguridad y convivencia ciudadana"/>
    <s v="3838330"/>
    <s v="hugo.parra@antioquia.gov.co"/>
    <s v="Fortalecimiento a la Seguridad y Orden Público"/>
    <s v="* Municipios con implementación de estrategias de prevención y promoción de justicia, seguridad y orden Público._x000a_*Organismos de Seguridad y Fuerza Pública, Fortalecidos y Dotados."/>
    <s v="Apoyo en su Logística e Inteligencia a la Fuerza Pública y Organismos de Seguridad en Antioquia"/>
    <s v="08-0011"/>
    <s v="* Municipios con implementación de estrategias de prevención y promoción de justicia, seguridad y orden Público._x000a_*Organismos de Seguridad y Fuerza Pública, Fortalecidos y Dotados."/>
    <m/>
    <m/>
    <m/>
    <m/>
    <m/>
    <m/>
    <x v="0"/>
    <m/>
    <m/>
    <m/>
    <s v="HUGO ALBERTO PARRA GALEANO"/>
    <s v="Tipo C:  Supervisión"/>
    <s v="Tecnica, Administrativa, Financiera."/>
  </r>
  <r>
    <x v="6"/>
    <n v="92101700"/>
    <s v="FORTALECIMIENTO RESPONSABILIDAD PENAL ADOLECENTES "/>
    <d v="2018-07-01T00:00:00"/>
    <s v="6 meses"/>
    <s v="Otro Tipo de Contrato"/>
    <s v="Recursos propios"/>
    <n v="267096431"/>
    <n v="267096431"/>
    <s v="NO"/>
    <s v="N/A"/>
    <s v="AICARDO URREGO USUGA"/>
    <s v="DIRECTOR DE APOYO INSTITUCIONAL"/>
    <s v="3838350"/>
    <s v="aicardo.urrego@antioquia.gov.co"/>
    <s v="Antioquia Convive y es Justa"/>
    <s v="Cupos para la atención de adolescentes infractores de la Ley Penal pagados"/>
    <s v="Antioquia Convive y es Justa"/>
    <s v="09-005"/>
    <s v="Cupos para la atención de adolescentes infractores de la Ley Penal pagados"/>
    <m/>
    <m/>
    <m/>
    <m/>
    <m/>
    <m/>
    <x v="0"/>
    <m/>
    <m/>
    <m/>
    <s v="AICARDO URREGO USUGA"/>
    <s v="Tipo C:  Supervisión"/>
    <s v="Tecnica, Administrativa, Financiera."/>
  </r>
  <r>
    <x v="6"/>
    <n v="93141500"/>
    <s v="OPERADOR LOGISTICO COMUNICACIONES VF600002353"/>
    <d v="2018-04-01T00:00:00"/>
    <s v="15 meses"/>
    <s v="Contratación Directa - Contratos Interadministrativos"/>
    <s v="Recursos propios"/>
    <n v="472500000"/>
    <n v="52500000"/>
    <s v="SI"/>
    <s v="Aprobadas"/>
    <s v="AICARDO URREGO USUGA"/>
    <s v="DIRECTOR DE APOYO INSTITUCIONAL"/>
    <s v="3838350"/>
    <s v="aicardo.urrego@antioquia.gov.co"/>
    <m/>
    <m/>
    <m/>
    <s v="22-00224"/>
    <m/>
    <m/>
    <m/>
    <m/>
    <m/>
    <m/>
    <m/>
    <x v="0"/>
    <m/>
    <m/>
    <s v="Traslado de CDP  a la Oficina de comunicaciones para la adición del contrato para el operador logistico "/>
    <s v="AICARDO URREGO USUGA"/>
    <s v="Tipo C:  Supervisión"/>
    <s v="Tecnica, Administrativa, Financiera."/>
  </r>
  <r>
    <x v="6"/>
    <n v="43211500"/>
    <s v="FORTALECIMIENTO DE INTITUCIONES QUE BRINDAN SERVICIO DE JUSTICIA FORMAL Y NO FORMAL"/>
    <d v="2018-03-01T00:00:00"/>
    <s v="8 meses"/>
    <s v="Selección Abreviada - Subasta Inversa"/>
    <s v="Recursos propios"/>
    <n v="547500000"/>
    <n v="547500000"/>
    <s v="NO"/>
    <s v="N/A"/>
    <s v="AICARDO URREGO USUGA"/>
    <s v="DIRECTOR DE APOYO INSTITUCIONAL"/>
    <s v="3838350"/>
    <s v="aicardo.urrego@antioquia.gov.co"/>
    <s v="Antioquia Convive y es Justa"/>
    <s v="Casas de Justicia, Inspecciones de Policía, Comisarías de Familia, Puntos de Atención para la Conciliación en Equidad y Centros de Paz adecuados"/>
    <s v="Antioquia Convive y es Justa"/>
    <s v="22-0024"/>
    <s v="Casas de Justicia, Inspecciones de Policía, Comisarías de Familia, Puntos de Atención para la Conciliación en Equidad y Centros de Paz adecuados"/>
    <m/>
    <m/>
    <m/>
    <m/>
    <m/>
    <m/>
    <x v="0"/>
    <m/>
    <m/>
    <m/>
    <s v="AICARDO URREGO USUGA"/>
    <s v="Tipo C:  Supervisión"/>
    <s v="Tecnica, Administrativa, Financiera."/>
  </r>
  <r>
    <x v="6"/>
    <n v="93141500"/>
    <s v="OPERADOR LOGISTICO COMUNICACIONES VF600002355"/>
    <d v="2018-04-01T00:00:00"/>
    <s v="15 meses"/>
    <s v="Contratación Directa - Contratos Interadministrativos"/>
    <s v="Recursos propios"/>
    <n v="472500000"/>
    <n v="52500000"/>
    <s v="SI"/>
    <s v="Aprobadas"/>
    <s v="HUGO ALBERTO PARRA GALEANO"/>
    <s v="Sub secretario de seguridad y convivencia ciudadana"/>
    <s v="3838330"/>
    <s v="hugo.parra@antioquia.gov.co"/>
    <s v="Fortalecimiento a la Seguridad y Orden Público"/>
    <s v="* Municipios con implementación de estrategias de prevención y promoción de justicia, seguridad y orden Público._x000a_*Organismos de Seguridad y Fuerza Pública, Fortalecidos y Dotados."/>
    <s v="Apoyo en su Logística e Inteligencia a la Fuerza Pública y Organismos de Seguridad en Antioquia"/>
    <s v="22-1002"/>
    <s v="* Municipios con implementación de estrategias de prevención y promoción de justicia, seguridad y orden Público._x000a_*Organismos de Seguridad y Fuerza Pública, Fortalecidos y Dotados."/>
    <m/>
    <m/>
    <m/>
    <m/>
    <m/>
    <m/>
    <x v="0"/>
    <m/>
    <m/>
    <s v="Traslado de CDP  a la Oficina de comunicaciones para la adición del contrato para el operador logistico "/>
    <s v="HUGO ALBERTO PARRA GALEANO"/>
    <s v="Tipo C:  Supervisión"/>
    <s v="Tecnica, Administrativa, Financiera."/>
  </r>
  <r>
    <x v="6"/>
    <n v="93141500"/>
    <s v="OPERADOR LOGISTICO COMUNICACIONES "/>
    <d v="2018-07-01T00:00:00"/>
    <s v="6 meses"/>
    <s v="Contratación Directa - Contratos Interadministrativos"/>
    <s v="Recursos propios"/>
    <n v="60000000"/>
    <n v="60000000"/>
    <s v="NO"/>
    <s v="N/A"/>
    <s v="HUGO ALBERTO PARRA GALEANO"/>
    <s v="Sub secretario de seguridad y convivencia ciudadana"/>
    <s v="3838330"/>
    <s v="hugo.parra@antioquia.gov.co"/>
    <s v="Fortalecimiento a la Seguridad y Orden Público"/>
    <s v="*Organismos de Seguridad y Fuerza Pública, Fortalecidos y Dotados."/>
    <s v="Apoyo en su Logística e Inteligencia a la Fuerza Pública y Organismos de Seguridad en Antioquia"/>
    <s v="22-1002"/>
    <s v="* Municipios con implementación de estrategias de prevención y promoción de justicia, seguridad y orden Público._x000a_*Organismos de Seguridad y Fuerza Pública, Fortalecidos y Dotados."/>
    <m/>
    <m/>
    <m/>
    <m/>
    <m/>
    <m/>
    <x v="0"/>
    <m/>
    <m/>
    <s v="Traslado de CDP  a la Oficina de comunicaciones para la adición del contrato para el operador logistico "/>
    <s v="HUGO ALBERTO PARRA GALEANO"/>
    <s v="Tipo C:  Supervisión"/>
    <s v="Tecnica, Administrativa, Financiera."/>
  </r>
  <r>
    <x v="6"/>
    <n v="93141500"/>
    <s v="CENTRAL DE MEDIOS VF 600002365"/>
    <d v="2018-04-01T00:00:00"/>
    <s v="15 meses"/>
    <s v="Contratación Directa - Contratos Interadministrativos"/>
    <s v="Recursos propios"/>
    <n v="472500000"/>
    <n v="68750000"/>
    <s v="SI"/>
    <s v="Aprobadas"/>
    <s v="HUGO ALBERTO PARRA GALEANO"/>
    <s v="Sub secretario de seguridad y convivencia ciudadana"/>
    <s v="3838330"/>
    <s v="hugo.parra@antioquia.gov.co"/>
    <s v="Fortalecimiento a la Seguridad y Orden Público"/>
    <s v="* Municipios con implementación de estrategias de prevención y promoción de justicia, seguridad y orden Público._x000a_*Organismos de Seguridad y Fuerza Pública, Fortalecidos y Dotados."/>
    <s v="Apoyo en su Logística e Inteligencia a la Fuerza Pública y Organismos de Seguridad en Antioquia"/>
    <s v="22-1002"/>
    <s v="* Municipios con implementación de estrategias de prevención y promoción de justicia, seguridad y orden Público._x000a_*Organismos de Seguridad y Fuerza Pública, Fortalecidos y Dotados."/>
    <m/>
    <m/>
    <m/>
    <m/>
    <m/>
    <m/>
    <x v="0"/>
    <m/>
    <m/>
    <s v="Traslado de CDP  a la Oficina de comunicaciones para la adición del contrato para central de medios"/>
    <s v="HUGO ALBERTO PARRA GALEANO"/>
    <s v="Tipo C:  Supervisión"/>
    <s v="Tecnica, Administrativa, Financiera."/>
  </r>
  <r>
    <x v="6"/>
    <n v="83111600"/>
    <s v="VF 6000002265 OPERADOR TELEFONIA MOVIL"/>
    <d v="2017-11-10T00:00:00"/>
    <s v="10 meses"/>
    <s v="Contratación Directa - Prestación de Servicios y de Apoyo a la Gestión Persona Jurídica"/>
    <s v="Recursos propios"/>
    <n v="116000000"/>
    <n v="80000000"/>
    <s v="SI"/>
    <s v="Aprobadas"/>
    <s v="HUGO ALBERTO PARRA GALEANO"/>
    <s v="Sub secretario de seguridad y convivencia ciudadana"/>
    <s v="3838330"/>
    <s v="hugo.parra@antioquia.gov.co"/>
    <s v="Fortalecimiento a la Seguridad y Orden Público"/>
    <s v="_x000a_*Organismos de Seguridad y Fuerza Pública, Fortalecidos y Dotados."/>
    <s v="Apoyo en su Logística e Inteligencia a la Fuerza Pública y Organismos de Seguridad en Antioquia"/>
    <s v="08-0011"/>
    <s v="_x000a_*Organismos de Seguridad y Fuerza Pública, Fortalecidos y Dotados."/>
    <m/>
    <n v="7731"/>
    <n v="7731"/>
    <d v="2017-10-25T00:00:00"/>
    <s v="2017060108105"/>
    <n v="4600007667"/>
    <x v="1"/>
    <s v="COMCEL S.A."/>
    <s v="En ejecución"/>
    <m/>
    <s v="HUGO ALBERTO PARRA GALEANO"/>
    <s v="Tipo C:  Supervisión"/>
    <s v="Tecnica, Administrativa, Financiera."/>
  </r>
  <r>
    <x v="6"/>
    <n v="83111600"/>
    <s v="OPERADOR TELEFONIA CELULAR "/>
    <d v="2018-08-01T00:00:00"/>
    <s v="4 meses y 15 días"/>
    <s v="Contratación directa"/>
    <s v="Recursos propios"/>
    <n v="80000000"/>
    <n v="80000000"/>
    <s v="NO"/>
    <s v="N/A"/>
    <s v="HUGO ALBERTO PARRA GALEANO"/>
    <s v="Sub secretario de seguridad y convivencia ciudadana"/>
    <s v="3838330"/>
    <s v="hugo.parra@antioquia.gov.co"/>
    <s v="Fortalecimiento a la Seguridad y Orden Público"/>
    <s v="*Organismos de Seguridad y Fuerza Pública, Fortalecidos y Dotados."/>
    <s v="Apoyo en su Logística e Inteligencia a la Fuerza Pública y Organismos de Seguridad en Antioquia"/>
    <s v="22-1002"/>
    <s v="*Organismos de Seguridad y Fuerza Pública, Fortalecidos y Dotados."/>
    <m/>
    <m/>
    <m/>
    <m/>
    <m/>
    <m/>
    <x v="0"/>
    <m/>
    <m/>
    <m/>
    <s v="HUGO ALBERTO PARRA GALEANO"/>
    <s v="Tipo C:  Supervisión"/>
    <s v="Tecnica, Administrativa, Financiera."/>
  </r>
  <r>
    <x v="6"/>
    <n v="16111500"/>
    <s v="ELEMENTOS OFICINA"/>
    <d v="2017-04-01T00:00:00"/>
    <s v="8 meses"/>
    <s v="Selección Abreviada - Subasta Inversa"/>
    <s v="Recursos propios"/>
    <n v="300000000"/>
    <n v="300000000"/>
    <s v="NO"/>
    <s v="N/A"/>
    <s v="HUGO ALBERTO PARRA GALEANO"/>
    <s v="Sub secretario de seguridad y convivencia ciudadana"/>
    <s v="3838330"/>
    <s v="hugo.parra@antioquia.gov.co"/>
    <s v="Fortalecimiento a la Seguridad y Orden Público"/>
    <s v="*Organismos de Seguridad y Fuerza Pública, Fortalecidos y Dotados."/>
    <s v="Apoyo en su Logística e Inteligencia a la Fuerza Pública y Organismos de Seguridad en Antioquia"/>
    <s v="22-1002"/>
    <s v="*Organismos de Seguridad y Fuerza Pública, Fortalecidos y Dotados."/>
    <m/>
    <m/>
    <m/>
    <m/>
    <m/>
    <m/>
    <x v="0"/>
    <m/>
    <m/>
    <m/>
    <s v="HUGO ALBERTO PARRA GALEANO"/>
    <s v="Tipo C:  Supervisión"/>
    <s v="Tecnica, Administrativa, Financiera."/>
  </r>
  <r>
    <x v="6"/>
    <n v="93141500"/>
    <s v="OPERADOR LOGISTICO  VF600002354"/>
    <d v="2018-04-01T00:00:00"/>
    <s v="15 meses"/>
    <s v="Contratación Directa - Contratos Interadministrativos"/>
    <s v="Recursos propios"/>
    <n v="472500000"/>
    <n v="52500000"/>
    <s v="SI"/>
    <s v="Aprobadas"/>
    <s v="CARLOS MARIO MARIN MARIN"/>
    <s v="GERENTE"/>
    <s v="3839336"/>
    <s v="carlosalberto.marin@antioquia.gov.co"/>
    <m/>
    <m/>
    <m/>
    <s v="08-00003"/>
    <m/>
    <m/>
    <m/>
    <m/>
    <m/>
    <m/>
    <m/>
    <x v="0"/>
    <m/>
    <m/>
    <s v="Traslado de CDP  a la Oficina de comunicaciones para la adición del contrato para el operador logistico "/>
    <s v="CARLOS MARIO MARIN MARIN"/>
    <s v="Tipo C:  Supervisión"/>
    <s v="Tecnica, Administrativa, Financiera."/>
  </r>
  <r>
    <x v="6"/>
    <m/>
    <s v="MEDIOS DE  COMUNICACION VF600002366"/>
    <d v="2018-02-01T00:00:00"/>
    <n v="10"/>
    <s v="Contratación Directa - Contratos Interadministrativos"/>
    <s v="Recursos propios"/>
    <n v="68750000"/>
    <n v="68750000"/>
    <s v="NO"/>
    <s v="N/A"/>
    <s v="CARLOS MARIO MARIN MARIN"/>
    <s v="GERENTE"/>
    <s v="3839336"/>
    <s v="carlosalberto.marin@antioquia.gov.co"/>
    <m/>
    <m/>
    <m/>
    <s v="08-0003"/>
    <m/>
    <m/>
    <m/>
    <m/>
    <m/>
    <m/>
    <m/>
    <x v="0"/>
    <m/>
    <m/>
    <s v="Traslado de CDP  a la Oficina de comunicaciones para la adición del contrato para central de medios"/>
    <s v="CARLOS MARIO MARIN MARIN"/>
    <s v="Tipo C:  Supervisión"/>
    <s v="Tecnica, Administrativa, Financiera."/>
  </r>
  <r>
    <x v="6"/>
    <n v="81161700"/>
    <s v="SERVICIO COMUNICACIÓN MOVIL PDA VF6000002459"/>
    <d v="2016-12-20T00:00:00"/>
    <s v="13 meses"/>
    <s v="Contratación Directa - No pluralidad de oferentes"/>
    <s v="Recursos propios"/>
    <n v="436720000"/>
    <n v="143000000"/>
    <s v="SI"/>
    <s v="Aprobadas"/>
    <s v="HUGO ALBERTO PARRA GALEANO"/>
    <s v="Sub secretario de seguridad y convivencia ciudadana"/>
    <s v="3838330"/>
    <s v="hugo.parra@antioquia.gov.co"/>
    <s v="Fortalecimiento a la Seguridad y Orden Público"/>
    <s v="* Municipios con sistemas de recepción de denunicas en línea funcionando._x000a_Municipios con implementación de estrategias de prevención y promoción de justicia, seguridad y orden Público._x000a_*Organismos de Seguridad y Fuerza Pública, Fortalecidos y Dotados."/>
    <s v="Implementación de tecnologías y sistemas de información para la seguridad y convivencia ciudadana en el Departamento de Antioquia"/>
    <s v="08-0014"/>
    <s v="* Municipios con sistemas de recepción de denunicas en línea funcionando._x000a_Municipios con implementación de estrategias de prevención y promoción de justicia, seguridad y orden Público._x000a_*Organismos de Seguridad y Fuerza Pública, Fortalecidos y Dotados."/>
    <m/>
    <n v="6280"/>
    <n v="6280"/>
    <d v="2016-12-16T00:00:00"/>
    <s v="2016060099711"/>
    <n v="4600006147"/>
    <x v="1"/>
    <s v="AVANTEL S.A.S"/>
    <s v="En ejecución"/>
    <m/>
    <s v="HUGO ALBERTO PARRA GALEANO"/>
    <s v="Tipo C:  Supervisión"/>
    <s v="Tecnica, Administrativa, Financiera."/>
  </r>
  <r>
    <x v="6"/>
    <n v="81161700"/>
    <s v="SERVICIO COMUNICACIÓN MOVIL PDA "/>
    <d v="2018-05-15T00:00:00"/>
    <s v="6 meses y 15 días"/>
    <s v="Contratación Directa - No pluralidad de oferentes"/>
    <s v="Recursos propios"/>
    <n v="350000000"/>
    <n v="350000000"/>
    <s v="NO"/>
    <s v="N/A"/>
    <s v="HUGO ALBERTO PARRA GALEANO"/>
    <s v="Sub secretario de seguridad y convivencia ciudadana"/>
    <s v="3838330"/>
    <s v="hugo.parra@antioquia.gov.co"/>
    <s v="Fortalecimiento a la Seguridad y Orden Público"/>
    <s v="* Municipios con sistemas de recepción de denunicas en línea funcionando._x000a_Municipios con implementación de estrategias de prevención y promoción de justicia, seguridad y orden Público._x000a_*Organismos de Seguridad y Fuerza Pública, Fortalecidos y Dotados."/>
    <s v="Implementación de tecnologías y sistemas de información para la seguridad y convivencia ciudadana en el Departamento de Antioquia"/>
    <s v="08-0014"/>
    <s v="* Municipios con sistemas de recepción de denunicas en línea funcionando._x000a_Municipios con implementación de estrategias de prevención y promoción de justicia, seguridad y orden Público._x000a_*Organismos de Seguridad y Fuerza Pública, Fortalecidos y Dotados."/>
    <m/>
    <m/>
    <m/>
    <m/>
    <m/>
    <m/>
    <x v="0"/>
    <m/>
    <m/>
    <m/>
    <s v="HUGO ALBERTO PARRA GALEANO"/>
    <s v="Tipo C:  Supervisión"/>
    <s v="Tecnica, Administrativa, Financiera."/>
  </r>
  <r>
    <x v="6"/>
    <n v="86101700"/>
    <s v="APOYO E IMPLEMENTACION DE PROGRAMAS MPALES PAZES"/>
    <d v="2018-02-01T00:00:00"/>
    <s v="10 meses"/>
    <s v="Selección Abreviada - Menor Cuantía"/>
    <s v="Recursos propios"/>
    <n v="187000000"/>
    <n v="187000000"/>
    <s v="NO"/>
    <s v="N/A"/>
    <s v="HUGO ALBERTO PARRA GALEANO"/>
    <s v="Sub secretario de seguridad y convivencia ciudadana"/>
    <s v="3838330"/>
    <s v="hugo.parra@antioquia.gov.co"/>
    <s v="Fortalecimiento a la Seguridad y Orden Público"/>
    <s v="*Organismos de Seguridad y Fuerza Pública, Fortalecidos y Dotados. _x000a_* Municipios con implementación de estrategias de prevención y promoción de justicia, seguridad y orden Público._x000a_"/>
    <s v="Apoyo en su Logística e Inteligencia a la Fuerza Pública y Organismos de Seguridad en Antioquia"/>
    <s v="08-0011"/>
    <s v="*Organismos de Seguridad y Fuerza Pública, Fortalecidos y Dotados. _x000a_* Municipios con implementación de estrategias de prevención y promoción de justicia, seguridad y orden Público._x000a_"/>
    <m/>
    <m/>
    <m/>
    <m/>
    <m/>
    <m/>
    <x v="0"/>
    <m/>
    <m/>
    <m/>
    <s v="HUGO ALBERTO PARRA GALEANO"/>
    <s v="Tipo C:  Supervisión"/>
    <s v="Tecnica, Administrativa, Financiera."/>
  </r>
  <r>
    <x v="6"/>
    <n v="500000000"/>
    <s v="SUMINISTRO DE VÍVERES FUERZA PÚBLICA, ORGANISMOS DE SEGURIDAD Y JUSTICIA"/>
    <d v="2018-04-01T00:00:00"/>
    <s v="10 meses"/>
    <s v="Selección Abreviada - Subasta Inversa"/>
    <s v="Recursos propios"/>
    <n v="400000000"/>
    <n v="400000000"/>
    <s v="NO"/>
    <s v="N/A"/>
    <s v="HUGO ALBERTO PARRA GALEANO"/>
    <s v="Sub secretario de seguridad y convivencia ciudadana"/>
    <s v="3838330"/>
    <s v="hugo.parra@antioquia.gov.co"/>
    <s v="Fortalecimiento a la Seguridad y Orden Público"/>
    <s v="* Municipios con implementación de estrategias de prevención y promoción de justicia, seguridad y orden Público._x000a_*Organismos de Seguridad y Fuerza Pública, Fortalecidos y Dotados."/>
    <s v="Apoyo en su Logística e Inteligencia a la Fuerza Pública y Organismos de Seguridad en Antioquia"/>
    <s v="08-0011"/>
    <s v="* Municipios con implementación de estrategias de prevención y promoción de justicia, seguridad y orden Público._x000a_*Organismos de Seguridad y Fuerza Pública, Fortalecidos y Dotados."/>
    <m/>
    <n v="8088"/>
    <n v="2103"/>
    <d v="2018-03-08T00:00:00"/>
    <s v="2018060030124"/>
    <m/>
    <x v="5"/>
    <m/>
    <s v="En etapa precontractual"/>
    <s v="Aun no se ha asignado contratista esta en espuesta a abservaiones"/>
    <s v="HUGO ALBERTO PARRA GALEANO"/>
    <s v="Tipo C:  Supervisión"/>
    <s v="Tecnica, Administrativa, Financiera."/>
  </r>
  <r>
    <x v="6"/>
    <s v="78101800"/>
    <s v="TRANSPORTE REGISTRADURIA"/>
    <d v="2020-03-01T00:00:00"/>
    <s v="10 meses"/>
    <s v="Selección Abreviada - Subasta Inversa"/>
    <s v="Recursos propios"/>
    <n v="300000000"/>
    <n v="300000000"/>
    <s v="NO"/>
    <s v="N/A"/>
    <s v="AICARDO URREGO USUGA"/>
    <s v="DIRECTOR DE APOYO INSTITUCIONAL"/>
    <s v="3838350"/>
    <s v="aicardo.urrego@antioquia.gov.co"/>
    <s v="Fortalecimiento a la Seguridad y Orden Público"/>
    <s v="Recursos de Funcionamiento"/>
    <s v="Recursos de Funcionamiento"/>
    <s v="23-00007"/>
    <s v="Suministro de Viveres para la Secretaria de Gobierno, Fuerza Publica y Organismos de Seguridad y Justicia en el Departamento de Antioquia"/>
    <s v="Suministro de Viveres y Abarrotes para la Secretaria de Gobierno"/>
    <n v="8029"/>
    <n v="20281"/>
    <d v="2018-03-10T00:00:00"/>
    <m/>
    <n v="4600008069"/>
    <x v="2"/>
    <s v="UNION TEMPORAL AC GOBERNACION"/>
    <s v="En ejecución"/>
    <s v="Recursos de funcionamiento"/>
    <s v="AICARDO URREGO USUGA"/>
    <s v="Tipo C:  Supervisión"/>
    <s v="Tecnica, Administrativa, Financiera."/>
  </r>
  <r>
    <x v="6"/>
    <s v="20102301"/>
    <s v="PRESTACIÓN DE SERVICIO DE COORDINADOR BOMBEROS"/>
    <d v="2018-02-01T00:00:00"/>
    <s v="11 meses"/>
    <s v="Contratación Directa - Prestación de Servicios y de Apoyo a la Gestión Persona Natural"/>
    <s v="Recursos propios"/>
    <n v="35000000"/>
    <n v="35000000"/>
    <s v="NO"/>
    <s v="N/A"/>
    <s v="VICTORIA E RAMIREZ VELEZ"/>
    <s v="SECRETARIA DE GOBIERNO"/>
    <s v="3838302"/>
    <s v="victoria.ramirez@antioquia.gov.co"/>
    <s v="Fortalecimiento a la Seguridad y Orden Público"/>
    <s v="Recursos de Funcionamiento"/>
    <s v="Recursos de Funcionamiento"/>
    <s v="23-00007"/>
    <s v="Prestar servicios como coordinador ejecutivo de los bomberos de Antioquia en cumplimiento a la Ley 1575 del 2012, la resolucion 0661 del 2014 y la Resolucion 384 del 2017 y la resolucion 429 del 2017"/>
    <s v="Prestar servicios como Coordinador Ejecutivo de los bomberos de Antioquia en cumplimiento a la Ley 1575"/>
    <n v="8050"/>
    <n v="20612"/>
    <d v="2018-01-26T00:00:00"/>
    <m/>
    <n v="4600008031"/>
    <x v="2"/>
    <s v="NELSON ANTONIO ZULUAICA PATIÑO"/>
    <s v="En ejecución"/>
    <s v="Recursos de funcionamiento"/>
    <s v="VICTORIA E RAMIREZ VELEZ"/>
    <s v="Tipo C:  Supervisión"/>
    <s v="Tecnica, Administrativa, Financiera."/>
  </r>
  <r>
    <x v="6"/>
    <s v="90101600"/>
    <s v="ALIMENTACIÓN  REGISTRADURIA"/>
    <d v="2020-03-01T00:00:00"/>
    <s v="9 meses"/>
    <s v="Selección Abreviada - Subasta Inversa"/>
    <s v="Recursos propios"/>
    <n v="300000000"/>
    <n v="300000000"/>
    <s v="NO"/>
    <s v="N/A"/>
    <s v="AICARDO URREGO USUGA"/>
    <s v="DIRECTOR DE APOYO INSTITUCIONAL"/>
    <s v="3838350"/>
    <s v="aicardo.urrego@antioquia.gov.co"/>
    <s v="Fortalecimiento a la Seguridad y Orden Público"/>
    <s v="Recursos de Funcionamiento"/>
    <s v="Recursos de Funcionamiento"/>
    <s v="23-00007"/>
    <s v="Suministro de Viveres para la Secretaria de Gobierno, Fuerza Publica y Organismos de Seguridad y Justicia en el Departamento de Antioquia"/>
    <s v="Suministro de viceres y abarrotes en el Depto de Antioquia sgun las necesidades presentadas por la dependencia"/>
    <n v="8087"/>
    <n v="20281"/>
    <d v="2018-01-29T00:00:00"/>
    <s v="2018060060025"/>
    <n v="4600008091"/>
    <x v="1"/>
    <s v="SAN AGUSTIN EVENTOS Y TURISMO S.A.S."/>
    <s v="En ejecución"/>
    <s v="Recursos de funcionamiento"/>
    <s v="AICARDO URREGO USUGA Y OLGA LUCIA MEJIA RESTREPO"/>
    <s v="Tipo C:  Supervisión"/>
    <s v="Tecnica, Administrativa, Financiera."/>
  </r>
  <r>
    <x v="6"/>
    <s v="90101600"/>
    <s v="ALIMENTACIÓN  FONDO DE SEGURIDAD"/>
    <d v="2020-03-01T00:00:00"/>
    <s v="10 meses"/>
    <s v="Selección Abreviada - Subasta Inversa"/>
    <s v="Recursos propios"/>
    <n v="150000000"/>
    <n v="150000000"/>
    <s v="NO"/>
    <s v="N/A"/>
    <s v="HUGO ALBERTO PARRA GALEANO"/>
    <s v="Sub secretario de seguridad y convivencia ciudadana"/>
    <s v="3838330"/>
    <s v="hugo.parra@antioquia.gov.co"/>
    <s v="Fortalecimiento a la Seguridad y Orden Público"/>
    <s v="* Municipios con implementación de estrategias de prevención y promoción de justicia, seguridad y orden Público._x000a_*Organismos de Seguridad y Fuerza Pública, Fortalecidos y Dotados."/>
    <s v="Apoyo en su Logística e Inteligencia a la Fuerza Pública y Organismos de Seguridad en Antioquia"/>
    <s v="08-0011"/>
    <s v="* Municipios con implementación de estrategias de prevención y promoción de justicia, seguridad y orden Público._x000a_*Organismos de Seguridad y Fuerza Pública, Fortalecidos y Dotados."/>
    <m/>
    <n v="8087"/>
    <m/>
    <m/>
    <m/>
    <m/>
    <x v="0"/>
    <m/>
    <m/>
    <m/>
    <s v="HUGO ALBERTO PARRA GALEANO"/>
    <s v="Tipo C:  Supervisión"/>
    <s v="Tecnica, Administrativa, Financiera."/>
  </r>
  <r>
    <x v="6"/>
    <s v="43211500"/>
    <s v="DOTACIÓN  REGISTRADURIA"/>
    <d v="2018-04-01T00:00:00"/>
    <s v="5meses"/>
    <s v="Selección Abreviada - Subasta Inversa"/>
    <s v="Recursos propios"/>
    <n v="315444000"/>
    <n v="350444000"/>
    <s v="NO"/>
    <s v="N/A"/>
    <s v="AICARDO URREGO USUGA"/>
    <s v="DIRECTOR DE APOYO INSTITUCIONAL"/>
    <s v="3838350"/>
    <s v="aicardo.urrego@antioquia.gov.co"/>
    <m/>
    <s v="Recursos de Funcionamiento"/>
    <s v="Recursos de Funcionamiento"/>
    <s v="23-00007"/>
    <m/>
    <m/>
    <m/>
    <m/>
    <m/>
    <m/>
    <m/>
    <x v="0"/>
    <m/>
    <m/>
    <s v="Recursos de funcionamiento"/>
    <s v="AICARDO URREGO USUGA"/>
    <s v="Tipo C:  Supervisión"/>
    <s v="Tecnica, Administrativa, Financiera."/>
  </r>
  <r>
    <x v="6"/>
    <s v="80131500"/>
    <s v="ARRENDAMIENTO REGISTRADURIA"/>
    <m/>
    <s v="20 DIAS CALENDARIO"/>
    <s v="Contratación directa"/>
    <s v="Recursos propios"/>
    <n v="37000000"/>
    <n v="30000000"/>
    <s v="NO"/>
    <s v="N/A"/>
    <s v="AICARDO URREGO USUGA"/>
    <s v="DIRECTOR DE APOYO INSTITUCIONAL"/>
    <s v="3838350"/>
    <s v="aicardo.urrego@antioquia.gov.co"/>
    <s v="Fortalecimiento a la Seguridad y Orden Público"/>
    <s v="Recursos de Funcionamiento."/>
    <s v="Recursos de Funcionamiento"/>
    <s v="1.2.2.9"/>
    <s v="Arrendamiento de un inmueble para el apoyo logístico a la Registraduría Nacional del Estado Civil en los escrutinios de los comicios electorales 2018, de acuerdo a la Resolución 2201 de 2017 en jurisdicción del Departamento de Antioquia"/>
    <m/>
    <n v="8142"/>
    <n v="21185"/>
    <d v="2018-03-09T00:00:00"/>
    <m/>
    <n v="4600008071"/>
    <x v="2"/>
    <s v="ATENEO PORFIRIO BARBA JACOB"/>
    <s v="En ejecución"/>
    <s v="Recursos de funcionamiento"/>
    <s v="AICARDO URREGO USUGA"/>
    <s v="Tipo C:  Supervisión"/>
    <s v="Tecnica, Administrativa, Financiera."/>
  </r>
  <r>
    <x v="6"/>
    <s v="80131501"/>
    <s v="ARRENDAMIENTOBODEGA"/>
    <m/>
    <s v="9 MESES Y 22 DIAS"/>
    <s v="Contratación directa"/>
    <s v="Recursos propios"/>
    <n v="29104800"/>
    <n v="29104800"/>
    <s v="NO"/>
    <s v="N/A"/>
    <s v="AICARDO URREGO USUGA"/>
    <s v="DIRECTOR DE APOYO INSTITUCIONAL"/>
    <s v="3838350"/>
    <s v="aicardo.urrego@antioquia.gov.co"/>
    <s v="Fortalecimiento a la Seguridad y Orden Público"/>
    <s v="Recursos de Funcionamiento."/>
    <m/>
    <m/>
    <m/>
    <m/>
    <n v="8141"/>
    <m/>
    <m/>
    <m/>
    <m/>
    <x v="0"/>
    <m/>
    <m/>
    <m/>
    <m/>
    <m/>
    <m/>
  </r>
  <r>
    <x v="6"/>
    <s v="90121500"/>
    <s v="TIQUETES AEREOS"/>
    <d v="2018-04-03T00:00:00"/>
    <s v="10 MESES"/>
    <s v="Selección Abreviada - Subasta Inversa"/>
    <s v="Recursos propios"/>
    <n v="30000000"/>
    <n v="30000000"/>
    <s v="NO"/>
    <s v="N/A"/>
    <s v="AICARDO URREGO USUGA"/>
    <s v="DIRECTOR DE APOYO INSTITUCIONAL"/>
    <s v="3838350"/>
    <s v="aicardo.urrego@antioquia.gov.co"/>
    <s v="Fortalecimiento a la Seguridad y Orden Público"/>
    <s v="Recursos de Funcionamiento"/>
    <m/>
    <m/>
    <m/>
    <m/>
    <n v="8129"/>
    <n v="21007"/>
    <d v="2018-02-28T00:00:00"/>
    <m/>
    <n v="4600008077"/>
    <x v="2"/>
    <s v="ABORDO VIAJES Y TURISMO"/>
    <m/>
    <s v="Recursos de funcionamiento"/>
    <m/>
    <s v="Tipo C:  Supervisión"/>
    <s v="Tecnica, Administrativa, Financiera."/>
  </r>
  <r>
    <x v="6"/>
    <m/>
    <m/>
    <m/>
    <m/>
    <m/>
    <m/>
    <m/>
    <m/>
    <m/>
    <m/>
    <m/>
    <m/>
    <m/>
    <m/>
    <m/>
    <m/>
    <m/>
    <m/>
    <m/>
    <m/>
    <n v="8169"/>
    <m/>
    <m/>
    <m/>
    <m/>
    <x v="0"/>
    <m/>
    <m/>
    <m/>
    <m/>
    <m/>
    <m/>
  </r>
  <r>
    <x v="7"/>
    <s v="43212111"/>
    <s v="Tiquetes Aereos"/>
    <d v="2018-01-01T00:00:00"/>
    <s v="11 meses"/>
    <s v="Contratación Directa - Contratos Interadministrativos"/>
    <s v="Recursos propios"/>
    <n v="33000000"/>
    <n v="33000000"/>
    <s v="SI"/>
    <s v="APROBADA"/>
    <s v="Gloria María Múnera Velásquez"/>
    <s v="Profesional Universitario"/>
    <s v="3835591"/>
    <s v="gloria.munera@antioquia.gov.co"/>
    <s v="Indígenas con Calidad de Vida"/>
    <s v="Funcionamiento"/>
    <s v="FUNCIONAMIENTO"/>
    <n v="9999999"/>
    <s v="Funcionamiento"/>
    <s v="Funcionamiento"/>
    <n v="7571"/>
    <n v="18763"/>
    <d v="2017-09-12T00:00:00"/>
    <n v="4600007506"/>
    <n v="4600007506"/>
    <x v="1"/>
    <s v="SATENA"/>
    <s v="En ejecución"/>
    <s v="Proceso Adelantado por la Secretaría General"/>
    <s v="Gloria María Múnera Velasquez"/>
    <s v="Tipo C:  Supervisión"/>
    <s v="Tecnica, Administrativa, Financiera."/>
  </r>
  <r>
    <x v="7"/>
    <n v="56101522"/>
    <s v="COMPRA DE SILLAS PARA AUDITORIO DE LA GERENCIA INDIGENA"/>
    <d v="2018-06-01T00:00:00"/>
    <s v="3 meses"/>
    <s v="Selección Abreviada - Subasta Inversa"/>
    <s v="Recursos propios"/>
    <n v="2739000"/>
    <n v="2739000"/>
    <s v="NO"/>
    <s v="N/A"/>
    <s v="Gloria María Múnera Velásquez"/>
    <s v="Profesional Universitario"/>
    <s v="3839075"/>
    <s v="gloria.munera@antioquia.gov.co"/>
    <s v="Indígenas con Calidad de Vida"/>
    <s v="Funcionamiento"/>
    <s v="FUNCIONAMIENTO"/>
    <n v="999999"/>
    <s v="Funcionamiento"/>
    <s v="Funcionamiento"/>
    <m/>
    <m/>
    <m/>
    <m/>
    <m/>
    <x v="0"/>
    <m/>
    <m/>
    <s v="Se trasladarán los recursos para que el Proceso sea Adelantado por la Secretaría General"/>
    <s v="Gloria María Múnera Velasquez"/>
    <s v="Tipo C:  Supervisión"/>
    <s v="Tecnica, Administrativa, Financiera."/>
  </r>
  <r>
    <x v="7"/>
    <n v="93141701"/>
    <s v="Prestar servicio para la atención de diferentes eventos capacitación y atención politcas públicas  indígena del Departamento de Antioquia."/>
    <d v="2018-02-01T00:00:00"/>
    <s v="9meses"/>
    <s v="Mínima Cuantía"/>
    <s v="Recursos propios"/>
    <n v="67516200"/>
    <n v="67516200"/>
    <s v="NO"/>
    <s v="N/A"/>
    <s v="Gloria María Múnera Velásquez"/>
    <s v="Profesional Universitario"/>
    <s v="3835591"/>
    <s v="gloria.munera@antioquia.gov.co"/>
    <s v="Indígenas con Calidad de Vida"/>
    <s v="Fortalecimiento de la gobernabilidad, administración y jurisdicción de los pueblos indígenas"/>
    <s v="Fortalecimiento de la gobernabilidad,administración y Jurisdiccion indigena Antioquia"/>
    <n v="70051001"/>
    <s v="Apoyo a talleres de capacitacion"/>
    <s v="Apoyo talleres de capacitación"/>
    <n v="8086"/>
    <n v="21062"/>
    <d v="2018-02-14T00:00:00"/>
    <n v="4600008065"/>
    <n v="4600008065"/>
    <x v="1"/>
    <s v="Empro Evento Organización y Logística"/>
    <s v="En ejecución"/>
    <m/>
    <s v="Gloria María Múnera Velasquez"/>
    <s v="Tipo C:  Supervisión"/>
    <s v="Tecnica, Administrativa, Financiera."/>
  </r>
  <r>
    <x v="7"/>
    <n v="93141500"/>
    <s v="Suministrar elementos de dotacion y logistica para atención social en comunidades indígenas de acuerdo a sus planes de vida"/>
    <d v="2018-03-01T00:00:00"/>
    <s v="9 meses"/>
    <s v="Mínima Cuantía"/>
    <s v="Recursos propios"/>
    <n v="70073007"/>
    <n v="70073007"/>
    <s v="NO"/>
    <s v="N/A"/>
    <s v="Ana Isabel Cruz Gaviria"/>
    <s v="Profesional Universitario"/>
    <s v="3838663"/>
    <s v="ana.cruz@antioquia.gov.co"/>
    <s v="Indígenas con Calidad de Vida"/>
    <s v="Planes de vida para comunidades indigenas del Departamento de Antioquia"/>
    <s v="Planes de vida para comunidades indigenas del Departamento de Antioquia"/>
    <n v="70053001"/>
    <s v="Suministro de bienes sociales"/>
    <s v="Planes de Vida"/>
    <n v="8128"/>
    <n v="21145"/>
    <d v="2018-03-03T00:00:00"/>
    <n v="4600008072"/>
    <n v="4600008072"/>
    <x v="1"/>
    <s v="Empro Evento Organización y Logística"/>
    <s v="En ejecución"/>
    <m/>
    <s v="Grecia María Morales "/>
    <s v="Tipo C:  Supervisión"/>
    <s v="Tecnica, Administrativa, Financiera."/>
  </r>
  <r>
    <x v="7"/>
    <n v="93141506"/>
    <s v="Adicion  al  convenio:  Adelantar actividades necesarias para  la realización de procedimientos de constitución, ampliación, saneamiento y reestructuración de los resguardos  indígenas priorizados en el Departamento de Antioquia"/>
    <d v="2018-06-01T00:00:00"/>
    <s v="6 meses "/>
    <s v="Régimen Especial - Organismos Internacionales"/>
    <s v="Recursos propios"/>
    <n v="50000000"/>
    <n v="50000000"/>
    <s v="NO"/>
    <s v="N/A"/>
    <s v="Berta Inés Ochoa Zapata"/>
    <s v="Profesional Universitario"/>
    <s v="3838662"/>
    <s v="berta.ochoa@antioquia.gov.co"/>
    <s v="Indígenas con Calidad de Vida"/>
    <s v="Fortalecimiento de la gobernabilidad, administración y jurisdicción de los pueblos indígenas"/>
    <s v="Fortalecimiento de la gobernabilidad,administración y Jurisdiccion indigena Antioquia"/>
    <s v="070051001"/>
    <s v="Tener la claridad de los territorios que se gobiernan, genera un fortalecimiento en el gobierno propio"/>
    <s v="Tramites para la constitución de Resguardos indígenas"/>
    <n v="6437"/>
    <n v="21439"/>
    <d v="2018-05-01T00:00:00"/>
    <n v="4600006302"/>
    <n v="4600006302"/>
    <x v="1"/>
    <s v="AMAZON CONSERVATION TEAM"/>
    <s v="En ejecución"/>
    <m/>
    <s v="Berta Inés Ochoa Zapata"/>
    <s v="Tipo C:  Supervisión"/>
    <s v="Tecnica, Administrativa, Financiera."/>
  </r>
  <r>
    <x v="7"/>
    <n v="93141507"/>
    <s v="Contrato interadministrativo de prestación de servicios como operador logístico para diseñar, producir, organizar y operar  integralmentente los eventos institucionales de la Goberancion de Antiquia"/>
    <d v="2018-06-01T00:00:00"/>
    <s v="5 meses "/>
    <s v="Contratación Directa - Contratos Interadministrativos"/>
    <s v="Recursos propios"/>
    <n v="50000000"/>
    <n v="50000000"/>
    <s v="NO"/>
    <s v="N/A"/>
    <s v="Gloria María Múnera Velásquez"/>
    <s v="Profesional Universitario"/>
    <s v="3838664"/>
    <s v="gloria.munera@antioquia.gov.co"/>
    <s v="Indígenas con Calidad de Vida"/>
    <s v="Fortalecimiento de la gobernabilidad, administración y jurisdicción de los pueblos indígenas"/>
    <s v="Fortalecimiento de la gobernabilidad,administración y Jurisdiccion indigena Antioquia"/>
    <s v="070051002"/>
    <s v="Tener la claridad de los territorios que se gobiernan, genera un fortalecimiento en el gobierno propio"/>
    <s v="Apoyo actividades que mejoren la gobernabilidad"/>
    <m/>
    <n v="21724"/>
    <m/>
    <m/>
    <m/>
    <x v="3"/>
    <m/>
    <s v="En etapa precontractual"/>
    <s v="Este proceso será adelantado por la Oficina de Comunicaciones"/>
    <s v="Andrea Vesga Wagner"/>
    <s v="Tipo C:  Supervisión"/>
    <s v="Tecnica, Administrativa, Financiera."/>
  </r>
  <r>
    <x v="7"/>
    <n v="93141500"/>
    <s v="Apoyar la guardia indígena a través de la dotación de implementos para el desarrollo de sus funciones en el Departamento de Antioquia"/>
    <d v="2018-03-01T00:00:00"/>
    <s v="9 meses"/>
    <s v="Mínima Cuantía"/>
    <s v="Recursos propios"/>
    <n v="75000000"/>
    <n v="75000000"/>
    <s v="NO"/>
    <s v="N/A"/>
    <s v="John Jairo Guerra Acosta"/>
    <s v="Profesional Especializado"/>
    <s v="3839075"/>
    <s v="johnjairo.guerra@antioquia.gov.co"/>
    <s v="Indígenas con Calidad de Vida"/>
    <s v="Fortalecimiento de la gobernabilidad, administración y jurisdicción de los pueblos indígenas"/>
    <s v="Fortalecimiento de la gobernabilidad,administración y Jurisdiccion indigena Antioquia"/>
    <n v="70051001"/>
    <s v="Mejorar la capacidad de la Guardia indígena"/>
    <s v="Capacitación y dotación de Guardia indígena"/>
    <m/>
    <m/>
    <m/>
    <m/>
    <m/>
    <x v="0"/>
    <m/>
    <m/>
    <m/>
    <s v="John Jairo Guerra Acosta"/>
    <s v="Tipo C:  Supervisión"/>
    <s v="Tecnica, Administrativa, Financiera."/>
  </r>
  <r>
    <x v="7"/>
    <n v="93141500"/>
    <s v="Mejoramiento de Casas de Paso "/>
    <d v="2018-04-01T00:00:00"/>
    <s v="6 meses "/>
    <s v="Mínima Cuantía"/>
    <s v="Recursos propios"/>
    <n v="50000000"/>
    <n v="5000000"/>
    <s v="NO"/>
    <s v="N/A"/>
    <s v="John Jairo Guerra Acosta"/>
    <s v="Profesional Especializado"/>
    <s v="3839075"/>
    <s v="johnjairo.guerra@antioquia.gov.co"/>
    <s v="Indígenas con Calidad de Vida"/>
    <s v="Fortalecimiento de la gobernabilidad, administración y jurisdicción de los pueblos indígenas"/>
    <s v="Fortalecimiento de la gobernabilidad,administración y Jurisdiccion indigena Antioquia"/>
    <n v="70051001"/>
    <s v="Mejorar los centros de paso para autoridades indígenas"/>
    <s v="Mejoramiento de Casas de paso"/>
    <m/>
    <m/>
    <m/>
    <m/>
    <m/>
    <x v="0"/>
    <m/>
    <m/>
    <m/>
    <s v="John Jairo Guerra Acosta_x000a_Grecia María Morales "/>
    <s v="Tipo B2: Supervisión Colegiada"/>
    <s v="Tecnica, Administrativa, Financiera."/>
  </r>
  <r>
    <x v="7"/>
    <n v="93141500"/>
    <s v="Apoyo iniciativas de emprendimiento  indígena"/>
    <d v="2018-08-01T00:00:00"/>
    <s v="6 meses "/>
    <s v="Régimen Especial - Artículo 96 Ley 489 de 1998"/>
    <s v="Recursos propios"/>
    <n v="50000000"/>
    <n v="50000000"/>
    <s v="NO"/>
    <s v="N/A"/>
    <s v="Grecia María Morales"/>
    <s v="Profesional Universitario"/>
    <s v="3835588"/>
    <s v="grecia.morales@antioquia.gov.co"/>
    <s v="Indígenas con Calidad de Vida"/>
    <s v="Fortalecimiento de la gobernabilidad, administración y jurisdicción de los pueblos indígenas"/>
    <s v="Planes de vida para comunidades indigenas del Departamento de Antioquia"/>
    <n v="70053001"/>
    <s v="Programa de emprendimiento para asociaciones indígenas"/>
    <s v="Emprendimiento empresas indigenas"/>
    <m/>
    <m/>
    <m/>
    <m/>
    <m/>
    <x v="0"/>
    <m/>
    <m/>
    <m/>
    <s v="Grecia María Morales "/>
    <s v="Tipo C:  Supervisión"/>
    <s v="Tecnica, Administrativa, Financiera."/>
  </r>
  <r>
    <x v="7"/>
    <n v="93141500"/>
    <s v="Cofinanciar Convite comunitario para mejorar calidad de vida"/>
    <d v="2018-09-01T00:00:00"/>
    <s v="4 meses "/>
    <s v="Régimen Especial - Artículo 96 Ley 489 de 1999"/>
    <s v="Recursos propios"/>
    <n v="50000000"/>
    <n v="50000000"/>
    <s v="NO"/>
    <s v="N/A"/>
    <s v="John Jairo Guerra Acosta"/>
    <s v="Profesional Especializado"/>
    <s v="3839075"/>
    <s v="johnjairo.guerra@antioquia.gov.co"/>
    <s v="Indígenas con Calidad de Vida"/>
    <s v="Fortalecimiento de la gobernabilidad, administración y jurisdicción de los pueblos indígenas"/>
    <s v="Fortalecimiento de la gobernabilidad,administración y Jurisdiccion indigena Antioquia"/>
    <n v="70051001"/>
    <s v="Mejorar la capacidad calidad de vida de comunidades indigenas"/>
    <s v="Convites comunitarios"/>
    <m/>
    <m/>
    <m/>
    <m/>
    <m/>
    <x v="0"/>
    <m/>
    <m/>
    <m/>
    <s v="John Jairo Guerra Acosta_x000a_Grecia María Morales "/>
    <s v="Tipo B2: Supervisión Colegiada"/>
    <s v="Tecnica, Administrativa, Financiera."/>
  </r>
  <r>
    <x v="7"/>
    <n v="93141500"/>
    <s v="Prestar servicio de apoyo integral para la atención de diferentes eventos intervensón social indígena del Departamento de Antioquia."/>
    <d v="2018-08-01T00:00:00"/>
    <s v="7 meses"/>
    <s v="Régimen Especial - Artículo 96 Ley 489 de 1998"/>
    <s v="Recursos propios"/>
    <n v="58169460"/>
    <n v="58169460"/>
    <s v="NO"/>
    <s v="N/A"/>
    <s v="Grecia María Morales"/>
    <s v="Profesional Universitario"/>
    <s v="3835588"/>
    <s v="grecia.morales@antioquia.gov.co"/>
    <s v="Indígenas con Calidad de Vida"/>
    <s v="Planes de vida para comunidades indigenas del Departamento de Antioquia"/>
    <s v="Elaboración de estudios de ordenamiento territorial indigena en Antioquia"/>
    <n v="220056001"/>
    <s v="Apoyar Planes de Vida indígena"/>
    <s v="Planes de Vida"/>
    <m/>
    <m/>
    <m/>
    <m/>
    <m/>
    <x v="0"/>
    <m/>
    <m/>
    <m/>
    <s v="Grecia María Morales "/>
    <s v="Tipo C:  Supervisión"/>
    <s v="Tecnica, Administrativa, Financiera."/>
  </r>
  <r>
    <x v="7"/>
    <n v="93141500"/>
    <s v="Fortalecer la implementación de los planes de Ordenamiento Territorial y ambiental, por medio de acciones concertadas con las comunidades indígenas de Urabá y Occidente."/>
    <d v="2018-08-24T00:00:00"/>
    <s v="12 meses"/>
    <s v="Régimen Especial - Artículo 96 Ley 489 de 1998"/>
    <s v="Recursos propios"/>
    <n v="300000000"/>
    <n v="300000000"/>
    <s v="SI"/>
    <m/>
    <s v="Gloria María Múnera Velásquez"/>
    <s v="Profesional Universitario"/>
    <s v="3835591"/>
    <s v="gloria.munera@antioquia.gov.co"/>
    <s v="Indígenas con Calidad de Vida"/>
    <s v="Elaboración de estudios de ordenamiento territorial indigena en Antioquia"/>
    <s v="Fortalecimiento de la gobernabilidad,administración y Jurisdiccion indigena Antioquia"/>
    <n v="22005601"/>
    <s v="Realizar el ordenamiento territorial y ambiental en territorios indígenas del Uraba."/>
    <s v="Apoyo a comunidades con ordenamiento territorial"/>
    <m/>
    <m/>
    <m/>
    <m/>
    <m/>
    <x v="0"/>
    <m/>
    <m/>
    <m/>
    <s v="Gloria María Múnera Velasquez"/>
    <s v="Tipo C:  Supervisión"/>
    <s v="Tecnica, Administrativa, Financiera."/>
  </r>
  <r>
    <x v="7"/>
    <n v="93141500"/>
    <s v="Rescatar la memoria cultural "/>
    <d v="2018-08-01T00:00:00"/>
    <s v="6 meses "/>
    <s v="Régimen Especial - Artículo 96 Ley 489 de 1998"/>
    <s v="Recursos propios"/>
    <n v="50000000"/>
    <n v="50000000"/>
    <s v="NO"/>
    <s v="N/A"/>
    <s v="Ana Isabel Cruz Gaviria"/>
    <s v="Profesional Universitario"/>
    <s v="3838663"/>
    <s v="ana.cruz@antioquia.gov.co"/>
    <s v="Indígenas con Calidad de Vida"/>
    <s v="Planes de vida para comunidades indigenas del Departamento de Antioquia"/>
    <s v="Planes de vida para comunidades indigenas del Departamento de Antioquia"/>
    <n v="70053001"/>
    <s v="Estimulos artisticos para indígenas"/>
    <s v="Desarrollar un proceso que  promueva el enfoque diferencial integral y fortalezca la diversidad cultural de los territorios de los grupos poblacionales en Antioquia."/>
    <m/>
    <m/>
    <m/>
    <m/>
    <m/>
    <x v="0"/>
    <m/>
    <m/>
    <m/>
    <s v="Ana Isabel Cruz Gaviria"/>
    <s v="Tipo C:  Supervisión"/>
    <s v="Tecnica, Administrativa, Financiera."/>
  </r>
  <r>
    <x v="8"/>
    <n v="93141506"/>
    <s v="Integrar esfuerzos para la promoción del desarrollo integral temprano de la primera infancia bajo la modalidad Familiar, en el municipio de La Pintada."/>
    <d v="2017-11-11T00:00:00"/>
    <s v="8 meses"/>
    <s v="Régimen Especial - Artículo 95 Ley 489 de 1998"/>
    <s v="Recursos Nacionales"/>
    <n v="248286785"/>
    <n v="230538530"/>
    <s v="SI"/>
    <s v="Aprobadas"/>
    <s v="Santiago Morales Quijano"/>
    <s v="Jurídico"/>
    <s v="3839245"/>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
    <n v="7861"/>
    <n v="19492"/>
    <d v="2017-11-10T00:00:00"/>
    <s v="N/A"/>
    <n v="4600007820"/>
    <x v="1"/>
    <s v="ESE Hospital Antonio Roldan Betancur de La Pintada"/>
    <s v="En ejecución"/>
    <m/>
    <s v="Consorcio Interventor BCA 2018"/>
    <s v="Tipo A1: Supervisión e Interventoría Integral"/>
    <s v="Técnica, jurídica, administrativa, contable y financiera"/>
  </r>
  <r>
    <x v="8"/>
    <n v="93141506"/>
    <s v="Integrar esfuerzos para la promoción del desarrollo integral temprano de la primera infancia bajo el modelo flexible Buen Comienzo Antioquia en el municipio de Bello y para la implementación del Sistema Departamental de Gestión del Desarrollo Integral Temprano"/>
    <d v="2017-11-11T00:00:00"/>
    <s v="8 meses"/>
    <s v="Régimen Especial - Artículo 95 Ley 489 de 1998"/>
    <s v="Recursos Nacionales"/>
    <n v="1385931651"/>
    <n v="1286243057"/>
    <s v="SI"/>
    <s v="Aprobadas"/>
    <s v="Santiago Morales Quijano"/>
    <s v="Jurídico"/>
    <s v="3839245"/>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
    <n v="7862"/>
    <n v="19493"/>
    <d v="2017-11-10T00:00:00"/>
    <s v="N/A"/>
    <n v="4600007891"/>
    <x v="1"/>
    <s v="ESE Hospital Bello Salud"/>
    <s v="En ejecución"/>
    <m/>
    <s v="Consorcio Interventor BCA 2018"/>
    <s v="Tipo A1: Supervisión e Interventoría Integral"/>
    <s v="Técnica, jurídica, administrativa, contable y financiera"/>
  </r>
  <r>
    <x v="8"/>
    <n v="93141506"/>
    <s v="Integrar esfuerzos para la promoción del desarrollo integral temprano de la primera infancia bajo la modalidad familiar, en el municipio de Amalfí"/>
    <d v="2017-11-11T00:00:00"/>
    <s v="8 meses"/>
    <s v="Régimen Especial - Artículo 95 Ley 489 de 1998"/>
    <s v="Recursos Nacionales"/>
    <n v="296483632"/>
    <n v="275290127"/>
    <s v="SI"/>
    <s v="Aprobadas"/>
    <s v="Santiago Morales Quijano"/>
    <s v="Jurídico"/>
    <s v="3839245"/>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
    <n v="7864"/>
    <n v="19494"/>
    <d v="2017-11-10T00:00:00"/>
    <s v="N/A"/>
    <n v="4600007800"/>
    <x v="1"/>
    <s v="ESE Hospital El Carmen de Amalfi "/>
    <s v="En ejecución"/>
    <m/>
    <s v="Consorcio Interventor BCA 2018"/>
    <s v="Tipo A1: Supervisión e Interventoría Integral"/>
    <s v="Técnica, jurídica, administrativa, contable y financiera"/>
  </r>
  <r>
    <x v="8"/>
    <n v="93141506"/>
    <s v="Integrar esfuerzos para la promoción del desarrollo integral temprano de la primera infancia bajo el modelo flexible Buen Comienzo Antioquia, la modalidad institucional en los municipios Vigía del Fuerte, Murindó y Turbó; y para la implementación del Sistema Departamental de Gestión del Desarrollo Integral Temprano"/>
    <d v="2017-11-11T00:00:00"/>
    <s v="8 meses"/>
    <s v="Régimen Especial - Artículo 95 Ley 489 de 1998"/>
    <s v="Recursos Nacionales"/>
    <n v="4438492807"/>
    <n v="4120547485"/>
    <s v="SI"/>
    <s v="Aprobadas"/>
    <s v="Santiago Morales Quijano"/>
    <s v="Jurídico"/>
    <s v="3839245"/>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
    <n v="7865"/>
    <n v="19496"/>
    <d v="2017-11-10T00:00:00"/>
    <s v="N/A"/>
    <n v="4600007888"/>
    <x v="1"/>
    <s v="ESE Hospital Francisco Valderrama de Turbo"/>
    <s v="En ejecución"/>
    <m/>
    <s v="Consorcio Interventor BCA 2018"/>
    <s v="Tipo A1: Supervisión e Interventoría Integral"/>
    <s v="Técnica, jurídica, administrativa, contable y financiera"/>
  </r>
  <r>
    <x v="8"/>
    <n v="93141506"/>
    <s v="Integrar esfuerzos para la promoción del desarrollo integral temprano de la primera infancia bajo la modalidad Familiar, en el municipio de Jardín."/>
    <d v="2017-11-11T00:00:00"/>
    <s v="8 meses"/>
    <s v="Régimen Especial - Artículo 95 Ley 489 de 1998"/>
    <s v="Recursos Nacionales"/>
    <n v="430850598"/>
    <n v="400052155"/>
    <s v="SI"/>
    <s v="Aprobadas"/>
    <s v="Santiago Morales Quijano"/>
    <s v="Jurídico"/>
    <s v="3839245"/>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
    <n v="7868"/>
    <n v="19497"/>
    <d v="2017-11-10T00:00:00"/>
    <s v="N/A"/>
    <n v="4600007810"/>
    <x v="1"/>
    <s v="ESE Hospital Gabriel Pelaez Montoya de Jardín"/>
    <s v="En ejecución"/>
    <m/>
    <s v="Consorcio Interventor BCA 2018"/>
    <s v="Tipo A1: Supervisión e Interventoría Integral"/>
    <s v="Técnica, jurídica, administrativa, contable y financiera"/>
  </r>
  <r>
    <x v="8"/>
    <n v="93141506"/>
    <s v="Integrar esfuerzos para la promoción del desarrollo integral temprano de la primera infancia bajo la modalidad Familiar, en el municipio de Betulia."/>
    <d v="2017-11-11T00:00:00"/>
    <s v="8 meses"/>
    <s v="Régimen Especial - Artículo 95 Ley 489 de 1998"/>
    <s v="Recursos Nacionales"/>
    <n v="774070565"/>
    <n v="718737770"/>
    <s v="SI"/>
    <s v="Aprobadas"/>
    <s v="Santiago Morales Quijano"/>
    <s v="Jurídico"/>
    <s v="3839245"/>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
    <n v="7869"/>
    <n v="19498"/>
    <d v="2017-11-10T00:00:00"/>
    <s v="N/A"/>
    <n v="4600007808"/>
    <x v="1"/>
    <s v="ESE Hospital Germán Vélez Gutierrez de Betulia"/>
    <s v="En ejecución"/>
    <m/>
    <s v="Consorcio Interventor BCA 2018"/>
    <s v="Tipo A1: Supervisión e Interventoría Integral"/>
    <s v="Técnica, jurídica, administrativa, contable y financiera"/>
  </r>
  <r>
    <x v="8"/>
    <n v="93141506"/>
    <s v="Integrar esfuerzos para la promoción del desarrollo integral temprano de la primera infancia bajo la modalidad familiar, en el municipio de Caicedo"/>
    <d v="2017-11-11T00:00:00"/>
    <s v="8 meses"/>
    <s v="Régimen Especial - Artículo 95 Ley 489 de 1998"/>
    <s v="Recursos Nacionales"/>
    <n v="657229725"/>
    <n v="610249050"/>
    <s v="SI"/>
    <s v="Aprobadas"/>
    <s v="Santiago Morales Quijano"/>
    <s v="Jurídico"/>
    <s v="3839245"/>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
    <n v="7872"/>
    <n v="19499"/>
    <d v="2017-11-10T00:00:00"/>
    <s v="N/A"/>
    <n v="4600007825"/>
    <x v="1"/>
    <s v="ESE Hospital Guillermo Gaviria Correa de Caicedo"/>
    <s v="En ejecución"/>
    <m/>
    <s v="Consorcio Interventor BCA 2018"/>
    <s v="Tipo A1: Supervisión e Interventoría Integral"/>
    <s v="Técnica, jurídica, administrativa, contable y financiera"/>
  </r>
  <r>
    <x v="8"/>
    <n v="93141506"/>
    <s v="Integrar esfuerzos para la promoción del desarrollo integral temprano de la primera infancia bajo la modalidad Familiar, en el municipio de San Andrés de Cuerquia."/>
    <d v="2017-11-11T00:00:00"/>
    <s v="8 meses"/>
    <s v="Régimen Especial - Artículo 95 Ley 489 de 1998"/>
    <s v="Recursos Nacionales"/>
    <n v="438153150"/>
    <n v="406832700"/>
    <s v="SI"/>
    <s v="Aprobadas"/>
    <s v="Santiago Morales Quijano"/>
    <s v="Jurídico"/>
    <s v="3839245"/>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
    <n v="7874"/>
    <n v="19500"/>
    <d v="2017-11-10T00:00:00"/>
    <s v="N/A"/>
    <n v="4600007798"/>
    <x v="1"/>
    <s v="ESE Hospital Gustavo Gonzalez Ochoa de San Andrés de Cuerquia"/>
    <s v="En ejecución"/>
    <m/>
    <s v="Consorcio Interventor BCA 2018"/>
    <s v="Tipo A1: Supervisión e Interventoría Integral"/>
    <s v="Técnica, jurídica, administrativa, contable y financiera"/>
  </r>
  <r>
    <x v="8"/>
    <n v="93141506"/>
    <s v="Integrar esfuerzos para la promoción del desarrollo integral temprano de la primera infancia bajo la modalidad Familiar, en el municipio de Yondó."/>
    <d v="2017-11-11T00:00:00"/>
    <s v="8 meses"/>
    <s v="Régimen Especial - Artículo 95 Ley 489 de 1998"/>
    <s v="Recursos Nacionales"/>
    <n v="572520116"/>
    <n v="531594728"/>
    <s v="SI"/>
    <s v="Aprobadas"/>
    <s v="Santiago Morales Quijano"/>
    <s v="Jurídico"/>
    <s v="3839245"/>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
    <n v="7875"/>
    <n v="19501"/>
    <d v="2017-11-10T00:00:00"/>
    <s v="N/A"/>
    <n v="4600007823"/>
    <x v="1"/>
    <s v="ESE Hospital Hector Abad Gómez de Yondó"/>
    <s v="En ejecución"/>
    <m/>
    <s v="Consorcio Interventor BCA 2018"/>
    <s v="Tipo A1: Supervisión e Interventoría Integral"/>
    <s v="Técnica, jurídica, administrativa, contable y financiera"/>
  </r>
  <r>
    <x v="8"/>
    <n v="93141506"/>
    <s v="Integrar esfuerzos para la promoción del desarrollo integral temprano de la primera infancia bajo la modalidad Familiar, en el municipio de Urrao."/>
    <d v="2017-11-11T00:00:00"/>
    <s v="8 meses"/>
    <s v="Régimen Especial - Artículo 95 Ley 489 de 1998"/>
    <s v="Recursos Nacionales"/>
    <n v="962476420"/>
    <n v="893675831"/>
    <s v="SI"/>
    <s v="Aprobadas"/>
    <s v="Santiago Morales Quijano"/>
    <s v="Jurídico"/>
    <s v="3839245"/>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
    <n v="7876"/>
    <n v="19502"/>
    <d v="2017-11-10T00:00:00"/>
    <s v="N/A"/>
    <n v="4600007829"/>
    <x v="1"/>
    <s v="ESE Hospital Iván Restrepo Gómez de Urrao"/>
    <s v="En ejecución"/>
    <m/>
    <s v="Consorcio Interventor BCA 2018"/>
    <s v="Tipo A1: Supervisión e Interventoría Integral"/>
    <s v="Técnica, jurídica, administrativa, contable y financiera"/>
  </r>
  <r>
    <x v="8"/>
    <n v="93141506"/>
    <s v="Integrar esfuerzos para la promoción del desarrollo integral temprano de la primera infancia bajo la modalidad familiar e institucional en el municipio de Mutatá"/>
    <d v="2017-11-11T00:00:00"/>
    <s v="8 meses"/>
    <s v="Régimen Especial - Artículo 95 Ley 489 de 1998"/>
    <s v="Recursos Nacionales"/>
    <n v="1431694485"/>
    <n v="1329629880"/>
    <s v="SI"/>
    <s v="Aprobadas"/>
    <s v="Santiago Morales Quijano"/>
    <s v="Jurídico"/>
    <s v="3839245"/>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
    <n v="7878"/>
    <n v="19503"/>
    <d v="2017-11-10T00:00:00"/>
    <s v="N/A"/>
    <n v="4600007784"/>
    <x v="1"/>
    <s v="ESE Hospital La Anunciación de Mutatá "/>
    <s v="En ejecución"/>
    <m/>
    <s v="Consorcio Interventor BCA 2018"/>
    <s v="Tipo A1: Supervisión e Interventoría Integral"/>
    <s v="Técnica, jurídica, administrativa, contable y financiera"/>
  </r>
  <r>
    <x v="8"/>
    <n v="93141506"/>
    <s v="Integrar esfuerzos para la promoción del desarrollo integral temprano de la primera infancia bajo la modalidad Familiar, en el municipio de Ciudad Bolívar."/>
    <d v="2017-11-11T00:00:00"/>
    <s v="8 meses"/>
    <s v="Régimen Especial - Artículo 95 Ley 489 de 1998"/>
    <s v="Recursos Nacionales"/>
    <n v="949331825"/>
    <n v="881470850"/>
    <s v="SI"/>
    <s v="Aprobadas"/>
    <s v="Santiago Morales Quijano"/>
    <s v="Jurídico"/>
    <s v="3839245"/>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
    <n v="7879"/>
    <n v="19504"/>
    <d v="2017-11-10T00:00:00"/>
    <s v="N/A"/>
    <n v="4600007879"/>
    <x v="1"/>
    <s v="ESE Hospital La Merced de Ciudad Bolívar"/>
    <s v="En ejecución"/>
    <m/>
    <s v="Consorcio Interventor BCA 2018"/>
    <s v="Tipo A1: Supervisión e Interventoría Integral"/>
    <s v="Técnica, jurídica, administrativa, contable y financiera"/>
  </r>
  <r>
    <x v="8"/>
    <n v="93141506"/>
    <s v="Integrar esfuerzos para la promoción del desarrollo integral temprano de la primera infancia bajo la modalidad Familiar, en el municipio de Angelópolis."/>
    <d v="2017-11-11T00:00:00"/>
    <s v="8 meses"/>
    <s v="Régimen Especial - Artículo 95 Ley 489 de 1998"/>
    <s v="Recursos Nacionales"/>
    <n v="306707205"/>
    <n v="284782890"/>
    <s v="SI"/>
    <s v="Aprobadas"/>
    <s v="Santiago Morales Quijano"/>
    <s v="Jurídico"/>
    <s v="3839245"/>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
    <n v="7880"/>
    <n v="19505"/>
    <d v="2017-11-10T00:00:00"/>
    <s v="N/A"/>
    <n v="4600007797"/>
    <x v="1"/>
    <s v="ESE Hospital La Misericordia de Angelópolis"/>
    <s v="En ejecución"/>
    <m/>
    <s v="Consorcio Interventor BCA 2018"/>
    <s v="Tipo A1: Supervisión e Interventoría Integral"/>
    <s v="Técnica, jurídica, administrativa, contable y financiera"/>
  </r>
  <r>
    <x v="8"/>
    <n v="93141506"/>
    <s v="Integrar esfuerzos para la promoción del desarrollo integral temprano de la primera infancia bajo la modalidad familiar e institucional, en el municipio de Nechí"/>
    <d v="2017-11-11T00:00:00"/>
    <s v="8 meses"/>
    <s v="Régimen Especial - Artículo 95 Ley 489 de 1998"/>
    <s v="Recursos Nacionales"/>
    <n v="1045245258"/>
    <n v="970743764"/>
    <s v="SI"/>
    <s v="Aprobadas"/>
    <s v="Santiago Morales Quijano"/>
    <s v="Jurídico"/>
    <s v="3839245"/>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
    <n v="7881"/>
    <n v="19506"/>
    <d v="2017-11-10T00:00:00"/>
    <s v="N/A"/>
    <n v="4600007826"/>
    <x v="1"/>
    <s v="ESE Hospital La Misericordia de Nechí"/>
    <s v="En ejecución"/>
    <m/>
    <s v="Consorcio Interventor BCA 2018"/>
    <s v="Tipo A1: Supervisión e Interventoría Integral"/>
    <s v="Técnica, jurídica, administrativa, contable y financiera"/>
  </r>
  <r>
    <x v="8"/>
    <n v="93141506"/>
    <s v="Integrar esfuerzos para la promoción del desarrollo integral temprano de la primera infancia bajo el modelo flexible Buen Comienzo Antioquia, la modalidad institucional en el Municipio de Chigorodó y para la implementación del Sistema Departamento de Gestión del Desarrollo Integral Temprano"/>
    <d v="2017-11-11T00:00:00"/>
    <s v="8 meses"/>
    <s v="Régimen Especial - Artículo 95 Ley 489 de 1998"/>
    <s v="Recursos Nacionales"/>
    <n v="2350317698"/>
    <n v="2183526456"/>
    <s v="SI"/>
    <s v="Aprobadas"/>
    <s v="Santiago Morales Quijano"/>
    <s v="Jurídico"/>
    <s v="3839245"/>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
    <n v="7883"/>
    <n v="19507"/>
    <d v="2017-11-10T00:00:00"/>
    <s v="N/A"/>
    <n v="4600007849"/>
    <x v="1"/>
    <s v="ESE Hospital Maria Auxiliadora de Chigorodó "/>
    <s v="En ejecución"/>
    <m/>
    <s v="Consorcio Interventor BCA 2018"/>
    <s v="Tipo A1: Supervisión e Interventoría Integral"/>
    <s v="Técnica, jurídica, administrativa, contable y financiera"/>
  </r>
  <r>
    <x v="8"/>
    <n v="93141506"/>
    <s v="Integrar esfuerzos para la promoción del desarrollo integral temprano de la primera infancia bajo la modalidad Familiar, en el municipio de Guadalupe."/>
    <d v="2017-11-11T00:00:00"/>
    <s v="8 meses"/>
    <s v="Régimen Especial - Artículo 95 Ley 489 de 1998"/>
    <s v="Recursos Nacionales"/>
    <n v="262891890"/>
    <n v="244099620"/>
    <s v="SI"/>
    <s v="Aprobadas"/>
    <s v="Santiago Morales Quijano"/>
    <s v="Jurídico"/>
    <s v="3839245"/>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
    <n v="7885"/>
    <n v="19508"/>
    <d v="2017-11-10T00:00:00"/>
    <s v="N/A"/>
    <n v="4600007787"/>
    <x v="1"/>
    <s v="ESE Hospital Nuestra Señora de Guadalupe"/>
    <s v="En ejecución"/>
    <m/>
    <s v="Consorcio Interventor BCA 2018"/>
    <s v="Tipo A1: Supervisión e Interventoría Integral"/>
    <s v="Técnica, jurídica, administrativa, contable y financiera"/>
  </r>
  <r>
    <x v="8"/>
    <n v="93141506"/>
    <s v="Integrar esfuerzos para la promoción del desarrollo integral temprano de la primera infancia bajo las modalidades familiar e institucional, en el municipio de Guarne"/>
    <d v="2017-11-11T00:00:00"/>
    <s v="8 meses"/>
    <s v="Régimen Especial - Artículo 95 Ley 489 de 1998"/>
    <s v="Recursos Nacionales"/>
    <n v="813309830"/>
    <n v="755883237"/>
    <s v="SI"/>
    <s v="Aprobadas"/>
    <s v="Santiago Morales Quijano"/>
    <s v="Jurídico"/>
    <s v="3839245"/>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
    <n v="7886"/>
    <n v="19509"/>
    <d v="2017-11-10T00:00:00"/>
    <s v="N/A"/>
    <n v="4600007870"/>
    <x v="1"/>
    <s v="ESE Hospital Nuestra Señora de La Candelaria de Guarne"/>
    <s v="En ejecución"/>
    <m/>
    <s v="Consorcio Interventor BCA 2018"/>
    <s v="Tipo A1: Supervisión e Interventoría Integral"/>
    <s v="Técnica, jurídica, administrativa, contable y financiera"/>
  </r>
  <r>
    <x v="8"/>
    <n v="93141506"/>
    <s v="Integrar esfuerzos para la promoción del desarrollo integral temprano de la primera infancia bajo el modelo flexible Buen Comienzo Antioquia y para la implementación del Sistema Departamental de Gestión del Desarrollo Integral Temprano en el municipio de Dabeiba"/>
    <d v="2017-11-11T00:00:00"/>
    <s v="8 meses"/>
    <s v="Régimen Especial - Artículo 95 Ley 489 de 1998"/>
    <s v="Recursos Nacionales"/>
    <n v="821508257"/>
    <n v="762443679"/>
    <s v="SI"/>
    <s v="Aprobadas"/>
    <s v="Santiago Morales Quijano"/>
    <s v="Jurídico"/>
    <s v="3839245"/>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
    <n v="7888"/>
    <n v="19510"/>
    <d v="2017-11-10T00:00:00"/>
    <s v="N/A"/>
    <n v="4600007853"/>
    <x v="1"/>
    <s v="ESE Hospital Nuestra Señora del Perpetuo Socorro de Dabeiba "/>
    <s v="En ejecución"/>
    <m/>
    <s v="Consorcio Interventor BCA 2018"/>
    <s v="Tipo A1: Supervisión e Interventoría Integral"/>
    <s v="Técnica, jurídica, administrativa, contable y financiera"/>
  </r>
  <r>
    <x v="8"/>
    <n v="93141506"/>
    <s v="Integrar esfuerzos para la promoción del desarrollo integral temprano de la primera infancia bajo la modalidad Familiar, en el municipio de Puerto Nare."/>
    <d v="2017-11-11T00:00:00"/>
    <s v="8 meses"/>
    <s v="Régimen Especial - Artículo 95 Ley 489 de 1998"/>
    <s v="Recursos Nacionales"/>
    <n v="197168918"/>
    <n v="183074715"/>
    <s v="SI"/>
    <s v="Aprobadas"/>
    <s v="Santiago Morales Quijano"/>
    <s v="Jurídico"/>
    <s v="3839245"/>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
    <n v="7889"/>
    <n v="19511"/>
    <d v="2017-11-10T00:00:00"/>
    <s v="N/A"/>
    <n v="4600007799"/>
    <x v="1"/>
    <s v="ESE Hospital Octavio Olivares de Puerto Nare"/>
    <s v="En ejecución"/>
    <m/>
    <s v="Consorcio Interventor BCA 2018"/>
    <s v="Tipo A1: Supervisión e Interventoría Integral"/>
    <s v="Técnica, jurídica, administrativa, contable y financiera"/>
  </r>
  <r>
    <x v="8"/>
    <n v="93141506"/>
    <s v="Integrar esfuerzos para la promoción del desarrollo integral temprano de la primera infancia bajo el modelo flexible Buen Comienzo Antioquia y las modalidades familiar e institucional, en los municipios de Necoclí, San Pedro de Urabá y San Juan de Urabá; y para la implementación del Sistema Departamental de Gestión del Desarrollo Integral Temprano"/>
    <d v="2017-11-11T00:00:00"/>
    <s v="8 meses"/>
    <s v="Régimen Especial - Artículo 95 Ley 489 de 1998"/>
    <s v="Recursos Nacionales"/>
    <n v="3878505359"/>
    <n v="3602784081"/>
    <s v="SI"/>
    <s v="Aprobadas"/>
    <s v="Santiago Morales Quijano"/>
    <s v="Jurídico"/>
    <s v="3839245"/>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
    <n v="7891"/>
    <n v="19513"/>
    <d v="2017-11-10T00:00:00"/>
    <s v="N/A"/>
    <n v="4600007902"/>
    <x v="1"/>
    <s v="ESE Hospital Oscar Emiro Vergara Cruz de San Pedro de Urabá"/>
    <s v="En ejecución"/>
    <m/>
    <s v="Consorcio Interventor BCA 2018"/>
    <s v="Tipo A1: Supervisión e Interventoría Integral"/>
    <s v="Técnica, jurídica, administrativa, contable y financiera"/>
  </r>
  <r>
    <x v="8"/>
    <n v="93141506"/>
    <s v="Integrar esfuerzos para la promoción del desarrollo integral temprano de la primera infancia bajo la modalidad Familiar, en el municipio de Alejandría."/>
    <d v="2017-11-11T00:00:00"/>
    <s v="8 meses"/>
    <s v="Régimen Especial - Artículo 95 Ley 489 de 1998"/>
    <s v="Recursos Nacionales"/>
    <n v="359285583"/>
    <n v="333602814"/>
    <s v="SI"/>
    <s v="Aprobadas"/>
    <s v="Santiago Morales Quijano"/>
    <s v="Jurídico"/>
    <s v="3839245"/>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
    <n v="7893"/>
    <n v="19514"/>
    <d v="2017-11-10T00:00:00"/>
    <s v="N/A"/>
    <n v="4600007843"/>
    <x v="1"/>
    <s v="ESE Hospital Pbro. Luis Felipe Arbeláez de Alejandría"/>
    <s v="En ejecución"/>
    <m/>
    <s v="Consorcio Interventor BCA 2018"/>
    <s v="Tipo A1: Supervisión e Interventoría Integral"/>
    <s v="Técnica, jurídica, administrativa, contable y financiera"/>
  </r>
  <r>
    <x v="8"/>
    <n v="93141506"/>
    <s v="Integrar esfuerzos para la promoción del desarrollo integral temprano de la primera infancia bajo la modalidad institucional, en el municipio de San Rafael "/>
    <d v="2017-11-11T00:00:00"/>
    <s v="8 meses"/>
    <s v="Régimen Especial - Artículo 95 Ley 489 de 1998"/>
    <s v="Recursos Nacionales"/>
    <n v="227365200"/>
    <n v="211503600"/>
    <s v="SI"/>
    <s v="Aprobadas"/>
    <s v="Santiago Morales Quijano"/>
    <s v="Jurídico"/>
    <s v="3839245"/>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
    <n v="7894"/>
    <n v="19515"/>
    <d v="2017-11-10T00:00:00"/>
    <s v="N/A"/>
    <n v="4600007791"/>
    <x v="1"/>
    <s v="ESE Hospital Presbitero  Alonso Maria Giraldo San Rafael"/>
    <s v="En ejecución"/>
    <m/>
    <s v="Consorcio Interventor BCA 2018"/>
    <s v="Tipo A1: Supervisión e Interventoría Integral"/>
    <s v="Técnica, jurídica, administrativa, contable y financiera"/>
  </r>
  <r>
    <x v="8"/>
    <n v="93141506"/>
    <s v="Integrar esfuerzos para la promoción del desarrollo integral temprano de la primera infancia bajo la modalidad Familiar, en el municipio de Betania."/>
    <d v="2017-11-11T00:00:00"/>
    <s v="8 meses"/>
    <s v="Régimen Especial - Artículo 95 Ley 489 de 1998"/>
    <s v="Recursos Nacionales"/>
    <n v="262891890"/>
    <n v="244099620"/>
    <s v="SI"/>
    <s v="Aprobadas"/>
    <s v="Santiago Morales Quijano"/>
    <s v="Jurídico"/>
    <s v="3839245"/>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
    <n v="7895"/>
    <n v="19517"/>
    <d v="2017-11-10T00:00:00"/>
    <s v="N/A"/>
    <n v="4600007807"/>
    <x v="1"/>
    <s v="ESE Hospital San Antonio de Betania"/>
    <s v="En ejecución"/>
    <m/>
    <s v="Consorcio Interventor BCA 2018"/>
    <s v="Tipo A1: Supervisión e Interventoría Integral"/>
    <s v="Técnica, jurídica, administrativa, contable y financiera"/>
  </r>
  <r>
    <x v="8"/>
    <n v="93141506"/>
    <s v="Integrar esfuerzos para la promoción del desarrollo integral temprano de la primera infancia bajo la modalidad Familiar, en el municipio de Buriticá."/>
    <d v="2017-11-11T00:00:00"/>
    <s v="8 meses"/>
    <s v="Régimen Especial - Artículo 95 Ley 489 de 1998"/>
    <s v="Recursos Nacionales"/>
    <n v="728794740"/>
    <n v="676698391"/>
    <s v="SI"/>
    <s v="Aprobadas"/>
    <s v="Santiago Morales Quijano"/>
    <s v="Jurídico"/>
    <s v="3839245"/>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
    <n v="7897"/>
    <n v="19518"/>
    <d v="2017-11-10T00:00:00"/>
    <s v="N/A"/>
    <n v="4600007831"/>
    <x v="1"/>
    <s v="ESE Hospital San Antonio de Buriticá"/>
    <s v="En ejecución"/>
    <m/>
    <s v="Consorcio Interventor BCA 2018"/>
    <s v="Tipo A1: Supervisión e Interventoría Integral"/>
    <s v="Técnica, jurídica, administrativa, contable y financiera"/>
  </r>
  <r>
    <x v="8"/>
    <n v="93141506"/>
    <s v="Integrar esfuerzos para la promoción del desarrollo integral temprano de la primera infancia bajo la modalidad familiar, en el municipio de Cisneros "/>
    <d v="2017-11-11T00:00:00"/>
    <s v="8 meses"/>
    <s v="Régimen Especial - Artículo 95 Ley 489 de 1998"/>
    <s v="Recursos Nacionales"/>
    <n v="365127625"/>
    <n v="339027250"/>
    <s v="SI"/>
    <s v="Aprobadas"/>
    <s v="Santiago Morales Quijano"/>
    <s v="Jurídico"/>
    <s v="3839245"/>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
    <n v="7903"/>
    <n v="19520"/>
    <d v="2017-11-10T00:00:00"/>
    <s v="N/A"/>
    <n v="4600007818"/>
    <x v="1"/>
    <s v="ESE Hospital San Antonio de Cisneros"/>
    <s v="En ejecución"/>
    <m/>
    <s v="Consorcio Interventor BCA 2018"/>
    <s v="Tipo A1: Supervisión e Interventoría Integral"/>
    <s v="Técnica, jurídica, administrativa, contable y financiera"/>
  </r>
  <r>
    <x v="8"/>
    <n v="93141506"/>
    <s v="Integrar esfuerzos para la promoción del desarrollo integral temprano de la primera infancia bajo la modalidad Familiar, en el municipio de Peque."/>
    <d v="2017-11-11T00:00:00"/>
    <s v="8 meses"/>
    <s v="Régimen Especial - Artículo 95 Ley 489 de 1998"/>
    <s v="Recursos Nacionales"/>
    <n v="306707205"/>
    <n v="284782890"/>
    <s v="SI"/>
    <s v="Aprobadas"/>
    <s v="Santiago Morales Quijano"/>
    <s v="Jurídico"/>
    <s v="3839245"/>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
    <n v="7905"/>
    <n v="19521"/>
    <d v="2017-11-10T00:00:00"/>
    <s v="N/A"/>
    <n v="4600007780"/>
    <x v="1"/>
    <s v="ESE Hospital San Francisco de Peque"/>
    <s v="En ejecución"/>
    <m/>
    <s v="Consorcio Interventor BCA 2018"/>
    <s v="Tipo A1: Supervisión e Interventoría Integral"/>
    <s v="Técnica, jurídica, administrativa, contable y financiera"/>
  </r>
  <r>
    <x v="8"/>
    <n v="93141506"/>
    <s v="Integrar esfuerzos para la promoción del desarrollo integral temprano de la primera infancia bajo la modalidad Familiar, en el municipio de Giraldo."/>
    <d v="2017-11-11T00:00:00"/>
    <s v="8 meses"/>
    <s v="Régimen Especial - Artículo 95 Ley 489 de 1998"/>
    <s v="Recursos Nacionales"/>
    <n v="268733932"/>
    <n v="249524056"/>
    <s v="SI"/>
    <s v="Aprobadas"/>
    <s v="Santiago Morales Quijano"/>
    <s v="Jurídico"/>
    <s v="3839245"/>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
    <n v="7908"/>
    <n v="19524"/>
    <d v="2017-11-10T00:00:00"/>
    <s v="N/A"/>
    <n v="4600007847"/>
    <x v="1"/>
    <s v="ESE Hospital San Isidro de Giraldo"/>
    <s v="En ejecución"/>
    <m/>
    <s v="Consorcio Interventor BCA 2018"/>
    <s v="Tipo A1: Supervisión e Interventoría Integral"/>
    <s v="Técnica, jurídica, administrativa, contable y financiera"/>
  </r>
  <r>
    <x v="8"/>
    <n v="93141506"/>
    <s v="Integrar esfuerzos para la promoción del desarrollo integral temprano de la primera infancia bajo la modalidad Familiar, en el municipio de Nariño."/>
    <d v="2017-11-11T00:00:00"/>
    <s v="8 meses"/>
    <s v="Régimen Especial - Artículo 95 Ley 489 de 1998"/>
    <s v="Recursos Nacionales"/>
    <n v="293562611"/>
    <n v="272577909"/>
    <s v="SI"/>
    <s v="Aprobadas"/>
    <s v="Santiago Morales Quijano"/>
    <s v="Jurídico"/>
    <s v="3839245"/>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
    <n v="7909"/>
    <n v="19525"/>
    <d v="2017-11-10T00:00:00"/>
    <s v="N/A"/>
    <n v="4600007796"/>
    <x v="1"/>
    <s v="ESE Hospital San Joaquín de Nariño"/>
    <s v="En ejecución"/>
    <m/>
    <s v="Consorcio Interventor BCA 2018"/>
    <s v="Tipo A1: Supervisión e Interventoría Integral"/>
    <s v="Técnica, jurídica, administrativa, contable y financiera"/>
  </r>
  <r>
    <x v="8"/>
    <n v="93141506"/>
    <s v="Integrar esfuerzos para la promoción del desarrollo integral temprano de la primera infancia bajo la modalidad Familiar, en el municipio de Anorí."/>
    <d v="2017-11-11T00:00:00"/>
    <s v="8 meses"/>
    <s v="Régimen Especial - Artículo 95 Ley 489 de 1998"/>
    <s v="Recursos Nacionales"/>
    <n v="794517712"/>
    <n v="737723296"/>
    <s v="SI"/>
    <s v="Aprobadas"/>
    <s v="Santiago Morales Quijano"/>
    <s v="Jurídico"/>
    <s v="3839245"/>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
    <n v="7911"/>
    <n v="19526"/>
    <d v="2017-11-10T00:00:00"/>
    <s v="N/A"/>
    <n v="4600007768"/>
    <x v="1"/>
    <s v="ESE Hospital San Juan de Dios de Anorí"/>
    <s v="En ejecución"/>
    <m/>
    <s v="Consorcio Interventor BCA 2018"/>
    <s v="Tipo A1: Supervisión e Interventoría Integral"/>
    <s v="Técnica, jurídica, administrativa, contable y financiera"/>
  </r>
  <r>
    <x v="8"/>
    <n v="93141506"/>
    <s v="Integrar esfuerzos para la promoción del desarrollo integral temprano de la primera infancia bajo la modalidad Familiar, en el municipio de Concordia."/>
    <d v="2017-11-11T00:00:00"/>
    <s v="8 meses"/>
    <s v="Régimen Especial - Artículo 95 Ley 489 de 1998"/>
    <s v="Recursos Nacionales"/>
    <n v="797438733"/>
    <n v="740435514"/>
    <s v="SI"/>
    <s v="Aprobadas"/>
    <s v="Santiago Morales Quijano"/>
    <s v="Jurídico"/>
    <s v="3839245"/>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
    <n v="7913"/>
    <n v="19527"/>
    <d v="2017-11-10T00:00:00"/>
    <s v="N/A"/>
    <n v="4600007801"/>
    <x v="1"/>
    <s v="ESE Hospital San Juan de Dios de Concordia"/>
    <s v="En ejecución"/>
    <m/>
    <s v="Consorcio Interventor BCA 2018"/>
    <s v="Tipo A1: Supervisión e Interventoría Integral"/>
    <s v="Técnica, jurídica, administrativa, contable y financiera"/>
  </r>
  <r>
    <x v="8"/>
    <n v="93141506"/>
    <s v="Integrar esfuerzos para la promoción del desarrollo integral temprano de la primera infancia bajo la modalidad familiar en el municipio de Ituango y para la implementación del Sistema Departamental de Gestión del Desarrollo Integral Temprano"/>
    <d v="2017-11-11T00:00:00"/>
    <s v="8 meses"/>
    <s v="Régimen Especial - Artículo 95 Ley 489 de 1998"/>
    <s v="Recursos Nacionales"/>
    <n v="1485339179"/>
    <n v="1379162853"/>
    <s v="SI"/>
    <s v="Aprobadas"/>
    <s v="Santiago Morales Quijano"/>
    <s v="Jurídico"/>
    <s v="3839245"/>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
    <n v="7917"/>
    <n v="19529"/>
    <d v="2017-11-10T00:00:00"/>
    <s v="N/A"/>
    <n v="4600007794"/>
    <x v="1"/>
    <s v="ESE Hospital San Juan de Dios de Ituango "/>
    <s v="En ejecución"/>
    <m/>
    <s v="Consorcio Interventor BCA 2018"/>
    <s v="Tipo A1: Supervisión e Interventoría Integral"/>
    <s v="Técnica, jurídica, administrativa, contable y financiera"/>
  </r>
  <r>
    <x v="8"/>
    <n v="93141506"/>
    <s v="Integrar esfuerzos para la promoción del desarrollo integral temprano de la primera infancia bajo la modalidad familiar, en el municipio de Santa Fe de Antioquia"/>
    <d v="2017-11-11T00:00:00"/>
    <s v="8 meses"/>
    <s v="Régimen Especial - Artículo 95 Ley 489 de 1998"/>
    <s v="Recursos Nacionales"/>
    <n v="370969667"/>
    <n v="344451686"/>
    <s v="SI"/>
    <s v="Aprobadas"/>
    <s v="Santiago Morales Quijano"/>
    <s v="Jurídico"/>
    <s v="3839245"/>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
    <n v="7918"/>
    <n v="19534"/>
    <d v="2017-11-10T00:00:00"/>
    <s v="N/A"/>
    <n v="4600007802"/>
    <x v="1"/>
    <s v="ESE Hospital San Juan de Dios de Santa Fe de Antioquia "/>
    <s v="En ejecución"/>
    <m/>
    <s v="Consorcio Interventor BCA 2018"/>
    <s v="Tipo A1: Supervisión e Interventoría Integral"/>
    <s v="Técnica, jurídica, administrativa, contable y financiera"/>
  </r>
  <r>
    <x v="8"/>
    <n v="93141506"/>
    <s v="Integrar esfuerzos para la promoción del desarrollo integral temprano de la primera infancia bajo el modelo flexible Buen Comienzo Antioquia, en el municipio de Támesis y para la implementación del Sistema Departamental de Gestión del Desarrollo Integral Temprano."/>
    <d v="2017-11-11T00:00:00"/>
    <s v="8 meses"/>
    <s v="Régimen Especial - Artículo 95 Ley 489 de 1998"/>
    <s v="Recursos Nacionales"/>
    <n v="579266457"/>
    <n v="537637079"/>
    <s v="SI"/>
    <s v="Aprobadas"/>
    <s v="Santiago Morales Quijano"/>
    <s v="Jurídico"/>
    <s v="3839245"/>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
    <n v="7919"/>
    <n v="19535"/>
    <d v="2017-11-10T00:00:00"/>
    <s v="N/A"/>
    <n v="4600007747"/>
    <x v="1"/>
    <s v="ESE Hospital San Juan de Dios de Támesis"/>
    <s v="En ejecución"/>
    <m/>
    <s v="Consorcio Interventor BCA 2018"/>
    <s v="Tipo A1: Supervisión e Interventoría Integral"/>
    <s v="Técnica, jurídica, administrativa, contable y financiera"/>
  </r>
  <r>
    <x v="8"/>
    <n v="93141506"/>
    <s v="Integrar esfuerzos para la promoción del desarrollo integral temprano de la primera infancia bajo la modalidad Familiar, en el municipio de Titiribí."/>
    <d v="2017-11-11T00:00:00"/>
    <s v="8 meses"/>
    <s v="Régimen Especial - Artículo 95 Ley 489 de 1998"/>
    <s v="Recursos Nacionales"/>
    <n v="146051050"/>
    <n v="135610900"/>
    <s v="SI"/>
    <s v="Aprobadas"/>
    <s v="Santiago Morales Quijano"/>
    <s v="Jurídico"/>
    <s v="3839245"/>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
    <n v="7920"/>
    <n v="19536"/>
    <d v="2017-11-10T00:00:00"/>
    <s v="N/A"/>
    <n v="4600007760"/>
    <x v="1"/>
    <s v="ESE Hospital San Juan de Dios de Titiribí"/>
    <s v="En ejecución"/>
    <m/>
    <s v="Consorcio Interventor BCA 2018"/>
    <s v="Tipo A1: Supervisión e Interventoría Integral"/>
    <s v="Técnica, jurídica, administrativa, contable y financiera"/>
  </r>
  <r>
    <x v="8"/>
    <n v="93141506"/>
    <s v="Integrar esfuerzos para la promoción del desarrollo integral temprano de la primera infancia bajo la modalidad Familiar, en el municipio de Valdivia."/>
    <d v="2017-11-11T00:00:00"/>
    <s v="8 meses"/>
    <s v="Régimen Especial - Artículo 95 Ley 489 de 1998"/>
    <s v="Recursos Nacionales"/>
    <n v="759465460"/>
    <n v="705176680"/>
    <s v="SI"/>
    <s v="Aprobadas"/>
    <s v="Santiago Morales Quijano"/>
    <s v="Jurídico"/>
    <s v="3839245"/>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
    <n v="7898"/>
    <n v="19559"/>
    <d v="2017-11-10T00:00:00"/>
    <s v="N/A"/>
    <n v="4600007874"/>
    <x v="1"/>
    <s v="ESE Hospital San Juan de Dios de Valdivia"/>
    <s v="En ejecución"/>
    <m/>
    <s v="Consorcio Interventor BCA 2018"/>
    <s v="Tipo A1: Supervisión e Interventoría Integral"/>
    <s v="Técnica, jurídica, administrativa, contable y financiera"/>
  </r>
  <r>
    <x v="8"/>
    <n v="93141506"/>
    <s v="Integrar esfuerzos para la promoción del desarrollo integral temprano de la primera infancia bajo la modalidad Familiar, en el municipio de Valparaíso."/>
    <d v="2017-11-11T00:00:00"/>
    <s v="8 meses"/>
    <s v="Régimen Especial - Artículo 95 Ley 489 de 1998"/>
    <s v="Recursos Nacionales"/>
    <n v="146051050"/>
    <n v="135610900"/>
    <s v="SI"/>
    <s v="Aprobadas"/>
    <s v="Santiago Morales Quijano"/>
    <s v="Jurídico"/>
    <s v="3839245"/>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
    <n v="7921"/>
    <n v="19541"/>
    <d v="2017-11-10T00:00:00"/>
    <s v="N/A"/>
    <n v="4600007833"/>
    <x v="1"/>
    <s v="ESE Hospital San Juan de Dios de Valparaíso"/>
    <s v="En ejecución"/>
    <m/>
    <s v="Consorcio Interventor BCA 2018"/>
    <s v="Tipo A1: Supervisión e Interventoría Integral"/>
    <s v="Técnica, jurídica, administrativa, contable y financiera"/>
  </r>
  <r>
    <x v="8"/>
    <n v="93141506"/>
    <s v="Integrar esfuerzos para la promoción del desarrollo integral temprano de la primera infancia bajo el modelo flexible Buen Comienzo Antioquia, en el municipio de Yarumal y para la implementación del Sistema Departamental de Gestión del Desarrollo Integral Temprano."/>
    <d v="2017-11-11T00:00:00"/>
    <s v="8 meses"/>
    <s v="Régimen Especial - Artículo 95 Ley 489 de 1998"/>
    <s v="Recursos Nacionales"/>
    <n v="760947807"/>
    <n v="706242029"/>
    <s v="SI"/>
    <s v="Aprobadas"/>
    <s v="Santiago Morales Quijano"/>
    <s v="Jurídico"/>
    <s v="3839245"/>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
    <n v="7922"/>
    <n v="19542"/>
    <d v="2017-11-10T00:00:00"/>
    <s v="N/A"/>
    <n v="4600007804"/>
    <x v="1"/>
    <s v="ESE Hospital San Juan de Dios de Yarumal"/>
    <s v="En ejecución"/>
    <m/>
    <s v="Consorcio Interventor BCA 2018"/>
    <s v="Tipo A1: Supervisión e Interventoría Integral"/>
    <s v="Técnica, jurídica, administrativa, contable y financiera"/>
  </r>
  <r>
    <x v="8"/>
    <n v="93141506"/>
    <s v="Integrar esfuerzos para la promoción del desarrollo integral temprano de la primera infancia bajo la modalidad Familiar, en el municipio de Liborina."/>
    <d v="2017-11-11T00:00:00"/>
    <s v="8 meses"/>
    <s v="Régimen Especial - Artículo 95 Ley 489 de 1998"/>
    <s v="Recursos Nacionales"/>
    <n v="546230927"/>
    <n v="507184766"/>
    <s v="SI"/>
    <s v="Aprobadas"/>
    <s v="Santiago Morales Quijano"/>
    <s v="Jurídico"/>
    <s v="3839245"/>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
    <n v="7904"/>
    <n v="19543"/>
    <d v="2017-11-10T00:00:00"/>
    <s v="N/A"/>
    <n v="4600007821"/>
    <x v="1"/>
    <s v="ESE Hospital San Lorenzo de Liborina"/>
    <s v="En ejecución"/>
    <m/>
    <s v="Consorcio Interventor BCA 2018"/>
    <s v="Tipo A1: Supervisión e Interventoría Integral"/>
    <s v="Técnica, jurídica, administrativa, contable y financiera"/>
  </r>
  <r>
    <x v="8"/>
    <n v="93141506"/>
    <s v="Integrar esfuerzos para la promoción del desarrollo integral temprano de la primera infancia bajo la modalidad familiar en el municipio de San Jerónimo."/>
    <d v="2017-11-11T00:00:00"/>
    <s v="8 meses"/>
    <s v="Régimen Especial - Artículo 95 Ley 489 de 1998"/>
    <s v="Recursos Nacionales"/>
    <n v="366588136"/>
    <n v="340383359"/>
    <s v="SI"/>
    <s v="Aprobadas"/>
    <s v="Santiago Morales Quijano"/>
    <s v="Jurídico"/>
    <s v="3839245"/>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
    <n v="7906"/>
    <n v="19544"/>
    <d v="2017-11-10T00:00:00"/>
    <s v="N/A"/>
    <n v="4600007811"/>
    <x v="1"/>
    <s v="ESE Hospital San Luis Beltran de San Jerónimo "/>
    <s v="En ejecución"/>
    <m/>
    <s v="Consorcio Interventor BCA 2018"/>
    <s v="Tipo A1: Supervisión e Interventoría Integral"/>
    <s v="Técnica, jurídica, administrativa, contable y financiera"/>
  </r>
  <r>
    <x v="8"/>
    <n v="93141506"/>
    <s v="Integrar esfuerzos para la promoción del desarrollo integral temprano de la primera infancia bajo la modalidad Familiar, en el municipio de Sabanalarga."/>
    <d v="2017-11-11T00:00:00"/>
    <s v="8 meses"/>
    <s v="Régimen Especial - Artículo 95 Ley 489 de 1998"/>
    <s v="Recursos Nacionales"/>
    <n v="219076575"/>
    <n v="203416350"/>
    <s v="SI"/>
    <s v="Aprobadas"/>
    <s v="Santiago Morales Quijano"/>
    <s v="Jurídico"/>
    <s v="3839245"/>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
    <n v="7907"/>
    <n v="19545"/>
    <d v="2017-11-10T00:00:00"/>
    <s v="N/A"/>
    <n v="4600007773"/>
    <x v="1"/>
    <s v="ESE Hospital San Pedro de Sabanalarga"/>
    <s v="En ejecución"/>
    <m/>
    <s v="Consorcio Interventor BCA 2018"/>
    <s v="Tipo A1: Supervisión e Interventoría Integral"/>
    <s v="Técnica, jurídica, administrativa, contable y financiera"/>
  </r>
  <r>
    <x v="8"/>
    <n v="93141506"/>
    <s v="Integrar esfuerzos para la promoción del desarrollo integral temprano de la primera infancia bajo la modalidad Familiar, en el municipio de Andes."/>
    <d v="2017-11-11T00:00:00"/>
    <s v="8 meses"/>
    <s v="Régimen Especial - Artículo 95 Ley 489 de 1998"/>
    <s v="Recursos Nacionales"/>
    <n v="730255250"/>
    <n v="678054500"/>
    <s v="SI"/>
    <s v="Aprobadas"/>
    <s v="Santiago Morales Quijano"/>
    <s v="Jurídico"/>
    <s v="3839245"/>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
    <n v="7910"/>
    <n v="19546"/>
    <d v="2017-11-10T00:00:00"/>
    <s v="N/A"/>
    <n v="4600007893"/>
    <x v="1"/>
    <s v="ESE Hospital San Rafael de Andes"/>
    <s v="En ejecución"/>
    <m/>
    <s v="Consorcio Interventor BCA 2018"/>
    <s v="Tipo A1: Supervisión e Interventoría Integral"/>
    <s v="Técnica, jurídica, administrativa, contable y financiera"/>
  </r>
  <r>
    <x v="8"/>
    <n v="93141506"/>
    <s v="Integrar esfuerzos para la promoción del desarrollo integral temprano de la primera infancia bajo la modalidad familiar, en el municipio de Girardota"/>
    <d v="2017-11-11T00:00:00"/>
    <s v="8 meses"/>
    <s v="Régimen Especial - Artículo 95 Ley 489 de 1998"/>
    <s v="Recursos Nacionales"/>
    <n v="598809305"/>
    <n v="556004690"/>
    <s v="SI"/>
    <s v="Aprobadas"/>
    <s v="Santiago Morales Quijano"/>
    <s v="Jurídico"/>
    <s v="3839245"/>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
    <n v="7914"/>
    <n v="19547"/>
    <d v="2017-11-10T00:00:00"/>
    <s v="N/A"/>
    <n v="4600007894"/>
    <x v="1"/>
    <s v="ESE Hospital San Rafael de Girardota "/>
    <s v="En ejecución"/>
    <m/>
    <s v="Consorcio Interventor BCA 2018"/>
    <s v="Tipo A1: Supervisión e Interventoría Integral"/>
    <s v="Técnica, jurídica, administrativa, contable y financiera"/>
  </r>
  <r>
    <x v="8"/>
    <n v="93141506"/>
    <s v="Integrar esfuerzos para la promoción del desarrollo integral temprano de la primera infancia bajo el modelo flexible Buen Comienzo Antioquia, en el municipio de Itagüí y para la implementación del Sistema Departamental de Gestión del Desarrollo Integral Temprano."/>
    <d v="2017-11-11T00:00:00"/>
    <s v="8 meses"/>
    <s v="Régimen Especial - Artículo 95 Ley 489 de 1998"/>
    <s v="Recursos Nacionales"/>
    <n v="278886625"/>
    <n v="258876895"/>
    <s v="SI"/>
    <s v="Aprobadas"/>
    <s v="Santiago Morales Quijano"/>
    <s v="Jurídico"/>
    <s v="3839245"/>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
    <n v="7916"/>
    <n v="19548"/>
    <d v="2017-11-10T00:00:00"/>
    <s v="N/A"/>
    <n v="4600007838"/>
    <x v="1"/>
    <s v="ESE Hospital del Sur Gabriel Jaramillo Piedrahita"/>
    <s v="En ejecución"/>
    <m/>
    <s v="Consorcio Interventor BCA 2018"/>
    <s v="Tipo A1: Supervisión e Interventoría Integral"/>
    <s v="Técnica, jurídica, administrativa, contable y financiera"/>
  </r>
  <r>
    <x v="8"/>
    <n v="93141506"/>
    <s v="Integrar esfuerzos para la promoción del desarrollo integral temprano de la primera infancia bajo la modalidad Familiar, en el municipio de Jericó."/>
    <d v="2017-11-11T00:00:00"/>
    <s v="8 meses"/>
    <s v="Régimen Especial - Artículo 95 Ley 489 de 1998"/>
    <s v="Recursos Nacionales"/>
    <n v="292102100"/>
    <n v="271221800"/>
    <s v="SI"/>
    <s v="Aprobadas"/>
    <s v="Santiago Morales Quijano"/>
    <s v="Jurídico"/>
    <s v="3839245"/>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
    <n v="7866"/>
    <n v="19549"/>
    <d v="2017-11-10T00:00:00"/>
    <s v="N/A"/>
    <n v="4600007762"/>
    <x v="1"/>
    <s v="ESE Hospital San Rafael de Jericó"/>
    <s v="En ejecución"/>
    <m/>
    <s v="Consorcio Interventor BCA 2018"/>
    <s v="Tipo A1: Supervisión e Interventoría Integral"/>
    <s v="Técnica, jurídica, administrativa, contable y financiera"/>
  </r>
  <r>
    <x v="8"/>
    <n v="93141506"/>
    <s v="Integrar esfuerzos para la promoción del desarrollo integral temprano de la primera infancia bajo la modalidad familiar en el municipio de San Luis."/>
    <d v="2017-11-11T00:00:00"/>
    <s v="8 meses"/>
    <s v="Régimen Especial - Artículo 95 Ley 489 de 1998"/>
    <s v="Recursos Nacionales"/>
    <n v="628019515"/>
    <n v="583126870"/>
    <s v="SI"/>
    <s v="Aprobadas"/>
    <s v="Santiago Morales Quijano"/>
    <s v="Jurídico"/>
    <s v="3839245"/>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
    <n v="7867"/>
    <n v="19550"/>
    <d v="2017-11-10T00:00:00"/>
    <s v="N/A"/>
    <n v="4600007764"/>
    <x v="1"/>
    <s v="ESE Hospital San Rafael de San Luis "/>
    <s v="En ejecución"/>
    <m/>
    <s v="Consorcio Interventor BCA 2018"/>
    <s v="Tipo A1: Supervisión e Interventoría Integral"/>
    <s v="Técnica, jurídica, administrativa, contable y financiera"/>
  </r>
  <r>
    <x v="8"/>
    <n v="93141506"/>
    <s v="Integrar esfuerzos para la promoción del desarrollo integral temprano de la primera infancia bajo la modalidad familiar, en el municipio de Santo Domingo"/>
    <d v="2017-11-11T00:00:00"/>
    <s v="8 meses"/>
    <s v="Régimen Especial - Artículo 95 Ley 489 de 1998"/>
    <s v="Recursos Nacionales"/>
    <n v="460060808"/>
    <n v="427174335"/>
    <s v="SI"/>
    <s v="Aprobadas"/>
    <s v="Santiago Morales Quijano"/>
    <s v="Jurídico"/>
    <s v="3839245"/>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
    <n v="7870"/>
    <n v="19551"/>
    <d v="2017-11-10T00:00:00"/>
    <s v="N/A"/>
    <n v="4600007803"/>
    <x v="1"/>
    <s v="ESE Hospital San Rafael de Santo Domingo "/>
    <s v="En ejecución"/>
    <m/>
    <s v="Consorcio Interventor BCA 2018"/>
    <s v="Tipo A1: Supervisión e Interventoría Integral"/>
    <s v="Técnica, jurídica, administrativa, contable y financiera"/>
  </r>
  <r>
    <x v="8"/>
    <n v="93141506"/>
    <s v="Integrar esfuerzos para la promoción del desarrollo integral temprano de la primera infancia bajo la modalidad Familiar, en el municipio de Venecia."/>
    <d v="2017-11-11T00:00:00"/>
    <s v="8 meses"/>
    <s v="Régimen Especial - Artículo 95 Ley 489 de 1998"/>
    <s v="Recursos Nacionales"/>
    <n v="219076575"/>
    <n v="203416350"/>
    <s v="SI"/>
    <s v="Aprobadas"/>
    <s v="Santiago Morales Quijano"/>
    <s v="Jurídico"/>
    <s v="3839245"/>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
    <n v="7873"/>
    <n v="19552"/>
    <d v="2017-11-10T00:00:00"/>
    <s v="N/A"/>
    <n v="4600007809"/>
    <x v="1"/>
    <s v="ESE Hospital San Rafael de Venecia"/>
    <s v="En ejecución"/>
    <m/>
    <s v="Consorcio Interventor BCA 2018"/>
    <s v="Tipo A1: Supervisión e Interventoría Integral"/>
    <s v="Técnica, jurídica, administrativa, contable y financiera"/>
  </r>
  <r>
    <x v="8"/>
    <n v="93141506"/>
    <s v="Integrar esfuerzos para la promoción del desarrollo integral temprano de la primera infancia bajo la modalidad Familiar, en el municipio de Yolombó."/>
    <d v="2017-11-11T00:00:00"/>
    <s v="8 meses"/>
    <s v="Régimen Especial - Artículo 95 Ley 489 de 1998"/>
    <s v="Recursos Nacionales"/>
    <n v="1352432723"/>
    <n v="1255756934"/>
    <s v="SI"/>
    <s v="Aprobadas"/>
    <s v="Santiago Morales Quijano"/>
    <s v="Jurídico"/>
    <s v="3839245"/>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
    <n v="7882"/>
    <n v="19553"/>
    <d v="2017-11-10T00:00:00"/>
    <s v="N/A"/>
    <n v="4600007766"/>
    <x v="1"/>
    <s v="ESE Hospital San Rafael de Yolombó"/>
    <s v="En ejecución"/>
    <m/>
    <s v="Consorcio Interventor BCA 2018"/>
    <s v="Tipo A1: Supervisión e Interventoría Integral"/>
    <s v="Técnica, jurídica, administrativa, contable y financiera"/>
  </r>
  <r>
    <x v="8"/>
    <n v="93141506"/>
    <s v="Integrar esfuerzos para la promoción del desarrollo integral temprano de la primera infancia bajo la modalidad Familiar, en el municipio de Barbosa."/>
    <d v="2017-11-11T00:00:00"/>
    <s v="8 meses"/>
    <s v="Régimen Especial - Artículo 95 Ley 489 de 1998"/>
    <s v="Recursos Nacionales"/>
    <n v="438153150"/>
    <n v="406832700"/>
    <s v="SI"/>
    <s v="Aprobadas"/>
    <s v="Santiago Morales Quijano"/>
    <s v="Jurídico"/>
    <s v="3839245"/>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
    <n v="7884"/>
    <n v="19554"/>
    <d v="2017-11-10T00:00:00"/>
    <s v="N/A"/>
    <n v="4600007776"/>
    <x v="1"/>
    <s v="ESE Hospital San Vicente de Paul de Barbosa"/>
    <s v="En ejecución"/>
    <m/>
    <s v="Consorcio Interventor BCA 2018"/>
    <s v="Tipo A1: Supervisión e Interventoría Integral"/>
    <s v="Técnica, jurídica, administrativa, contable y financiera"/>
  </r>
  <r>
    <x v="8"/>
    <n v="93141506"/>
    <s v="Integrar esfuerzos para la promoción del desarrollo integral temprano de la primera infancia bajo la modalidad Familiar, en el municipio de Pueblorrico."/>
    <d v="2017-11-11T00:00:00"/>
    <s v="8 meses"/>
    <s v="Régimen Especial - Artículo 95 Ley 489 de 1998"/>
    <s v="Recursos Nacionales"/>
    <n v="219076575"/>
    <n v="203416350"/>
    <s v="SI"/>
    <s v="Aprobadas"/>
    <s v="Santiago Morales Quijano"/>
    <s v="Jurídico"/>
    <s v="3839245"/>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
    <n v="7887"/>
    <n v="19555"/>
    <d v="2017-11-10T00:00:00"/>
    <s v="N/A"/>
    <n v="4600007805"/>
    <x v="1"/>
    <s v="ESE Hospital San Vicente de Paul de Pueblorrico"/>
    <s v="En ejecución"/>
    <m/>
    <s v="Consorcio Interventor BCA 2018"/>
    <s v="Tipo A1: Supervisión e Interventoría Integral"/>
    <s v="Técnica, jurídica, administrativa, contable y financiera"/>
  </r>
  <r>
    <x v="8"/>
    <n v="93141506"/>
    <s v="Integrar esfuerzos para la promoción del desarrollo integral temprano de la primera infancia bajo la modalidad Familiar, en el municipio de Fredonia."/>
    <d v="2017-11-11T00:00:00"/>
    <s v="8 meses"/>
    <s v="Régimen Especial - Artículo 95 Ley 489 de 1998"/>
    <s v="Recursos Nacionales"/>
    <n v="569599095"/>
    <n v="528882510"/>
    <s v="SI"/>
    <s v="Aprobadas"/>
    <s v="Santiago Morales Quijano"/>
    <s v="Jurídico"/>
    <s v="3839245"/>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
    <n v="7890"/>
    <n v="19556"/>
    <d v="2017-11-10T00:00:00"/>
    <s v="N/A"/>
    <n v="4600007822"/>
    <x v="1"/>
    <s v="ESE Hospital Santa Lucia de Fredonia"/>
    <s v="En ejecución"/>
    <m/>
    <s v="Consorcio Interventor BCA 2018"/>
    <s v="Tipo A1: Supervisión e Interventoría Integral"/>
    <s v="Técnica, jurídica, administrativa, contable y financiera"/>
  </r>
  <r>
    <x v="8"/>
    <n v="93141506"/>
    <s v="Integrar esfuerzos para la promoción del desarrollo integral temprano de la primera infancia bajo la modalidad Familiar, en el municipio de Copacabana."/>
    <d v="2017-11-11T00:00:00"/>
    <s v="8 meses"/>
    <s v="Régimen Especial - Artículo 95 Ley 489 de 1998"/>
    <s v="Recursos Nacionales"/>
    <n v="438153150"/>
    <n v="406832700"/>
    <s v="SI"/>
    <s v="Aprobadas"/>
    <s v="Santiago Morales Quijano"/>
    <s v="Jurídico"/>
    <s v="3839245"/>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
    <n v="7892"/>
    <n v="19557"/>
    <d v="2017-11-10T00:00:00"/>
    <s v="N/A"/>
    <n v="4600007835"/>
    <x v="1"/>
    <s v="ESE Hospital Santa Margarita de Copacabana"/>
    <s v="En ejecución"/>
    <m/>
    <s v="Consorcio Interventor BCA 2018"/>
    <s v="Tipo A1: Supervisión e Interventoría Integral"/>
    <s v="Técnica, jurídica, administrativa, contable y financiera"/>
  </r>
  <r>
    <x v="8"/>
    <n v="93141506"/>
    <s v="Integrar esfuerzos para la promoción del desarrollo integral temprano de la primera infancia bajo la modalidad Familiar, en el municipio de Santa Bárbara."/>
    <d v="2017-11-11T00:00:00"/>
    <s v="8 meses"/>
    <s v="Régimen Especial - Artículo 95 Ley 489 de 1998"/>
    <s v="Recursos Nacionales"/>
    <n v="388495793"/>
    <n v="360724994"/>
    <s v="SI"/>
    <s v="Aprobadas"/>
    <s v="Santiago Morales Quijano"/>
    <s v="Jurídico"/>
    <s v="3839245"/>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
    <n v="7896"/>
    <n v="19558"/>
    <d v="2017-11-10T00:00:00"/>
    <s v="N/A"/>
    <n v="4600007876"/>
    <x v="1"/>
    <s v="ESE Hospital Santa Maria de Santa Barbara"/>
    <s v="En ejecución"/>
    <m/>
    <s v="Consorcio Interventor BCA 2018"/>
    <s v="Tipo A1: Supervisión e Interventoría Integral"/>
    <s v="Técnica, jurídica, administrativa, contable y financiera"/>
  </r>
  <r>
    <x v="8"/>
    <n v="93141506"/>
    <s v="Integrar esfuerzos para la promoción del desarrollo integral temprano de la primera infancia bajo el modelo flexible Buen Comienzo Antioquia, modalidad institucional en el municipio de Arboletes y para la implementación del Sistema Departamental de Gestión del Desarrollo Integral Temprano"/>
    <d v="2017-11-11T00:00:00"/>
    <s v="8 meses"/>
    <s v="Régimen Especial - Artículo 95 Ley 489 de 1998"/>
    <s v="Recursos Nacionales"/>
    <n v="2067805817"/>
    <n v="1920992559"/>
    <s v="SI"/>
    <s v="Aprobadas"/>
    <s v="Santiago Morales Quijano"/>
    <s v="Jurídico"/>
    <s v="3839245"/>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
    <n v="7900"/>
    <n v="19560"/>
    <d v="2017-11-10T00:00:00"/>
    <s v="N/A"/>
    <n v="4600007886"/>
    <x v="1"/>
    <s v="Instituto Municipal de Deportes de Arboletes - Imderar"/>
    <s v="En ejecución"/>
    <m/>
    <s v="Consorcio Interventor BCA 2018"/>
    <s v="Tipo A1: Supervisión e Interventoría Integral"/>
    <s v="Técnica, jurídica, administrativa, contable y financiera"/>
  </r>
  <r>
    <x v="8"/>
    <n v="93141506"/>
    <s v="Integrar esfuerzos para la promoción del desarrollo integral temprano de la primera infancia bajo la modalidad Familiar e Institucional, en el municipio de El Peñol."/>
    <d v="2017-11-11T00:00:00"/>
    <s v="8 meses"/>
    <s v="Régimen Especial - Artículo 95 Ley 489 de 1998"/>
    <s v="Recursos Nacionales"/>
    <n v="1134853855"/>
    <n v="1054904590"/>
    <s v="SI"/>
    <s v="Aprobadas"/>
    <s v="Santiago Morales Quijano"/>
    <s v="Jurídico"/>
    <s v="3839245"/>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
    <n v="7915"/>
    <n v="19528"/>
    <d v="2017-11-10T00:00:00"/>
    <s v="N/A"/>
    <n v="4600007841"/>
    <x v="1"/>
    <s v="ESE Hospital San Juan de Dios de El Peñol"/>
    <s v="En ejecución"/>
    <m/>
    <s v="Consorcio Interventor BCA 2018"/>
    <s v="Tipo A1: Supervisión e Interventoría Integral"/>
    <s v="Técnica, jurídica, administrativa, contable y financiera"/>
  </r>
  <r>
    <x v="8"/>
    <n v="93141506"/>
    <s v="Integrar esfuerzos para la promoción del desarrollo integral temprano de la primera infancia bajo la modalidad Familiar, en el municipio de Caramanta"/>
    <d v="2017-11-11T00:00:00"/>
    <s v="8 meses"/>
    <s v="Régimen Especial - Artículo 95 Ley 489 de 1998"/>
    <s v="Recursos Nacionales"/>
    <n v="292102100"/>
    <n v="271221800"/>
    <s v="SI"/>
    <s v="Aprobadas"/>
    <s v="Santiago Morales Quijano"/>
    <s v="Jurídico"/>
    <s v="3839245"/>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
    <n v="7901"/>
    <n v="19519"/>
    <d v="2017-11-10T00:00:00"/>
    <s v="N/A"/>
    <n v="4600007840"/>
    <x v="1"/>
    <s v="ESE Hospital San Antonio de Caramanta"/>
    <s v="En ejecución"/>
    <m/>
    <s v="Consorcio Interventor BCA 2018"/>
    <s v="Tipo A1: Supervisión e Interventoría Integral"/>
    <s v="Técnica, jurídica, administrativa, contable y financiera"/>
  </r>
  <r>
    <x v="8"/>
    <n v="93151501"/>
    <s v="Brindar apoyo a la realización de las acciones técnicas, administrativas, jurídicas y financieras que permitan la implementación de las políticas públicas de Primera Infancia e Infancia y Adolescencia del Departamento de Antioquia."/>
    <d v="2018-01-01T00:00:00"/>
    <s v="8 meses"/>
    <s v="Contratación Directa - Contratos Interadministrativos"/>
    <s v="Recursos propios"/>
    <n v="1648557734"/>
    <n v="1648557734"/>
    <s v="SI"/>
    <s v="Aprobadas"/>
    <s v="Santiago Morales Quijano"/>
    <s v="Jurídico"/>
    <s v="3839245"/>
    <s v="santiago.morales@antioquia.gov.co"/>
    <s v="Estrategia Departamental Buen Comienzo Antioquia"/>
    <s v="*Niños y niñas de cero a cinco años de áreas rurales y urbanas atendidos integralmente"/>
    <s v="*Implementación Estrategia Buen Comienzo en Antioquia"/>
    <s v="07-0061"/>
    <s v="*120 municipios con asesoría y asitencia técnica_x000a_*3000 agentes educativos cualificados"/>
    <s v="*Atención integral de calidad_x000a_*cualificación de agentes educativos"/>
    <s v="2017SS380001"/>
    <s v="N/A"/>
    <d v="2017-11-10T00:00:00"/>
    <s v="N/A"/>
    <s v="2017SS380001"/>
    <x v="1"/>
    <s v="Universidad de Antioquia"/>
    <s v="En ejecución"/>
    <m/>
    <s v="Davis Isaza Martínez"/>
    <s v="Tipo C:  Supervisión"/>
    <s v="Técnica, jurídica, administrativa, contable y financiera"/>
  </r>
  <r>
    <x v="8"/>
    <n v="93151501"/>
    <s v="Apoyar la realización de las acciones técnicas y administrativas que permitan la implementación del programa Antioquia Joven en el Departamento de Antioquia. "/>
    <d v="2017-11-01T00:00:00"/>
    <s v="8 meses"/>
    <s v="Contratación Directa - Contratos Interadministrativos"/>
    <s v="Recursos propios"/>
    <n v="791156482"/>
    <n v="379999999"/>
    <s v="SI"/>
    <s v="Aprobadas"/>
    <s v="Santiago Morales Quijano"/>
    <s v="Jurídico"/>
    <s v="3839246"/>
    <s v="santiago.morales@antioquia.gov.co"/>
    <s v="Antioquia Joven"/>
    <m/>
    <m/>
    <m/>
    <m/>
    <m/>
    <n v="7935"/>
    <n v="19593"/>
    <d v="2017-11-10T00:00:00"/>
    <s v="N/A"/>
    <n v="4600007845"/>
    <x v="1"/>
    <s v="Institución Universitaria Colegio Mayor de Antioquia"/>
    <s v="En ejecución"/>
    <m/>
    <s v="Davis Isaza Martínez"/>
    <s v="Tipo C:  Supervisión"/>
    <s v="Técnica, jurídica, administrativa, contable y financiera"/>
  </r>
  <r>
    <x v="8"/>
    <n v="93141506"/>
    <s v="Desarrollar acciones conjuntas para la realización de una estrategia audiovisual encaminada a promover la participación y el liderazgo de los jóvenes del departamento a través de escenarios de confrontación pacífica."/>
    <d v="2017-11-01T00:00:00"/>
    <s v="6 meses"/>
    <s v="Régimen Especial - Artículo 95 Ley 489 de 1998"/>
    <s v="Recursos propios"/>
    <n v="103201283"/>
    <n v="20000001"/>
    <s v="SI"/>
    <s v="Aprobadas"/>
    <s v="Santiago Morales Quijano"/>
    <s v="Jurídico"/>
    <s v="3839246"/>
    <s v="santiago.morales@antioquia.gov.co"/>
    <s v="Antioquia Joven"/>
    <m/>
    <m/>
    <m/>
    <m/>
    <m/>
    <n v="7954"/>
    <n v="19608"/>
    <d v="2017-11-10T00:00:00"/>
    <s v="N/A"/>
    <n v="4600007861"/>
    <x v="1"/>
    <s v="Sociedad Televisión de Antioquia Ltda - TELEANTIOQUIA"/>
    <s v="En ejecución"/>
    <m/>
    <s v="Davis Isaza Martínez"/>
    <s v="Tipo C:  Supervisión"/>
    <s v="Técnica, jurídica, administrativa, contable y financiera"/>
  </r>
  <r>
    <x v="8"/>
    <n v="81112105"/>
    <s v="Prestar el servicio de Hosting dedicado para alojar el sistema de información web de la Estrategia Departamental de Atención Integral a la Primera Infancia - Buen Comienzo Antioquia "/>
    <d v="2017-11-01T00:00:00"/>
    <s v="12 meses"/>
    <s v="Mínima Cuantía"/>
    <s v="Recursos propios"/>
    <n v="16906046"/>
    <n v="16906046"/>
    <s v="SI"/>
    <s v="Aprobadas"/>
    <s v="Santiago Morales Quijano"/>
    <s v="Jurídico"/>
    <s v="3839245"/>
    <s v="santiago.morales@antioquia.gov.co"/>
    <s v="Estrategia Departamental Buen Comienzo Antioquia"/>
    <s v="*Familias que participan en procesos de formación para el desarrollo de capacidades parentales"/>
    <s v="*Implementación Estrategia Buen Comienzo en Antioquia"/>
    <s v="07-0061"/>
    <s v="59.181 registros de matricula"/>
    <s v="*Seguimiento a través de sistemas de información"/>
    <s v="2017SS380002"/>
    <s v="N/A"/>
    <d v="2017-12-14T00:00:00"/>
    <s v="N/A"/>
    <s v="2017SS380002"/>
    <x v="1"/>
    <s v="Gopher Group"/>
    <s v="Celebrado sin iniciar"/>
    <m/>
    <m/>
    <s v="Tipo C:  Supervisión"/>
    <s v="Técnica, jurídica, administrativa, contable y financiera"/>
  </r>
  <r>
    <x v="8"/>
    <n v="93141509"/>
    <s v="Integrar esfuerzos y recursos técnicos, administrativos y financieros para el desarrollo de acciones de implementación de la política de estado “De Cero a Siempre” y de la política departamental Buen Comienzo Antioquia, en el marco de la gestión intersectorial, para la promoción del desarrollo integral de la Primera Infancia."/>
    <d v="2017-10-01T00:00:00"/>
    <s v="Hasta el 31 de Julio de 2018"/>
    <s v="Régimen Especial - Artículo 95 Ley 489 de 1999"/>
    <s v="Recursos Nacionales"/>
    <n v="113995921548"/>
    <n v="113995921548"/>
    <s v="SI"/>
    <s v="Aprobadas"/>
    <s v="Santiago Morales Quijano"/>
    <s v="Jurídico"/>
    <s v="3839246"/>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_x000a_*Encuentros regionales de agentes educativos_x000a_*Cualificación de agentes educativos"/>
    <s v="N/A"/>
    <s v="N/A"/>
    <d v="2017-09-30T00:00:00"/>
    <s v="N/A"/>
    <n v="896"/>
    <x v="1"/>
    <s v="Instituto Colombiano de Bienestar Familiar - ICBF"/>
    <s v="En ejecución"/>
    <s v="Consiste en un convenio marco suscrito con el ICBF, en el cual se apropian los recursos para ejecutarse en los convenios derivados."/>
    <s v="Alejandra Carvajal (con personal de apoyo técnico)"/>
    <s v="Tipo C:  Supervisión"/>
    <s v="Técnica, jurídica, administrativa, contable y financiera"/>
  </r>
  <r>
    <x v="8"/>
    <n v="93141506"/>
    <s v="Integrar esfuerzos para la promoción del desarrollo integral temprano de la primera infancia en el Departamento de Antioquia, y para la implementación del Sistema Departamental de Gestión del Desarrollo Integral Temprano."/>
    <d v="2017-11-01T00:00:00"/>
    <s v="Hasta el 31 de Julio de 2018"/>
    <s v="Régimen Especial - Decreto 092 de 2017"/>
    <s v="Recursos Nacionales"/>
    <n v="5440226507"/>
    <n v="5056012427"/>
    <s v="SI"/>
    <s v="Aprobadas"/>
    <s v="Santiago Morales Quijano"/>
    <s v="Jurídico"/>
    <s v="3839246"/>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_x000a_*Encuentros regionales de agentes educativos_x000a_*Cualificación de agentes educativos"/>
    <n v="7857"/>
    <n v="19572"/>
    <d v="2017-11-08T00:00:00"/>
    <s v="S2017060112156"/>
    <n v="4600007966"/>
    <x v="1"/>
    <s v="Fundación de atención a la niñez - FAN"/>
    <s v="En ejecución"/>
    <m/>
    <s v="Consorcio Interventor BCA 2018"/>
    <s v="Tipo A1: Supervisión e Interventoría Integral"/>
    <s v="Técnica, jurídica, administrativa, contable y financiera"/>
  </r>
  <r>
    <x v="8"/>
    <n v="93141506"/>
    <s v="Integrar esfuerzos para la promoción del desarrollo integral temprano de la primera infancia en el Departamento de Antioquia, y para la implementación del Sistema Departamental de Gestión del Desarrollo Integral Temprano."/>
    <d v="2017-11-01T00:00:00"/>
    <s v="Hasta el 31 de Julio de 2018"/>
    <s v="Régimen Especial - Decreto 092 de 2017"/>
    <s v="Recursos Nacionales"/>
    <n v="3419265601"/>
    <n v="3175072283"/>
    <s v="SI"/>
    <s v="Aprobadas"/>
    <s v="Santiago Morales Quijano"/>
    <s v="Jurídico"/>
    <s v="3839246"/>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_x000a_*Encuentros regionales de agentes educativos_x000a_*Cualificación de agentes educativos"/>
    <n v="7857"/>
    <n v="19572"/>
    <d v="2017-11-08T00:00:00"/>
    <s v="S2017060112156"/>
    <n v="4600007981"/>
    <x v="1"/>
    <s v="Unión Temporal Construyendo Vida con Valores 2018"/>
    <s v="En ejecución"/>
    <m/>
    <s v="Consorcio Interventor BCA 2018"/>
    <s v="Tipo A1: Supervisión e Interventoría Integral"/>
    <s v="Técnica, jurídica, administrativa, contable y financiera"/>
  </r>
  <r>
    <x v="8"/>
    <n v="93141506"/>
    <s v="Integrar esfuerzos para la promoción del desarrollo integral temprano de la primera infancia en el Departamento de Antioquia, y para la implementación del Sistema Departamental de Gestión del Desarrollo Integral Temprano."/>
    <d v="2017-11-01T00:00:00"/>
    <s v="Hasta el 31 de Julio de 2018"/>
    <s v="Régimen Especial - Decreto 092 de 2017"/>
    <s v="Recursos Nacionales"/>
    <n v="3404449977"/>
    <n v="3161090079"/>
    <s v="SI"/>
    <s v="Aprobadas"/>
    <s v="Santiago Morales Quijano"/>
    <s v="Jurídico"/>
    <s v="3839246"/>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_x000a_*Encuentros regionales de agentes educativos_x000a_*Cualificación de agentes educativos"/>
    <n v="7857"/>
    <n v="19572"/>
    <d v="2017-11-08T00:00:00"/>
    <s v="S2017060112156"/>
    <n v="4600007961"/>
    <x v="1"/>
    <s v="Fundación Universitaria Autonoma de las Americas"/>
    <s v="En ejecución"/>
    <m/>
    <s v="Consorcio Interventor BCA 2018"/>
    <s v="Tipo A1: Supervisión e Interventoría Integral"/>
    <s v="Técnica, jurídica, administrativa, contable y financiera"/>
  </r>
  <r>
    <x v="8"/>
    <n v="93141506"/>
    <s v="Integrar esfuerzos para la promoción del desarrollo integral temprano de la primera infancia en el Departamento de Antioquia, y para la implementación del Sistema Departamental de Gestión del Desarrollo Integral Temprano."/>
    <d v="2017-11-01T00:00:00"/>
    <s v="Hasta el 31 de Julio de 2018"/>
    <s v="Régimen Especial - Decreto 092 de 2017"/>
    <s v="Recursos Nacionales"/>
    <n v="3397464665"/>
    <n v="3156118420"/>
    <s v="SI"/>
    <s v="Aprobadas"/>
    <s v="Santiago Morales Quijano"/>
    <s v="Jurídico"/>
    <s v="3839246"/>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_x000a_*Encuentros regionales de agentes educativos_x000a_*Cualificación de agentes educativos"/>
    <n v="7857"/>
    <n v="19572"/>
    <d v="2017-11-08T00:00:00"/>
    <s v="S2017060112156"/>
    <n v="4600007968"/>
    <x v="1"/>
    <s v="Fundación las Golondrinas "/>
    <s v="En ejecución"/>
    <m/>
    <s v="Consorcio Interventor BCA 2018"/>
    <s v="Tipo A1: Supervisión e Interventoría Integral"/>
    <s v="Técnica, jurídica, administrativa, contable y financiera"/>
  </r>
  <r>
    <x v="8"/>
    <n v="93141506"/>
    <s v="Integrar esfuerzos para la promoción del desarrollo integral temprano de la primera infancia en el Departamento de Antioquia, y para la implementación del Sistema Departamental de Gestión del Desarrollo Integral Temprano."/>
    <d v="2017-11-01T00:00:00"/>
    <s v="Hasta el 31 de Julio de 2018"/>
    <s v="Régimen Especial - Decreto 092 de 2017"/>
    <s v="Recursos Nacionales"/>
    <n v="3206767085"/>
    <n v="2977961843"/>
    <s v="SI"/>
    <s v="Aprobadas"/>
    <s v="Santiago Morales Quijano"/>
    <s v="Jurídico"/>
    <s v="3839246"/>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_x000a_*Encuentros regionales de agentes educativos_x000a_*Cualificación de agentes educativos"/>
    <n v="7857"/>
    <n v="19572"/>
    <d v="2017-11-08T00:00:00"/>
    <s v="S2017060112156"/>
    <n v="4600007967"/>
    <x v="1"/>
    <s v="Corporacion Colombia Avanza"/>
    <s v="En ejecución"/>
    <m/>
    <s v="Consorcio Interventor BCA 2018"/>
    <s v="Tipo A1: Supervisión e Interventoría Integral"/>
    <s v="Técnica, jurídica, administrativa, contable y financiera"/>
  </r>
  <r>
    <x v="8"/>
    <n v="93141506"/>
    <s v="Integrar esfuerzos para la promoción del desarrollo integral temprano de la primera infancia en el Departamento de Antioquia, y para la implementación del Sistema Departamental de Gestión del Desarrollo Integral Temprano."/>
    <d v="2017-11-01T00:00:00"/>
    <s v="Hasta el 31 de Julio de 2018"/>
    <s v="Régimen Especial - Decreto 092 de 2017"/>
    <s v="Recursos Nacionales"/>
    <n v="3300337706"/>
    <n v="3069935794"/>
    <s v="SI"/>
    <s v="Aprobadas"/>
    <s v="Santiago Morales Quijano"/>
    <s v="Jurídico"/>
    <s v="3839246"/>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_x000a_*Encuentros regionales de agentes educativos_x000a_*Cualificación de agentes educativos"/>
    <n v="7857"/>
    <n v="19572"/>
    <d v="2017-11-08T00:00:00"/>
    <s v="S2017060112156"/>
    <n v="4600007965"/>
    <x v="1"/>
    <s v="Corporación Educativa para el Desarrollo Integral -COREDI"/>
    <s v="En ejecución"/>
    <m/>
    <s v="Consorcio Interventor BCA 2018"/>
    <s v="Tipo A1: Supervisión e Interventoría Integral"/>
    <s v="Técnica, jurídica, administrativa, contable y financiera"/>
  </r>
  <r>
    <x v="8"/>
    <n v="93141506"/>
    <s v="Integrar esfuerzos para la promoción del desarrollo integral temprano de la primera infancia en el Departamento de Antioquia, y para la implementación del Sistema Departamental de Gestión del Desarrollo Integral Temprano."/>
    <d v="2017-11-01T00:00:00"/>
    <s v="Hasta el 31 de Julio de 2018"/>
    <s v="Régimen Especial - Decreto 092 de 2017"/>
    <s v="Recursos Nacionales"/>
    <n v="3610142987"/>
    <n v="3351794208"/>
    <s v="SI"/>
    <s v="Aprobadas"/>
    <s v="Santiago Morales Quijano"/>
    <s v="Jurídico"/>
    <s v="3839246"/>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_x000a_*Encuentros regionales de agentes educativos_x000a_*Cualificación de agentes educativos"/>
    <n v="7857"/>
    <n v="19572"/>
    <d v="2017-11-08T00:00:00"/>
    <s v="S2017060112156"/>
    <n v="4600007960"/>
    <x v="1"/>
    <s v="Corporacion Abrazar"/>
    <s v="En ejecución"/>
    <m/>
    <s v="Consorcio Interventor BCA 2018"/>
    <s v="Tipo A1: Supervisión e Interventoría Integral"/>
    <s v="Técnica, jurídica, administrativa, contable y financiera"/>
  </r>
  <r>
    <x v="8"/>
    <n v="93141506"/>
    <s v="Integrar esfuerzos para la promoción del desarrollo integral temprano de la primera infancia en el Departamento de Antioquia, y para la implementación del Sistema Departamental de Gestión del Desarrollo Integral Temprano."/>
    <d v="2017-11-01T00:00:00"/>
    <s v="Hasta el 31 de Julio de 2018"/>
    <s v="Régimen Especial - Decreto 092 de 2017"/>
    <s v="Recursos Nacionales"/>
    <n v="3305300963"/>
    <n v="3068658413"/>
    <s v="SI"/>
    <s v="Aprobadas"/>
    <s v="Santiago Morales Quijano"/>
    <s v="Jurídico"/>
    <s v="3839246"/>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_x000a_*Encuentros regionales de agentes educativos_x000a_*Cualificación de agentes educativos"/>
    <n v="7857"/>
    <n v="19572"/>
    <d v="2017-11-08T00:00:00"/>
    <s v="S2017060112156"/>
    <n v="4600007975"/>
    <x v="1"/>
    <s v="Unión Temporal C-C"/>
    <s v="En ejecución"/>
    <m/>
    <s v="Consorcio Interventor BCA 2018"/>
    <s v="Tipo A1: Supervisión e Interventoría Integral"/>
    <s v="Técnica, jurídica, administrativa, contable y financiera"/>
  </r>
  <r>
    <x v="8"/>
    <n v="93141506"/>
    <s v="Integrar esfuerzos para la promoción del desarrollo integral temprano de la primera infancia en el Departamento de Antioquia, y para la implementación del Sistema Departamental de Gestión del Desarrollo Integral Temprano."/>
    <d v="2017-11-01T00:00:00"/>
    <s v="Hasta el 31 de Julio de 2018"/>
    <s v="Régimen Especial - Decreto 092 de 2017"/>
    <s v="Recursos Nacionales"/>
    <n v="3383874294"/>
    <n v="3143602100"/>
    <s v="SI"/>
    <s v="Aprobadas"/>
    <s v="Santiago Morales Quijano"/>
    <s v="Jurídico"/>
    <s v="3839246"/>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_x000a_*Encuentros regionales de agentes educativos_x000a_*Cualificación de agentes educativos"/>
    <n v="7857"/>
    <n v="19572"/>
    <d v="2017-11-08T00:00:00"/>
    <s v="S2017060112156"/>
    <n v="4600007969"/>
    <x v="1"/>
    <s v="Corporación Proyecto de Empuje para Colaboración y Ayuda Social -PECAS"/>
    <s v="En ejecución"/>
    <m/>
    <s v="Consorcio Interventor BCA 2018"/>
    <s v="Tipo A1: Supervisión e Interventoría Integral"/>
    <s v="Técnica, jurídica, administrativa, contable y financiera"/>
  </r>
  <r>
    <x v="8"/>
    <n v="78111502"/>
    <s v="Adquisición de tiquetes aéreos para los funcionarios adscritos a la Gerencia de Infancia, Adolescencia y juventud"/>
    <d v="2018-01-01T00:00:00"/>
    <s v="11 meses"/>
    <s v="Otro Tipo de Contrato"/>
    <s v="Recursos propios"/>
    <n v="30000000"/>
    <n v="30000000"/>
    <s v="NO"/>
    <s v="N/A"/>
    <s v="Santiago Morales Quijano"/>
    <s v="Jurídico"/>
    <s v="3839245"/>
    <s v="santiago.morales@antioquia.gov.co"/>
    <m/>
    <m/>
    <m/>
    <m/>
    <m/>
    <m/>
    <m/>
    <m/>
    <m/>
    <m/>
    <m/>
    <x v="0"/>
    <m/>
    <s v="Sin iniciar etapa precontractual"/>
    <s v="Proceso que realizará la secretaría general. Se aportará CDP para la contratación"/>
    <s v="Steven Cortina Yarce"/>
    <s v="Tipo C:  Supervisión"/>
    <s v="Técnica, jurídica, administrativa, contable y financiera"/>
  </r>
  <r>
    <x v="8"/>
    <n v="93141506"/>
    <s v="Integrar esfuerzos para la promoción del desarrollo integral temprano de la primera infancia con enfoque diferencial bajo el modelo flexible Buen Comienzo Antioquia y la modalidad familiar en los municipios de Necoclí, Arboletes, Turbo, San Juan de Urabá y San Pedro de Urabá, y para la implementación del Sistema Departamental de Gestión del Desarrollo Integral temprano."/>
    <d v="2018-01-01T00:00:00"/>
    <s v="6,5 meses"/>
    <s v="Régimen Especial - Decreto 092 de 2017"/>
    <s v="Recursos Nacionales"/>
    <n v="551752401"/>
    <n v="551752401"/>
    <s v="NO"/>
    <s v="N/A"/>
    <s v="Santiago Morales Quijano"/>
    <s v="Jurídico"/>
    <s v="3839245"/>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_x000a_*Encuentros regionales de agentes educativos_x000a_*Cualificación de agentes educativos"/>
    <n v="8016"/>
    <n v="20223"/>
    <d v="2018-01-11T00:00:00"/>
    <n v="0"/>
    <n v="4600008014"/>
    <x v="1"/>
    <s v="Corporación Dignificar"/>
    <s v="En ejecución"/>
    <m/>
    <s v="Consorcio Interventor BCA 2018"/>
    <s v="Tipo A1: Supervisión e Interventoría Integral"/>
    <s v="Técnica, jurídica, administrativa, contable y financiera"/>
  </r>
  <r>
    <x v="8"/>
    <n v="86101705"/>
    <s v="Cualificar a agentes educativos y actores corresponsables de primera infancia, para el desarrollo de la política departamental Buen Comienzo Antioquia."/>
    <d v="2018-03-01T00:00:00"/>
    <s v="3.2 meses"/>
    <s v="Selección Abreviada - Menor Cuantía"/>
    <s v="Recursos propios"/>
    <n v="152599000"/>
    <n v="152599000"/>
    <s v="NO"/>
    <s v="N/A"/>
    <s v="Santiago Morales Quijano"/>
    <s v="Jurídico"/>
    <s v="3839245"/>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
    <s v="*Implementación Estrategia Buen Comienzo en Antioquia"/>
    <s v="07-0061"/>
    <s v="3 procesos de cualificación"/>
    <s v="Cualificación de agentes educativos"/>
    <n v="8147"/>
    <n v="21202"/>
    <d v="2018-03-09T00:00:00"/>
    <n v="2018060222711"/>
    <n v="4600008092"/>
    <x v="1"/>
    <s v="Centro de Sistemas de Antioquia S.A.S"/>
    <s v="En ejecución"/>
    <m/>
    <s v="Pilar Álvarez Acosta"/>
    <s v="Tipo C:  Supervisión"/>
    <s v="Técnica, jurídica, administrativa, contable y financiera"/>
  </r>
  <r>
    <x v="8"/>
    <n v="86101705"/>
    <s v="Cualificar a agentes educativos y actores corresponsables de primera infancia, para el desarrollo de la política departamental Buen Comienzo Antioquia."/>
    <d v="2018-03-01T00:00:00"/>
    <s v="3.2 meses"/>
    <s v="Selección Abreviada - Menor Cuantía"/>
    <s v="Recursos propios"/>
    <n v="410822272"/>
    <n v="410822272"/>
    <s v="NO"/>
    <s v="N/A"/>
    <s v="Santiago Morales Quijano"/>
    <s v="Jurídico"/>
    <s v="3839245"/>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
    <s v="*Implementación Estrategia Buen Comienzo en Antioquia"/>
    <s v="07-0061"/>
    <s v="3 procesos de cualificación"/>
    <s v="Cualificación de agentes educativos"/>
    <n v="8147"/>
    <n v="21202"/>
    <d v="2018-03-09T00:00:00"/>
    <n v="2018060222711"/>
    <n v="4600008093"/>
    <x v="1"/>
    <s v="Fundación de atención a la niñez - FAN"/>
    <s v="En ejecución"/>
    <m/>
    <s v="Luz Edilma Jiménez Arias"/>
    <s v="Tipo C:  Supervisión"/>
    <s v="Técnica, jurídica, administrativa, contable y financiera"/>
  </r>
  <r>
    <x v="8"/>
    <n v="86101705"/>
    <s v="Cualificar a agentes educativos y actores corresponsables de primera infancia, para el desarrollo de la política departamental Buen Comienzo Antioquia."/>
    <d v="2018-03-01T00:00:00"/>
    <s v="3.2 meses"/>
    <s v="Selección Abreviada - Menor Cuantía"/>
    <s v="Recursos propios"/>
    <n v="168010745"/>
    <n v="168010745"/>
    <s v="NO"/>
    <s v="N/A"/>
    <s v="Santiago Morales Quijano"/>
    <s v="Jurídico"/>
    <s v="3839245"/>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
    <s v="*Implementación Estrategia Buen Comienzo en Antioquia"/>
    <s v="07-0061"/>
    <s v="3 procesos de cualificación"/>
    <s v="Cualificación de agentes educativos"/>
    <n v="8147"/>
    <n v="21202"/>
    <d v="2018-03-09T00:00:00"/>
    <n v="2018060222711"/>
    <n v="4600008094"/>
    <x v="1"/>
    <s v="Trassusrisas S.A.S"/>
    <s v="En ejecución"/>
    <m/>
    <s v="Alejandra Carvajal Román"/>
    <s v="Tipo C:  Supervisión"/>
    <s v="Técnica, jurídica, administrativa, contable y financiera"/>
  </r>
  <r>
    <x v="8"/>
    <n v="93151501"/>
    <s v="Realizar la interventoría integral a los procesos contractuales de la estrategia de atención integral a  la primera infancia “Buen Comienzo Antioquia”."/>
    <d v="2017-12-01T00:00:00"/>
    <s v=" 8 meses"/>
    <s v="Concurso de Méritos"/>
    <s v="Recursos propios"/>
    <n v="1899599009"/>
    <n v="1899599009"/>
    <s v="SI"/>
    <s v="Aprobadas"/>
    <s v="Santiago Morales Quijano"/>
    <s v="Jurídico"/>
    <s v="3839245"/>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
    <s v="2017CN380002"/>
    <n v="20244"/>
    <d v="2017-12-29T00:00:00"/>
    <n v="2018060023988"/>
    <s v="2017CN380002"/>
    <x v="1"/>
    <s v="Consorcio Interventor BCA 2018"/>
    <s v="En ejecución"/>
    <m/>
    <s v="Neida Elena García Pulgarín"/>
    <s v="Tipo C:  Supervisión"/>
    <s v="Técnica, jurídica, administrativa, contable y financiera"/>
  </r>
  <r>
    <x v="9"/>
    <s v="72141003 72141104 72141106"/>
    <s v="AMPLIACIÓN, RECTIFICACIÓN Y PAVIMENTACIÓN DE LA VÍA ANORÍ - EL LIMÓN EN LA SUBREGIÓN NORDESTE DEL DEPARTAMENTO DE ANTIOQUIA_x000a__x000a_Nota: El objeto figura en la planeación de la contratación de 2018 por tratarse de la vigencia futura 2018 del contrato que fue adjudicado el 18/11/2016 _x000a_"/>
    <d v="2016-09-07T00:00:00"/>
    <s v="22 meses"/>
    <s v="Otro Tipo de Contrato"/>
    <s v="Recursos propios"/>
    <n v="35957367691"/>
    <n v="42684662970"/>
    <s v="NO"/>
    <s v="N/A"/>
    <s v="Rodrigo Echeverry Ochoa"/>
    <s v="Director"/>
    <s v="3837980_x000a_3837981"/>
    <s v="rodrigo.echeverry@antioquia.gov.co_x000a_"/>
    <s v="Pavimentación de la Red Vial Secundaria (RVS)"/>
    <s v="Kilómetros de Vías de la RVS pavimentadas (31050101)"/>
    <s v="Construcción y pavimentación de vías en la Red Vial Secundaria RVS de Antioquia"/>
    <n v="182168001"/>
    <s v="Red Vial Secundaria pavimentada"/>
    <s v="Pavimentación El Limón-Anorí_x000a_"/>
    <s v="5970-LIC-20-08-2016"/>
    <s v="14703 de 23/08/2016_x000a__x000a_20511 de 11/01/2018_x000a_21449 de 03/05/2018"/>
    <d v="2016-09-07T18:52:00"/>
    <s v="S2016060093628 de 18/11/2016"/>
    <n v="4600006148"/>
    <x v="1"/>
    <s v="CONSORCIO DESARROLLO VIAL ANORI "/>
    <s v="En ejecución"/>
    <s v="Fecha de Firma del Contrato  29 de diciembre de 2016  _x000a_Fecha de Inicio de Ejecución del Contrato  23 de enero de 2017  _x000a_Plazo de Ejecución del Contrato  22 Meses  _x000a__x000a_"/>
    <s v="Jorge Mauricio Morales/Interventoría Externa_VELNEC S.A "/>
    <s v="Tipo A1: Supervisión e Interventoría Integral"/>
    <s v="Interventoría técnica, ambiental, jurídica, administrativa, contable y/o financiera"/>
  </r>
  <r>
    <x v="9"/>
    <s v="72141003 72141104 72141106"/>
    <s v="INTERVENTORÍA TÉCNICA, AMBIENTAL, ADMINISTRATIVA, FINANCIERA Y LEGAL PARA LA AMPLIACIÓN, RECTIFICACIÓN Y PAVIMENTACIÓN DE LA VÍA ANORÍ - EL LIMÓN EN LA SUBREGIÓN NORDESTE DEL DEPARTAMENTO DE ANTIOQUIA_x000a__x000a_Nota: El objeto figura en la planeación de la contratación de 2018 por tratarse de la vigencia futura 2018 del contrato que fue adjudicado el 26/12/2016 "/>
    <d v="2016-01-31T00:00:00"/>
    <s v="24 meses"/>
    <s v="Otro Tipo de Contrato"/>
    <s v="Recursos propios"/>
    <n v="3995263077"/>
    <n v="3995263077"/>
    <s v="NO"/>
    <s v="N/A"/>
    <s v="Rodrigo Echeverry Ochoa"/>
    <s v="Director"/>
    <s v="3837980 3837981"/>
    <s v="rodrigo.echeverry@antioquia.gov.co_x000a_"/>
    <s v="Pavimentación de la Red Vial Secundaria (RVS)"/>
    <s v="Kilómetros de Vías de la RVS pavimentadas (31050101)"/>
    <s v="Construcción y pavimentación de vías en la Red Vial Secundaria RVS en el Departamento de Antioquia"/>
    <n v="182168001"/>
    <s v="Red Vial Secundaria pavimentada"/>
    <s v="Pavimentación El Limón-Anorí"/>
    <s v="6052-CON-20-14-2016"/>
    <s v="14704 de 23/08/2016_x000a__x000a_20512 de 11/01/2018"/>
    <d v="2016-10-07T17:09:00"/>
    <s v="S2016060100254 de 26/12/2016"/>
    <n v="4600006158"/>
    <x v="1"/>
    <s v="VELNEC S.A "/>
    <s v="En ejecución"/>
    <s v="Fecha de Firma del Contrato  28 de diciembre de 2016  _x000a_Fecha de Inicio de Ejecución del Contrato  23 de enero de 2017  _x000a_Plazo de Ejecución del Contrato  23 Meses _x000a_"/>
    <s v="Jorge Mauricio Morales"/>
    <s v="Tipo C:  Supervisión"/>
    <s v="Supervisión técnica, ambiental, jurídica, administrativa, contable y/o financiera"/>
  </r>
  <r>
    <x v="9"/>
    <s v="72141003 72141104 72141106"/>
    <s v="MEJORAMIENTO, REHABILITACION Y MANTENIMIENTO DE LAS VÍAS DE LAS SUBREGIONES DE OCCIDENTE  Y URABÁ DEL DEPARTAMENTO DE ANTIOQUIA"/>
    <d v="2017-10-18T14:01:00"/>
    <s v="7 meses"/>
    <s v="Licitación pública"/>
    <s v="Recursos propios"/>
    <n v="5298008866"/>
    <n v="5006830256"/>
    <s v="NO"/>
    <s v="N/A"/>
    <s v="Rodrigo Echeverry Ochoa"/>
    <s v="Director"/>
    <s v="3837980 3837981"/>
    <s v="rodrigo.echeverry@antioquia.gov.co_x000a_"/>
    <s v="Mantenimiento, mejoramiento y/o rehabilitación de la RVS"/>
    <s v="km de vías de la RVS mantenidas, mejoradas y/o rehabilitadas en afirmado  (31050305)_x000a_km de vías de la RVS mantenidas, mejoradas y/o rehabilitadas en pavimento (31050306)_x000a_Puntos críticos de la RVS intervenidos_x000a_(31050303)"/>
    <s v="Mantenimiento y Mejoramiento de la RVS en Antioquia"/>
    <n v="180035001"/>
    <s v="Red vial secundaria rehabilitada y mantenida"/>
    <s v="Obra mantenimiento rutinario_x000a_Interventoría mantenimiento rutinario_x000a_Obra intervención puntos críticos_x000a_Interventoría  puntos críticos"/>
    <s v="LIC-20-02-2017"/>
    <s v="20031 de 04/01/2018_x000a_20032 de 04/01/2018_x000a_20033 de 04/01/2018_x000a_20034 de 04/01/2018"/>
    <d v="2017-10-18T14:01:00"/>
    <s v="S2018060000140 de 03/01/2018"/>
    <s v="2018-OO-20-0005"/>
    <x v="1"/>
    <s v="CONSORCIO OCCIDENTE VIAL 02 (IKON GROUP SAS - 75% - RHINO INFRAESTRUCTURE SAS 25%)"/>
    <s v="En ejecución"/>
    <s v="Fecha de Firma del Contrato 30 de enero de 2018_x000a_Fecha de Inicio de Ejecución del Contrato 01 de marzo de 2018_x000a_Plazo de Ejecución del Contrato 7 Meses_x000a__x000a_En trámite RPC a 17/01/2018 del contrato 2018-OO-20-0005_x000a_RESOLUCION DE ADJUDICACION LIC 20-02-2017_x000a_17-01-2018 04:35 PM _x000a__x000a_INFORME EVALUACION LIC-20-02-2017_x000a_07-12-2017 03:58 PM_x000a_ACTA ADUDIENCIA CIERRE LIC-20-02-2017_x000a_20-11-2017 04:22 PM"/>
    <s v="Eduardo Alfonso Herrera Zambrano/CONSOCIO BRAAVOS 03 (GRUPO POSSO SAS 70% - HUGO ALFREDO POSSO PRADO 30%) "/>
    <s v="Tipo A1: Supervisión e Interventoría Integral"/>
    <s v="Interventoría técnica, ambiental, jurídica, administrativa, contable y/o financiera"/>
  </r>
  <r>
    <x v="9"/>
    <n v="81101510"/>
    <s v="INTERVENTORIA TECNICA, ADMINISTRATIVA, AMBIENTAL, FINANCIERA Y LEGAL PARA EL MEJORAMIENTO, REHABILITACION Y MANTENIMIENTO DE LAS VÍAS DE LAS SUBREGIONES DE OCCIDENTE  Y URABÁ DEL DEPARTAMENTO DE ANTIOQUIA"/>
    <d v="2017-10-31T12:24:00"/>
    <s v="8 meses"/>
    <s v="Concurso de Méritos"/>
    <s v="Recursos propios"/>
    <n v="743071007"/>
    <n v="692774820"/>
    <s v="NO"/>
    <s v="N/A"/>
    <s v="Rodrigo Echeverry Ochoa"/>
    <s v="Director"/>
    <s v="3837980 3837981"/>
    <s v="rodrigo.echeverry@antioquia.gov.co_x000a_"/>
    <s v="Mantenimiento, mejoramiento y/o rehabilitación de la RVS"/>
    <s v="km de vías de la RVS mantenidas, mejoradas y/o rehabilitadas en afirmado  (31050305)_x000a_km de vías de la RVS mantenidas, mejoradas y/o rehabilitadas en pavimento (31050306)_x000a_Puntos críticos de la RVS intervenidos_x000a_(31050303)"/>
    <s v="Mantenimiento y Mejoramiento de la RVS en Antioquia"/>
    <n v="180035001"/>
    <s v="Red vial secundaria rehabilitada y mantenida"/>
    <s v="Obra mantenimiento rutinario_x000a_Interventoría mantenimiento rutinario_x000a_Obra intervención puntos críticos_x000a_Interventoría  puntos críticos"/>
    <s v="CON-20-03-2017"/>
    <s v="20041 de 04/01/2018_x000a_20226 de 09/01/2018"/>
    <d v="2017-10-31T12:24:00"/>
    <s v="S2018060000518 de 09/01/2018"/>
    <s v="2018-SS-20-0007"/>
    <x v="1"/>
    <s v="CONSOCIO BRAAVOS 03 (GRUPO POSSO SAS 70% - HUGO ALFREDO POSSO PRADO 30%)_x000a__x000a_CONSORCIO BRAAVOS 03 INTEGRADO POR GRUPO POSSO SAS. 70% Y HUGO ALFREDO POSSO PRADO 30% representado por HUGO ALFREDO POSSO MONCADA, identificado con cédula de ciudadanía No. 88.197.628, el contrato derivado del Concurso de Méritos No. CON-20-03-2017"/>
    <s v="En ejecución"/>
    <s v="_x000a_Fecha de Firma del Contrato 05 de febrero de 2018_x000a_Fecha de Inicio de Ejecución del Contrato 01 de marzo de 2018_x000a_Plazo de Ejecución del Contrato 8 Meses_x000a__x000a__x000a__x000a_En trámite RPC a 17/01/2018 del contrato 2018-SS-20-0007_x000a__x000a_RESOLUCION DE ADJUDICACION_x000a_26-01-2018 03:46 PM_x000a__x000a_ACTA DE CIERRE Y APERTURA DE PROPUESTAS_x000a_30-11-2017 09:52 AM_x000a_Recursos de vigencias futuras EXCEPCIONALES 2018_x000a__x000a_LISTADO ASISTENCIA AUDIENCIA RIESGOS ACLARACION PLIEGOS CON-20-03-2017_x000a_16-11-2017 04:16 PM"/>
    <s v="Eduardo Alfonso Herrera Zambrano"/>
    <s v="Tipo A1: Supervisión e Interventoría Integral"/>
    <s v="Interventoría técnica, ambiental, jurídica, administrativa, contable y/o financiera"/>
  </r>
  <r>
    <x v="9"/>
    <s v="72141003 72141104 72141106"/>
    <s v="MEJORAMIENTO, REHABILITACION Y MANTENIMIENTO DE LAS VÍAS DE LAS SUBREGIONES NORDESTE Y MAGDALENA MEDIO DEL DEPARTAMENTO DE ANTIOQUIA"/>
    <d v="2017-10-18T11:44:00"/>
    <s v="7 meses"/>
    <s v="Licitación pública"/>
    <s v="Recursos propios"/>
    <n v="5619296375"/>
    <n v="5321334795"/>
    <s v="NO"/>
    <s v="N/A"/>
    <s v="Rodrigo Echeverry Ochoa"/>
    <s v="Director"/>
    <s v="3837980 3837981"/>
    <s v="rodrigo.echeverry@antioquia.gov.co_x000a_"/>
    <s v="Mantenimiento, mejoramiento y/o rehabilitación de la RVS"/>
    <s v="km de vías de la RVS mantenidas, mejoradas y/o rehabilitadas en afirmado  (31050305)_x000a_km de vías de la RVS mantenidas, mejoradas y/o rehabilitadas en pavimento (31050306)_x000a_Puntos críticos de la RVS intervenidos_x000a_(31050303)"/>
    <s v="Mantenimiento y Mejoramiento de la RVS en Antioquia"/>
    <n v="180035001"/>
    <s v="Red vial secundaria rehabilitada y mantenida"/>
    <s v="Obra mantenimiento rutinario_x000a_Interventoría mantenimiento rutinario_x000a_Obra intervención puntos críticos_x000a_Interventoría  puntos críticos"/>
    <s v="LIC-20-03-2017"/>
    <s v="20023 de 04/01/2018_x000a_20026 de 04/01/2018_x000a_20027 de 04/01/2018_x000a_20028 de 04/01/2018"/>
    <d v="2017-10-18T11:44:00"/>
    <s v="S2017060178918 de 28/12/2017"/>
    <s v="2018-OO-20-0006"/>
    <x v="1"/>
    <s v="INGENIERIA Y VIAS S.A.S - INGEVIAS SAS_x000a__x000a_INGEVIAS SAS;  NIT 8000298992 ; NOMBRE REPRESENTANTE LEGAL: JUAN SEBASTIAN RIVERA PALACIO"/>
    <s v="En ejecución"/>
    <s v="_x000a_Fecha de Firma del Contrato 30 de enero de 2018_x000a_Fecha de Inicio de Ejecución del Contrato 01 de marzo de 2018_x000a_Plazo de Ejecución del Contrato 7 Meses_x000a__x000a__x000a_En trámite RPC a 17/01/2017 del contrato 2018-OO-20-0006_x000a__x000a_INFORME DE EVALUACION LIC-20-03-2017_x000a_07-12-2017 03:52 PM_x000a_ACTA DE CIERRE Y APERTURA DE PROPUESTAS LIC 20-03_x000a_20-11-2017 04:29 PM"/>
    <s v="María del Rosario Palacio Sánchez/ CONSORCIO BRAAVOS 04 (GRUPO POSSO SAS 70% - HUGO ALFREDO POSSO PRADO30%) "/>
    <s v="Tipo A1: Supervisión e Interventoría Integral"/>
    <s v="Interventoría técnica, ambiental, jurídica, administrativa, contable y/o financiera"/>
  </r>
  <r>
    <x v="9"/>
    <n v="81101510"/>
    <s v="INTERVENTORÍA TÉCNICA, ADMINISTRATIVA, AMBIENTAL, FINANCIERA Y LEGAL PARA EL MEJORAMIENTO, REHABILITACION Y MANTENIMIENTO DE LAS VÍAS DE LAS SUBREGIONES NORDESTE Y MAGDALENA MEDIO DEL DEPARTAMENTO DE ANTIOQUIA"/>
    <d v="2017-10-31T14:42:00"/>
    <s v="8 meses"/>
    <s v="Concurso de Méritos"/>
    <s v="Recursos propios"/>
    <n v="795675640"/>
    <n v="752605954"/>
    <s v="NO"/>
    <s v="N/A"/>
    <s v="Rodrigo Echeverry Ochoa"/>
    <s v="Director"/>
    <s v="3837980 3837981"/>
    <s v="rodrigo.echeverry@antioquia.gov.co_x000a_"/>
    <s v="Mantenimiento, mejoramiento y/o rehabilitación de la RVS"/>
    <s v="km de vías de la RVS mantenidas, mejoradas y/o rehabilitadas en afirmado  (31050305)_x000a_km de vías de la RVS mantenidas, mejoradas y/o rehabilitadas en pavimento (31050306)_x000a_Puntos críticos de la RVS intervenidos_x000a_(31050303)"/>
    <s v="Mantenimiento y Mejoramiento de la RVS en Antioquia"/>
    <n v="180035001"/>
    <s v="Red vial secundaria rehabilitada y mantenida"/>
    <s v="Obra mantenimiento rutinario_x000a_Interventoría mantenimiento rutinario_x000a_Obra intervención puntos críticos_x000a_Interventoría  puntos críticos"/>
    <s v="CON-20-04-2017"/>
    <s v="20040 de 04/01/2018"/>
    <d v="2017-10-31T14:42:00"/>
    <s v="S2018060000829 de 11/01/2018"/>
    <s v="2018-SS-20-0008"/>
    <x v="1"/>
    <s v=" CONSORCIO BRAAVOS 04 NIT 9011452480 (GRUPO POSSO SAS, NIT 800007208-9 70% - HUGO ALFREDO POSSO PRADO C.C. 4610382 30%); _x000a__x000a_NOMBRE REPRESENTANTE LEGAL: HUGO ALFREDO POSSO MONCADA"/>
    <s v="En ejecución"/>
    <s v="Fecha de Firma del Contrato 29 de enero de 2018_x000a_Fecha de Inicio de Ejecución del Contrato 29 de enero de 2018_x000a_Plazo de Ejecución del Contrato 8 Meses_x000a__x000a_En trámite RPC a 17/01/2017 del contrato 2018-SS-20-0008_x000a__x000a_ACTA CIERRE Y APERTURA_x000a_30-11-2017 04:27 PM_x000a_Recursos de vigencias futuras EXCEPCIONALES 2018_x000a__x000a_ACTA AUDIENCIA RIESGOS Y LISTADO_x000a_15-11-2017 05:13 PM"/>
    <s v="Gladys Estella Hernandez S. "/>
    <s v="Tipo A1: Supervisión e Interventoría Integral"/>
    <s v="Interventoría técnica, ambiental, jurídica, administrativa, contable y/o financiera"/>
  </r>
  <r>
    <x v="9"/>
    <s v="72141003 72141104 72141106"/>
    <s v="MEJORAMIENTO, REHABILITACION Y MANTENIMIENTO DE LAS VÍAS DE LA SUBREGION DEL SUROESTE DEL DEPARTAMENTO DE ANTIOQUIA_x000a_"/>
    <d v="2017-10-18T15:19:00"/>
    <s v="7 meses"/>
    <s v="Licitación pública"/>
    <s v="Recursos propios"/>
    <n v="5770933963"/>
    <n v="5459166391"/>
    <s v="NO"/>
    <s v="N/A"/>
    <s v="Rodrigo Echeverry Ochoa"/>
    <s v="Director"/>
    <s v="3837980 3837981"/>
    <s v="rodrigo.echeverry@antioquia.gov.co_x000a_"/>
    <s v="Mantenimiento, mejoramiento y/o rehabilitación de la RVS"/>
    <s v="km de vías de la RVS mantenidas, mejoradas y/o rehabilitadas en afirmado  (31050305)_x000a_km de vías de la RVS mantenidas, mejoradas y/o rehabilitadas en pavimento (31050306)_x000a_Puntos críticos de la RVS intervenidos_x000a_(31050303)"/>
    <s v="Mantenimiento y Mejoramiento de la RVS en Antioquia"/>
    <n v="180035001"/>
    <s v="Red vial secundaria rehabilitada y mantenida"/>
    <s v="Obra mantenimiento rutinario_x000a_Interventoría mantenimiento rutinario_x000a_Obra intervención puntos críticos_x000a_Interventoría  puntos críticos"/>
    <s v="LIC-20-05-2017"/>
    <s v="20014 de 04/01/2018_x000a_20015 de 04/01/2018_x000a_20016 de 04/01/2018_x000a_20018 de 04/01/2018"/>
    <d v="2017-10-18T15:19:00"/>
    <s v="S2017060179120 de 29/12/2017"/>
    <s v="2018-OO-20-0001"/>
    <x v="1"/>
    <s v="EXPLANAN S.A.; NIT 8909105915 _x000a__x000a_NOMBRE REPRESENTANTE LEGAL: DAVID ARISTIZABAL ZULUAGA"/>
    <s v="En ejecución"/>
    <s v="echa de Firma del Contrato 30 de enero de 2018_x000a_Fecha de Inicio de Ejecución del Contrato 13 de marzo de 2018_x000a_Plazo de Ejecución del Contrato 7 Meses_x000a__x000a_En trámite RPC a 17/01/2018 del contrato 2018-OO-20-0001_x000a__x000a_INFORME DE EVALUACION_x000a_07-12-2017 06:05 PM_x000a_ACTA DE CIERRE Y APERTURA DE PROPUESTAS LIC 20-05-2017_x000a_21-11-2017 05:28 PM"/>
    <s v="Gloria Patricia Gómez Grisales/CONSORCIO DM O6 (DIEGO FONSECA CHAVEZ SAS 50% MEDINA Y RIVERA INGENIERO ASOCIADOS SAS 50%)"/>
    <s v="Tipo A1: Supervisión e Interventoría Integral"/>
    <s v="Interventoría técnica, ambiental, jurídica, administrativa, contable y/o financiera"/>
  </r>
  <r>
    <x v="9"/>
    <n v="81101510"/>
    <s v="INTERVENTORÍA TÉCNICA, ADMINISTRATIVA, AMBIENTAL, FINANCIERA Y LEGAL PARA EL MEJORAMIENTO, REHABILITACION Y MANTENIMIENTO DE LAS VÍAS DE LA SUBREGION DEL SUROESTE DEL DEPARTAMENTO DE ANTIOQUIA."/>
    <d v="2017-10-31T13:32:00"/>
    <s v="8 meses"/>
    <s v="Concurso de Méritos"/>
    <s v="Recursos propios"/>
    <n v="797700825"/>
    <n v="766736040"/>
    <s v="NO"/>
    <s v="N/A"/>
    <s v="Rodrigo Echeverry Ochoa"/>
    <s v="Director"/>
    <s v="3837980 3837981"/>
    <s v="rodrigo.echeverry@antioquia.gov.co_x000a_"/>
    <s v="Mantenimiento, mejoramiento y/o rehabilitación de la RVS"/>
    <s v="km de vías de la RVS mantenidas, mejoradas y/o rehabilitadas en afirmado  (31050305)_x000a_km de vías de la RVS mantenidas, mejoradas y/o rehabilitadas en pavimento (31050306)_x000a_Puntos críticos de la RVS intervenidos_x000a_(31050303)"/>
    <s v="Mantenimiento y Mejoramiento de la RVS en Antioquia"/>
    <n v="180035001"/>
    <s v="Red vial secundaria rehabilitada y mantenida"/>
    <s v="Obra mantenimiento rutinario_x000a_Interventoría mantenimiento rutinario_x000a_Obra intervención puntos críticos_x000a_Interventoría  puntos críticos"/>
    <s v="CON-20-06-2017"/>
    <s v="20039 de 04/01/2018"/>
    <d v="2017-10-31T13:32:00"/>
    <s v="S2018060000520 de 09/01/2018"/>
    <s v="2018-SS-20-0003"/>
    <x v="1"/>
    <s v="CONSORCIO DM O6 (DIEGO FONSECA CHAVEZ SAS 50% MEDINA Y RIVERA INGENIERO ASOCIADOS SAS 50%)"/>
    <s v="Celebrado sin iniciar"/>
    <s v="_x000a_Fecha de Firma del Contrato 30 de enero de 2018_x000a_Fecha de Inicio de Ejecución del Contrato 30 de enero de 2018_x000a_Plazo de Ejecución del Contrato 8 Meses_x000a__x000a_En trámite RPC a 17/01/2018 del contrato 2018-SS-20-0003_x000a__x000a_ACTA DE CIERRE Y APERTURA DE PROPUESTAS CON 20-06-2017_x000a_30-11-2017 11:50 AM_x000a_Recursos de vigencias futuras EXCEPCIONALES 2018_x000a__x000a_LISTADO DE ASISTENCIA AUDIENCIA RIESGOS CON-20-06-2017_x000a_15-11-2017 05:16 PM"/>
    <s v="Gloria Patricia Gómez Grisales"/>
    <s v="Tipo A1: Supervisión e Interventoría Integral"/>
    <s v="Interventoría técnica, ambiental, jurídica, administrativa, contable y/o financiera"/>
  </r>
  <r>
    <x v="9"/>
    <s v="72141003 72141104 72141106"/>
    <s v="MEJORAMIENTO, REHABILITACIÓN Y MANTENIMIENTO  DE LAS VÍAS DE LA SUBREGION DE ORIENTE DEL DEPARTAMENTO DE ANTIOQUIA"/>
    <d v="2017-10-18T14:33:00"/>
    <s v="7 meses"/>
    <s v="Licitación pública"/>
    <s v="Recursos propios"/>
    <n v="4687748877"/>
    <n v="4436506576"/>
    <s v="NO"/>
    <s v="N/A"/>
    <s v="Rodrigo Echeverry Ochoa"/>
    <s v="Director"/>
    <s v="3837980 3837981"/>
    <s v="rodrigo.echeverry@antioquia.gov.co_x000a_"/>
    <s v="Mantenimiento, mejoramiento y/o rehabilitación de la RVS"/>
    <s v="km de vías de la RVS mantenidas, mejoradas y/o rehabilitadas en afirmado  (31050305)_x000a_km de vías de la RVS mantenidas, mejoradas y/o rehabilitadas en pavimento (31050306)_x000a_Puntos críticos de la RVS intervenidos_x000a_(31050303)"/>
    <s v="Mantenimiento y Mejoramiento de la RVS en Antioquia"/>
    <n v="180035001"/>
    <s v="Red vial secundaria rehabilitada y mantenida"/>
    <s v="Obra mantenimiento rutinario_x000a_Interventoría mantenimiento rutinario_x000a_Obra intervención puntos críticos_x000a_Interventoría  puntos críticos"/>
    <s v="LIC-20-06-2017"/>
    <s v="20008 de 04/01/2018_x000a_20009 de 04/01/2018_x000a_20010 de 04/01/2018_x000a_20011 de 04/01/2018"/>
    <d v="2017-10-18T14:33:00"/>
    <s v="S2017060179103 de 29/12/2017"/>
    <s v="2018-OO-20-0004"/>
    <x v="1"/>
    <s v="INGENIERIA Y VIAS S.A.S - INGEVIAS SAS, NIT 8000298992_x000a__x000a_NOMBRE REPRESENTANTE LEGAL: JUAN SEBASTIAN RIVERA PALACIO"/>
    <s v="En ejecución"/>
    <s v="_x000a_Fecha de Firma del Contrato 30 de enero de 2018_x000a_Fecha de Inicio de Ejecución del Contrato 01 de marzo de 2018_x000a_Plazo de Ejecución del Contrato 7 Meses_x000a__x000a__x000a_En trámite RPC a 17/01/2017 del contrato 2018-OO-20-0004_x000a__x000a_INFORME DE EVALUACION_x000a_07-12-2017 06:13 PM_x000a_ACTA DE CIERRE CON ANEXOS_x000a_23-11-2017 01:30 PM_x000a_RESPUESTA A OBSERVACION EXTEMPORANEA No 2_x000a_17-11-2017 06:16 PM_x000a_RESPUESTA A OBSERVACION EXTEMPORANEA AL PLIEGO_x000a_15-11-2017 02:35 PM"/>
    <s v="Andrés Mauricio Rodríguez Collazos/ONSORCIO VFR (VICTOR GUILLERMO RODRIGUEZ RAMIREZ 50%, FLAVIO RICARDO JIMENEZ MEJIA 25% Y B&amp;H INGENIERIA LTDA BRYAN &amp; HODGSON INGENIERIA LIMITADA 25%) "/>
    <s v="Tipo A1: Supervisión e Interventoría Integral"/>
    <s v="Interventoría técnica, ambiental, jurídica, administrativa, contable y/o financiera"/>
  </r>
  <r>
    <x v="9"/>
    <n v="81101510"/>
    <s v="INTERVENTORÍA TÉCNICA, ADMINISTRATIVA, AMBIENTAL, FINANCIERA Y LEGAL PARA EL MEJORAMIENTO, REHABILITACIÓN Y MANTENIMIENTO  DE LAS VÍAS DE LA SUBREGION DE ORIENTE DEL DEPARTAMENTO DE ANTIOQUIA"/>
    <d v="2017-10-31T14:04:00"/>
    <s v="8 meses"/>
    <s v="Concurso de Méritos"/>
    <s v="Recursos propios"/>
    <n v="797377950"/>
    <n v="742362422"/>
    <s v="NO"/>
    <s v="N/A"/>
    <s v="Rodrigo Echeverry Ochoa"/>
    <s v="Director"/>
    <s v="3837980 3837981"/>
    <s v="rodrigo.echeverry@antioquia.gov.co_x000a_"/>
    <s v="Mantenimiento, mejoramiento y/o rehabilitación de la RVS"/>
    <s v="km de vías de la RVS mantenidas, mejoradas y/o rehabilitadas en afirmado  (31050305)_x000a_km de vías de la RVS mantenidas, mejoradas y/o rehabilitadas en pavimento (31050306)_x000a_Puntos críticos de la RVS intervenidos_x000a_(31050303)"/>
    <s v="Mantenimiento y Mejoramiento de la RVS en Antioquia"/>
    <n v="180035001"/>
    <s v="Red vial secundaria rehabilitada y mantenida"/>
    <s v="Obra mantenimiento rutinario_x000a_Interventoría mantenimiento rutinario_x000a_Obra intervención puntos críticos_x000a_Interventoría  puntos críticos"/>
    <s v="CON-20-07-2017"/>
    <s v="20038 de 04/01/2017"/>
    <d v="2017-10-31T14:04:00"/>
    <s v="S2018060000519 de 09/01/2018"/>
    <s v="2018-SS-20-0004"/>
    <x v="1"/>
    <s v="CONSORCIO VFR; NIT 9011449974 (VICTOR GUILLERMO RODRIGUEZ RAMIREZ 50%, FLAVIO RICARDO JIMENEZ MEJIA 25% Y B&amp;H INGENIERIA LTDA BRYAN &amp; HODGSON INGENIERIA LIMITADA 25%)_x000a__x000a_NOMBRE REPRESENTANTE LEGAL: VICTOR GUILLERMO RODRIGUEZ  "/>
    <s v="En ejecución"/>
    <s v="_x000a_Fecha de Firma del Contrato 01 de febrero de 2018_x000a_Fecha de Inicio de Ejecución del Contrato 01 de marzo de 2018_x000a_Plazo de Ejecución del Contrato 8 Meses_x000a__x000a__x000a__x000a_En trámite RPC a 17/01/2018 del contrato 2018-SS-20-0004_x000a__x000a_ACTA AUDIENCIA CIERRE CON-20-07-2017_x000a_30-11-2017 05:22 PM_x000a_Recursos de vigencias futuras EXCEPCIONALES 2018_x000a__x000a_ACTA AUDIENCIA DE RIESGOS Y ACLARACION DE PLIEGOS CON-20-07-2017_x000a_16-11-2017 04:46 PM"/>
    <s v="Andrés Mauricio Rodríguez Collazos"/>
    <s v="Tipo A1: Supervisión e Interventoría Integral"/>
    <s v="Interventoría técnica, ambiental, jurídica, administrativa, contable y/o financiera"/>
  </r>
  <r>
    <x v="9"/>
    <s v="72141003 72141104 72141106"/>
    <s v="MEJORAMIENTO, REHABILITACION Y MANTENIMIENTO DE LAS VIAS DE LAS SUBREGIONES NORTE Y BAJO CAUCA DEL DEPARTAMENTO DE ANTIOQUIA, SE EXCLUYEN LAS VÍAS DE INFLUENCIA DEL PEAJE DE PAJARITO EN LA SUBREGIÓN NORTE."/>
    <d v="2017-10-18T12:29:00"/>
    <s v="7 meses"/>
    <s v="Licitación pública"/>
    <s v="Recursos propios"/>
    <n v="5016364832"/>
    <n v="4744292572"/>
    <s v="NO"/>
    <s v="N/A"/>
    <s v="Rodrigo Echeverry Ochoa"/>
    <s v="Director"/>
    <s v="3837980 3837981"/>
    <s v="rodrigo.echeverry@antioquia.gov.co_x000a_"/>
    <s v="Mantenimiento, mejoramiento y/o rehabilitación de la RVS"/>
    <s v="km de vías de la RVS mantenidas, mejoradas y/o rehabilitadas en afirmado  (31050305)_x000a_km de vías de la RVS mantenidas, mejoradas y/o rehabilitadas en pavimento (31050306)_x000a_Puntos críticos de la RVS intervenidos_x000a_(31050303)"/>
    <s v="Mantenimiento y Mejoramiento de la RVS en Antioquia"/>
    <n v="180035001"/>
    <s v="Red vial secundaria rehabilitada y mantenida"/>
    <s v="Obra mantenimiento rutinario_x000a_Interventoría mantenimiento rutinario_x000a_Obra intervención puntos críticos_x000a_Interventoría  puntos críticos"/>
    <s v="LIC-20-07-2017"/>
    <s v="19997 de 04/01/2018_x000a_20000 de 04/01/2018_x000a_20003 de 04/01/2018_x000a_20006 de 04/01/2018"/>
    <d v="2017-10-18T12:29:00"/>
    <s v="S2018060000097 de 02/01/2018"/>
    <s v="2018-OO-20-0002"/>
    <x v="1"/>
    <s v="EXPLANACIONES DEL SUR S.A., con NIT 890921363-1_x000a__x000a_NOMBRE REPRESENTANTE LEGAL: JAVIER URREGO HERRERA"/>
    <s v="En ejecución"/>
    <s v="_x000a_Fecha de Firma del Contrato 30 de enero de 2018_x000a_Fecha de Inicio de Ejecución del Contrato 03 de abril de 2018_x000a_Plazo de Ejecución del Contrato 7 Meses_x000a__x000a_En trámite RPC a 17/01/2018 del contrato 2018-OO-20-0002 _x000a__x000a_INFORME EVALUACION LIC-20-07-2017_x000a_ 07-12-2017 04:07 PM_x000a_ACTA DE CIERRE Y APERTURA PROPUESTAS_x000a_23-11-2017 01:28 PM_x000a_RESPUESTA A OBSERVACION EXTEMPORANEA No 2_x000a_17-11-2017 06:17 PM_x000a_RESPUESTA A OBSERVACION EXTEMPORANEA AL PLIEGO_x000a_15-11-2017 02:38 PM"/>
    <s v="Sandra Lucia Orozco Salazar/CONSORCIO INTEC BAJO CAUCA (Ingeniería y Consultoría INGECON S.A.S con un 50% y ESTUTEC S.A.S con un 50%)"/>
    <s v="Tipo A1: Supervisión e Interventoría Integral"/>
    <s v="Interventoría técnica, ambiental, jurídica, administrativa, contable y/o financiera"/>
  </r>
  <r>
    <x v="9"/>
    <n v="81101510"/>
    <s v="INTERVENTORÍA TÉCNICA, ADMINISTRATIVA, AMBIENTAL FINANCIERA Y LEGAL PARA El MEJORAMIENTO, REHABILITACION Y MANTENIMIENTO DE LAS VIAS DE LAS SUBREGIONES NORTE Y BAJO CAUCA DEL DEPARTAMENTO DE ANTIOQUIA, SE EXCLUYEN LAS VÍAS DE INFLUENCIA DEL PEAJE DE PAJARITO EN LA SUBREGIÓN NORTE."/>
    <d v="2017-10-31T12:12:00"/>
    <s v="8 meses"/>
    <s v="Concurso de Méritos"/>
    <s v="Recursos propios"/>
    <n v="804939522"/>
    <n v="765360400"/>
    <s v="NO"/>
    <s v="N/A"/>
    <s v="Rodrigo Echeverry Ochoa"/>
    <s v="Director"/>
    <s v="3837980 3837981"/>
    <s v="rodrigo.echeverry@antioquia.gov.co_x000a_"/>
    <s v="Mantenimiento, mejoramiento y/o rehabilitación de la RVS"/>
    <s v="km de vías de la RVS mantenidas, mejoradas y/o rehabilitadas en afirmado  (31050305)_x000a_km de vías de la RVS mantenidas, mejoradas y/o rehabilitadas en pavimento (31050306)_x000a_Puntos críticos de la RVS intervenidos_x000a_(31050303)"/>
    <s v="Mantenimiento y Mejoramiento de la RVS en Antioquia"/>
    <n v="180035001"/>
    <s v="Red vial secundaria rehabilitada y mantenida"/>
    <s v="Obra mantenimiento rutinario_x000a_Interventoría mantenimiento rutinario_x000a_Obra intervención puntos críticos_x000a_Interventoría  puntos críticos"/>
    <s v="CON-20-08-2017"/>
    <s v="20035 de 04/01/2017"/>
    <d v="2017-10-31T12:12:00"/>
    <s v="S2018060000830 de 11/01/2018"/>
    <s v="2018-SS-20-0005"/>
    <x v="1"/>
    <s v="CONSORCIO INTEC BAJO CAUCA (Ingeniería y Consultoría INGECON S.A.S con un 50% y ESTUTEC S.A.S con un 50%)"/>
    <s v="En ejecución"/>
    <s v="_x000a_Fecha de Firma del Contrato 30 de enero de 2018_x000a_Fecha de Inicio de Ejecución del Contrato 03 de abril de 2018_x000a_Plazo de Ejecución del Contrato 8 Meses_x000a__x000a__x000a_En trámite RPC a 17/01/2018 del contrato  2018-SS-20-0005_x000a__x000a_ACTA DE CIERRE CON-20-08-2017_x000a_30-11-2017 05:48 PM_x000a_Recursos de vigencias futuras EXCEPCIONALES 2018_x000a__x000a_ACTA DE AUDIENCIA RIESGOS Y ACLARACION PLIEGO_x000a_15-11-2017 05:06 PM"/>
    <s v="Jaime Arturo Ospina Giraldo"/>
    <s v="Tipo A1: Supervisión e Interventoría Integral"/>
    <s v="Interventoría técnica, ambiental, jurídica, administrativa, contable y/o financiera"/>
  </r>
  <r>
    <x v="9"/>
    <s v="72141003 72141104 72141106 81101510"/>
    <s v="MEJORAMIENTO, REHABILITACION Y MANTENIMIENTO DE LAS VIAS DE LAS SUBREGIONES DEL DEPARTAMENTO DE ANTIOQUIA_x000a__x000a_Nota: Recursos disponibles para invertir en el  proyecto para el Mantenimiento y Mejoramiento de la RVS en Antioquia"/>
    <d v="2018-01-31T00:00:00"/>
    <s v="11 meses"/>
    <s v="Otro Tipo de Contrato"/>
    <s v="Recursos propios"/>
    <n v="746386982"/>
    <n v="746386982"/>
    <s v="NO"/>
    <s v="N/A"/>
    <s v="Rodrigo Echeverry Ochoa"/>
    <s v="Director"/>
    <s v="3837980 3837981"/>
    <s v="rodrigo.echeverry@antioquia.gov.co_x000a_"/>
    <s v="Mantenimiento, mejoramiento y/o rehabilitación de la RVS"/>
    <s v="km de vías de la RVS mantenidas, mejoradas y/o rehabilitadas en afirmado  (31050305)_x000a_km de vías de la RVS mantenidas, mejoradas y/o rehabilitadas en pavimento (31050306)_x000a_Puntos críticos de la RVS intervenidos_x000a_(31050303)"/>
    <s v="Mantenimiento y Mejoramiento de la RVS en Antioquia"/>
    <n v="180035001"/>
    <s v="Red vial secundaria rehabilitada y mantenida"/>
    <s v="Obra mantenimiento rutinario_x000a_Interventoría mantenimiento rutinario_x000a_Obra intervención puntos críticos_x000a_Interventoría  puntos críticos"/>
    <m/>
    <m/>
    <m/>
    <m/>
    <m/>
    <x v="0"/>
    <m/>
    <m/>
    <m/>
    <s v="Edir Amparo Graciano Gómez"/>
    <s v="Tipo A1: Supervisión e Interventoría Integral"/>
    <s v="Interventoría técnica, ambiental, jurídica, administrativa, contable y/o financiera"/>
  </r>
  <r>
    <x v="9"/>
    <s v="72141003 72141104 72141106"/>
    <s v="MEJORAMIENTO, REHABILITACIÓN Y MANTENIMIENTO DE LAS VÍAS  DE INFLUENCIA DEL PEAJE DE PAJARITO DE LA SUBREGIÓN NORTE DEL DEPARTAMENTO DE ANTIOQUIA_x000a_"/>
    <d v="2017-10-18T14:52:00"/>
    <s v="7 meses"/>
    <s v="Licitación pública"/>
    <s v="Recursos propios"/>
    <n v="5365111637"/>
    <n v="5082441357"/>
    <s v="NO"/>
    <s v="N/A"/>
    <s v="Rodrigo Echeverry Ochoa"/>
    <s v="Director"/>
    <s v="3837980 3837981"/>
    <s v="rodrigo.echeverry@antioquia.gov.co_x000a_"/>
    <s v="Mantenimiento, mejoramiento y/o rehabilitación de la RVS"/>
    <s v="km de vías de la RVS mantenidas, mejoradas y/o rehabilitadas en afirmado  (31050305)_x000a_km de vías de la RVS mantenidas, mejoradas y/o rehabilitadas en pavimento (31050306)_x000a_Puntos críticos de la RVS intervenidos_x000a_(31050303)"/>
    <s v="Rehabilitación y mantenimiento de vías específicas con recursos del peaje Pajarito en la subregión Norte del departamento de Antioquia"/>
    <n v="183002001"/>
    <s v="Red vial secundaria rehabilitada y mantenida"/>
    <s v="Obra mantenimiento rutinario_x000a_Interventoría mantenimiento rutinario_x000a_Obra intervención puntos críticos_x000a_Interventoría  puntos críticos"/>
    <s v="LIC-20-04-2017"/>
    <s v="19987 de 03/01/2018"/>
    <d v="2017-10-18T14:52:00"/>
    <s v="S2018060000141 de 03/01/2018"/>
    <s v="2018-OO-20-0003"/>
    <x v="1"/>
    <s v="EXPLANAN S.A. ; NIT 8909105915_x000a__x000a_NOMBRE REPRESENTANTE LEGAL: DAVID ARISTIZABAL ZULUAGA"/>
    <s v="En ejecución"/>
    <s v="Fecha de Firma del Contrato 30 de enero de 2018_x000a_Fecha de Inicio de Ejecución del Contrato 06 de marzo de 2018_x000a_Plazo de Ejecución del Contrato 7 Meses_x000a_En trámite RPC a 17/01/2018 del contrato 2018-OO-20-0003_x000a__x000a_INFORME DE EVALUACION_x000a_07-12-2017 05:28 PM_x000a_ACTA DE CIERRE Y APERTURA DE PROPUESTAS LISTADO DE ASISTENCIA HORA LEGAL ACTA DE RECIBO_x000a_21-11-2017 03:43 PM"/>
    <s v="Hernan Giraldo Atheortua/HACE INGENIEROS S.A.S."/>
    <s v="Tipo A1: Supervisión e Interventoría Integral"/>
    <s v="Interventoría técnica, ambiental, jurídica, administrativa, contable y/o financiera"/>
  </r>
  <r>
    <x v="9"/>
    <n v="81101510"/>
    <s v="INTERVENTORÍA TÉCNICA, ADMINISTRATIVA, AMBIENTAL, FINANCIERA Y LEGAL PARA EL MEJORAMIENTO, REHABILITACIÓN Y MANTENIMIENTO DE LAS VÍAS  DE INFLUENCIA DEL PEAJE DE PAJARITO DE LA SUBREGIÓN NORTE DEL DEPARTAMENTO DE ANTIOQUIA_x000a_"/>
    <d v="2017-10-31T12:58:00"/>
    <s v="8 meses"/>
    <s v="Concurso de Méritos"/>
    <s v="Recursos propios"/>
    <n v="667887548"/>
    <n v="634460114"/>
    <s v="NO"/>
    <s v="N/A"/>
    <s v="Rodrigo Echeverry Ochoa"/>
    <s v="Director"/>
    <s v="3837980 3837981"/>
    <s v="rodrigo.echeverry@antioquia.gov.co_x000a_"/>
    <s v="Mantenimiento, mejoramiento y/o rehabilitación de la RVS"/>
    <s v="km de vías de la RVS mantenidas, mejoradas y/o rehabilitadas en afirmado  (31050305)_x000a_km de vías de la RVS mantenidas, mejoradas y/o rehabilitadas en pavimento (31050306)_x000a_Puntos críticos de la RVS intervenidos_x000a_(31050303)"/>
    <s v="Rehabilitación y mantenimiento de vías específicas con recursos del peaje Pajarito en la subregión Norte del departamento de Antioquia"/>
    <n v="183002001"/>
    <s v="Red vial secundaria rehabilitada y mantenida"/>
    <s v="Obra mantenimiento rutinario_x000a_Interventoría mantenimiento rutinario_x000a_Obra intervención puntos críticos_x000a_Interventoría  puntos críticos"/>
    <s v="CON-20-05-2017"/>
    <s v="19988 de 03/01/2018"/>
    <d v="2017-10-31T12:58:00"/>
    <s v="S2018060000828 de 11/01/2018"/>
    <s v="2018-SS-20-0006"/>
    <x v="1"/>
    <s v="HACE INGENIEROS S.A.S.; NIT 8001297891_x000a__x000a_NOMBRE REPRESENTANTE LEGAL: ANTONIO ESTEBAN SANCHEZ"/>
    <s v="Celebrado sin iniciar"/>
    <s v="Fecha de Firma del Contrato 29 de enero de 2018_x000a_Fecha de Inicio de Ejecución del Contrato 29 de enero de 2018_x000a_Plazo de Ejecución del Contrato 8 Meses_x000a__x000a_En trámite RPC a 17/01/2018 del contrato 2018-SS-20-0006_x000a__x000a_ACTA DE CIERRE Y APERTURA DE PROPUESTA_x000a_30-11-2017 03:51 PM_x000a_Recursos de vigencias futuras EXCEPCIONALES 2018_x000a__x000a_ACTA DE AUDIENCIA PARA PACTAR RIESGOS Y ACLARAR PLIEGOS_x000a_15-11-2017 05:01 PM"/>
    <s v="Hernan Giraldo Atheortua"/>
    <s v="Tipo A1: Supervisión e Interventoría Integral"/>
    <s v="Interventoría técnica, ambiental, jurídica, administrativa, contable y/o financiera"/>
  </r>
  <r>
    <x v="9"/>
    <s v="72141003 72141104 72141106"/>
    <s v="MEJORAMIENTO, REHABILITACIÓN Y MANTENIMIENTO DE LAS VÍAS  DE INFLUENCIA DEL PEAJE DE PAJARITO DE LA SUBREGIÓN NORTE DEL DEPARTAMENTO DE ANTIOQUIA."/>
    <d v="2018-01-31T00:00:00"/>
    <s v="11 meses"/>
    <s v="Otro Tipo de Contrato"/>
    <s v="Recursos propios"/>
    <n v="144469830"/>
    <n v="460567544"/>
    <s v="NO"/>
    <s v="N/A"/>
    <s v="Rodrigo Echeverry Ochoa"/>
    <s v="Director"/>
    <s v="3837980 3837981"/>
    <s v="rodrigo.echeverry@antioquia.gov.co_x000a_"/>
    <s v="Mantenimiento, mejoramiento y/o rehabilitación de la RVS"/>
    <s v="km de vías de la RVS mantenidas, mejoradas y/o rehabilitadas en afirmado  (31050305)_x000a_km de vías de la RVS mantenidas, mejoradas y/o rehabilitadas en pavimento (31050306)_x000a_Puntos críticos de la RVS intervenidos_x000a_(31050303)"/>
    <s v="Rehabilitación y mantenimiento de vías específicas con recursos del peaje Pajarito en la subregión Norte del departamento de Antioquia"/>
    <n v="183002001"/>
    <s v="Red vial secundaria rehabilitada y mantenida"/>
    <s v="Obra mantenimiento rutinario_x000a_Interventoría mantenimiento rutinario_x000a_Obra intervención puntos críticos_x000a_Interventoría  puntos críticos"/>
    <m/>
    <m/>
    <m/>
    <m/>
    <m/>
    <x v="0"/>
    <m/>
    <m/>
    <m/>
    <s v="Edir Amparo Graciano Gómez"/>
    <s v="Tipo A1: Supervisión e Interventoría Integral"/>
    <s v="Interventoría técnica, ambiental, jurídica, administrativa, contable y/o financiera"/>
  </r>
  <r>
    <x v="9"/>
    <s v="81101510_x000a_"/>
    <s v="ESTUDIOS Y DISEÑOS TÉCNICOS PARA EL MEJORAMIENTO, REHABILITACION Y/O PAVIMENTACION DEL TRAMO DE VIA COLORADO-NECHI (CODIGO DE VIA 25AN18) EN LA SUBREGION BAJO CAUCA DEL DEPARTAMENTO DE ANTIOQUIA_x000a_"/>
    <d v="2017-10-24T15:00:00"/>
    <s v="3 meses"/>
    <s v="Concurso de Méritos"/>
    <s v="Recursos propios"/>
    <n v="377400000"/>
    <n v="427521483"/>
    <s v="NO"/>
    <s v="N/A"/>
    <s v="Rodrigo Echeverry Ochoa"/>
    <s v="Director"/>
    <s v="3837980 3837981"/>
    <s v="rodrigo.echeverry@antioquia.gov.co_x000a_"/>
    <s v="Estudios y seguimientos para la planeación y desarrollo de la Infraestructura de transporte"/>
    <s v="Estudios de infraestructura elaborados (31050212)_x000a__x000a_310502000"/>
    <s v="Estudios de infraestructura en la Red Vial Secundaria"/>
    <n v="180038001"/>
    <s v="Estudios y diseños realizados"/>
    <s v="Estudios y diseños técnicos"/>
    <n v="7705"/>
    <s v="20692 de 16/01/2018_x000a__x000a_18958 de 26/09/2017_x000a_21197 de 05/03/2018"/>
    <d v="2017-10-24T15:00:00"/>
    <s v="S2017060178050 de 21/12/2017"/>
    <n v="4600007991"/>
    <x v="1"/>
    <s v="ESTRUCTURAS, INTERVENTORÍAS Y PROYECTOS S.A.S.., representado por Jaider Eugenio Sepúlveda García, mayor de edad, identificado con la Cedula de Ciudadanía N° 71.661.365, el Contrato derivado del concurso de méritos 7705"/>
    <s v="Celebrado sin iniciar"/>
    <s v="Fecha de Firma del Contrato 03 de mayo de 2018_x000a_Fecha de Inicio de Ejecución del Contrato 03 de mayo de 2018_x000a_Plazo de Ejecución del Contrato 3 Meses_x000a__x000a__x000a__x000a__x000a__x000a_A 27/12/2017 en trámite RPC del contrato 4600007991 _x000a_Estado del Proceso Adjudicado_x000a_RESOLUCIÓN ADJUDICACIÓN 7705 22-12-2017 12:28 PM_x000a__x000a_INFORME DE EVALUACION 7705_x000a_24-11-2017 04:52 PM_x000a__x000a_SOLICITUD DE SUBSANACIONES Y ACLARACIONES_x000a_21-11-2017 05:13 PM_x000a__x000a_ACTA DE CIERRE 7705 CON ANEXOS_x000a_15-11-2017 02:55 PM"/>
    <s v="Oscar Ivan Osorio Pelaez"/>
    <s v="Tipo A2: Supervisión e Interventoría Técnica"/>
    <s v="Supervisión técnica, ambiental, jurídica, administrativa, contable y/o financiera"/>
  </r>
  <r>
    <x v="9"/>
    <s v="81101510_x000a_"/>
    <s v="INTERVENTORIA TECNICA, ADMINISTRATIVA, AMBIENTAL, FINANCIERA Y LEGAL PARA LOS ESTUDIOS Y DISEÑOS PARA EL MEJORAMIENTO, REHABILITACION Y/O PAVIMENTACION DEL TRAMO DE VIA COLORADO-NECHI (CODIGO DE VIA 25AN18) EN LA SUBREGION BAJO CAUCA DEL DEPARTAMENTO DE ANTIOQUIA"/>
    <d v="2017-11-20T11:22:00"/>
    <s v="3.5 meses"/>
    <s v="Mínima Cuantía"/>
    <s v="Recursos propios"/>
    <n v="47600000"/>
    <n v="47600000"/>
    <s v="NO"/>
    <s v="N/A"/>
    <s v="Rodrigo Echeverry Ochoa"/>
    <s v="Director"/>
    <s v="3837980 3837981"/>
    <s v="rodrigo.echeverry@antioquia.gov.co_x000a_"/>
    <s v="Estudios y seguimientos para la planeación y desarrollo de la Infraestructura de transporte"/>
    <s v="Estudios de infraestructura elaborados (31050212)_x000a__x000a_310502000"/>
    <s v="Estudios de infraestructura en la red vial secundaria"/>
    <n v="180038001"/>
    <s v="Estudios y diseños realizados"/>
    <s v="Estudios y diseños técnicos"/>
    <n v="7968"/>
    <s v="18959 de 26/09/2017 "/>
    <d v="2017-11-20T11:22:00"/>
    <s v="S2017060111364 de 28/11/2017 "/>
    <m/>
    <x v="5"/>
    <m/>
    <s v="Desierto"/>
    <s v="Estado del Proceso  Terminado Anormalmente después de Convocado_x000a_Motivo de Terminación Anormal Después de Convocado:  NO SE PRESENTARON OFERENTES_x000a_28-11-2017 05:28 PM"/>
    <s v="Oscar Ivan Osorio Pelaez"/>
    <s v="Tipo B2: Supervisión Colegiada"/>
    <s v="Supervisión técnica, ambiental, jurídica, administrativa, contable y/o financiera"/>
  </r>
  <r>
    <x v="9"/>
    <n v="22101600"/>
    <s v="PRESTAR EL SERVICIO DE ADMINISTRACIÓN Y OPERACIÓN DE MAQUINARIA PARA EL DEPARTAMENTO DE ANTIOQUIA"/>
    <d v="2017-11-07T17:27:00"/>
    <s v="11,5 meses"/>
    <s v="Contratación Directa - Contratos Interadministrativos"/>
    <s v="Recursos propios"/>
    <n v="4600000000"/>
    <n v="4600000000"/>
    <s v="NO"/>
    <s v="N/A"/>
    <s v="Rodrigo Echeverry Ochoa"/>
    <s v="Director"/>
    <s v="3837980 3837981"/>
    <s v="rodrigo.echeverry@antioquia.gov.co_x000a_"/>
    <s v="Mantenimiento, mejoramiento y/o rehabilitación de la RVS"/>
    <s v="km de vías de la RVS mantenidas, mejoradas y/o rehabilitadas en afirmado (31050305),_x000a__x000a_ _x000a_km de vías de la RVS mantenidas, mejoradas y/o rehabilitadas en pavimento (31050306)."/>
    <s v="Conservación de la transitabilidad en vías en el Departamento"/>
    <n v="180030001"/>
    <s v="Vías atendidas o mantenidas"/>
    <s v="Kit maquinaria restaurar transitabilidad,_x000a_Fortalecimiento Institucional"/>
    <s v="CD-20-02-2017"/>
    <s v="19989 de 03/01/2018"/>
    <d v="2017-11-07T17:27:00"/>
    <s v="S2017060108506 de 08/1/2017"/>
    <s v="2017-SS-20-0003"/>
    <x v="1"/>
    <s v="RENTING DE ANTIOQUIA S.A.S"/>
    <s v="En ejecución"/>
    <s v="Fecha de Firma del Contrato 10 de noviembre de 2017_x000a_Fecha de Inicio de Ejecución del Contrato 02 de enero de 2018_x000a_Plazo de Ejecución del Contrato 345 Dí­as_x000a__x000a_Recursos de vigencias futuras EXCEPCIONALES 2018"/>
    <s v="Henry Alzate Aguirre"/>
    <s v="Tipo C:  Supervisión"/>
    <s v="Supervisión técnica, ambiental, jurídica, administrativa, contable y/o financiera"/>
  </r>
  <r>
    <x v="9"/>
    <s v="95121634; 72141108; 72141103_x000a_"/>
    <s v="CONSTRUCCIÓN DEL PROYECTO TÚNEL DEL TOYO Y SUS VÍAS DE ACCESO EN SUS FASES DE PRECONSTRUCCIÓN, CONSTRUCCIÓN, OPERACIÓN Y MANTENIMIENTO _x000a__x000a_Nota: El objeto se registra en la planeación de la contratación de 2018 por tratarse de la vigencia futura 2018 de los contratos del proyecto adjudicados en diciembre de 2015"/>
    <d v="2015-06-01T16:16:00"/>
    <s v="12 meses"/>
    <s v="Otro Tipo de Contrato"/>
    <s v="Recursos del crédito"/>
    <n v="0"/>
    <n v="0"/>
    <s v="NO"/>
    <s v="N/A"/>
    <s v="Rodrigo Echeverry Ochoa"/>
    <s v="Director"/>
    <s v="3837980 3837981"/>
    <s v="rodrigo.echeverry@antioquia.gov.co_x000a_"/>
    <s v="Proyectos estratégicos Departamentales"/>
    <s v="Porcentaje de avance de la etapa de preconstrucción del Túnel del Toyo (31050405)_x000a__x000a_Porcentaje de avance de la etapa de construcción del Túnel del Toyo (31050406)"/>
    <s v="Construcción de las autopistas para la prosperidad"/>
    <n v="183023001"/>
    <s v="Red vial concesionada construída"/>
    <s v="Construcción Túnel del Toyo,_x000a_Fortalecimiento Institucional."/>
    <s v="4396-LIC-20-18-2015"/>
    <s v="9722 de 06/03/2015"/>
    <d v="2015-06-01T16:16:00"/>
    <s v="201500300434 14/10/2015"/>
    <n v="4600004806"/>
    <x v="1"/>
    <s v="CONSORCIO ANTIOQUIA AL MAR "/>
    <s v="En ejecución"/>
    <s v="Fecha de Firma del Contrato  11 de diciembre de 2015  _x000a_Fecha de Inicio de Ejecución del Contrato  24 de diciembre de 2015  _x000a_Plazo de Ejecución del Contrato  120 Meses  _x000a_"/>
    <s v="CONSORCIO INTEGRAL TÚNEL EL TOYO integrado por INTEGRAL INGENIERÍA DE SUPERVISIÓN S.A.S 49% e INTEGRAL DISEÑOS E INTERVENTORÍA S.A.S. 51%./Luis Eduardo Tobón Cardona"/>
    <s v="Tipo A1: Supervisión e Interventoría Integral"/>
    <s v="Interventoría técnica, ambiental, jurídica, administrativa, contable y/o financiera"/>
  </r>
  <r>
    <x v="9"/>
    <s v="95121634; 72141108; 72141103_x000a_"/>
    <s v="CONSTRUCCIÓN DEL PROYECTO TÚNEL DEL TOYO Y SUS VÍAS DE ACCESO EN SUS FASES DE PRECONSTRUCCIÓN, CONSTRUCCIÓN, OPERACIÓN Y MANTENIMIENTO _x000a__x000a_Nota: El objeto se registra en la planeación de la contratación de 2018 por tratarse de la INDEXACION de las VF, de los contratos del proyecto adjudicados en diciembre de 2015"/>
    <d v="2015-06-01T16:16:00"/>
    <s v="12 meses"/>
    <s v="Otro Tipo de Contrato"/>
    <s v="Recursos propios"/>
    <n v="22319442051"/>
    <n v="22319442051"/>
    <s v="NO"/>
    <s v="N/A"/>
    <s v="Rodrigo Echeverry Ochoa"/>
    <s v="Director"/>
    <s v="3837980 3837981"/>
    <s v="rodrigo.echeverry@antioquia.gov.co_x000a_"/>
    <s v="Proyectos estratégicos Departamentales"/>
    <s v="Porcentaje de avance de la etapa de preconstrucción del Túnel del Toyo (31050405)_x000a__x000a_Porcentaje de avance de la etapa de construcción del Túnel del Toyo (31050406)"/>
    <s v="Construcción de las autopistas para la prosperidad"/>
    <n v="183023001"/>
    <s v="Red vial concesionada construída"/>
    <s v="Construcción Túnel del Toyo,_x000a_Fortalecimiento Institucional."/>
    <s v="4396-LIC-20-18-2015"/>
    <s v="9722 de 06/03/2015"/>
    <d v="2015-06-01T16:16:00"/>
    <s v="201500300434 14/10/2015"/>
    <n v="4600004806"/>
    <x v="1"/>
    <s v="CONSORCIO ANTIOQUIA AL MAR "/>
    <s v="En ejecución"/>
    <s v="Fecha de Firma del Contrato  11 de diciembre de 2015  _x000a_Fecha de Inicio de Ejecución del Contrato  24 de diciembre de 2015  _x000a_Plazo de Ejecución del Contrato  120 Meses  _x000a_"/>
    <s v="CONSORCIO INTEGRAL TÚNEL EL TOYO integrado por INTEGRAL INGENIERÍA DE SUPERVISIÓN S.A.S 49% e INTEGRAL DISEÑOS E INTERVENTORÍA S.A.S. 51%./Luis Eduardo Tobón Cardona"/>
    <s v="Tipo A1: Supervisión e Interventoría Integral"/>
    <s v="Interventoría técnica, ambiental, jurídica, administrativa, contable y/o financiera"/>
  </r>
  <r>
    <x v="9"/>
    <s v="95121634; 72141108; 72141103_x000a_"/>
    <s v="Actualización vigencia futura 6000001756 Contrucción del Proyecto Túnel del Toyo y sus Vías de Acceso en sus fases de Preconstrucción, Construcción, Operación y Mantenimiento_x000a_"/>
    <d v="2018-02-15T00:00:00"/>
    <s v="12 meses"/>
    <s v="Otro Tipo de Contrato"/>
    <s v="Recursos del crédito"/>
    <n v="80515439350"/>
    <n v="80515439350"/>
    <s v="NO"/>
    <s v="N/A"/>
    <s v="Rodrigo Echeverry Ochoa"/>
    <s v="Director"/>
    <s v="3837980 3837981"/>
    <s v="rodrigo.echeverry@antioquia.gov.co_x000a_"/>
    <s v="Proyectos estratégicos Departamentales"/>
    <s v="Porcentaje de avance de la etapa de preconstrucción del Túnel del Toyo (31050405)_x000a__x000a_Porcentaje de avance de la etapa de construcción del Túnel del Toyo (31050406)"/>
    <s v="Construcción de las autopistas para la prosperidad"/>
    <n v="183023001"/>
    <s v="Red vial concesionada construída"/>
    <s v="Construcción Túnel del Toyo,_x000a_Fortalecimiento Institucional."/>
    <s v="4396-LIC-20-18-2015"/>
    <s v="21147 de 15/02/2018"/>
    <d v="2015-06-01T16:16:00"/>
    <s v="201500300434 de 14/10/2015"/>
    <n v="4600004806"/>
    <x v="1"/>
    <s v="CONSORCIO ANTIOQUIA AL MAR_x000a__x000a_Integrado por COLOMBIANA DE INFRAESTRUCTURAS S.A.S (40%), CASS CONSTRUCTORES &amp; CIA SCA (20%), CARLOS ALBERTO SOLARTE SOLARTE (20%) y ESTYMA ESTUDIOS Y MANEJOS S.A (20%)."/>
    <s v="En ejecución"/>
    <s v="Fecha de Firma del Contrato  11 de diciembre de 2015  _x000a_Fecha de Inicio de Ejecución del Contrato  24 de diciembre de 2015  _x000a_Plazo de Ejecución del Contrato  120 Meses  _x000a__x000a_Vigencia 2018: Actualización vigencia futura 6000001756  _x000a_A-F.9.1/1120/0-8115/310504000/183023001 $80.515.439.350 Necesidad 21147 de 15/02/2018"/>
    <s v="CONSORCIO INTEGRAL TÚNEL EL TOYO_x000a__x000a_Integrado por INTEGRAL INGENIERÍA DE SUPERVISIÓN S.A.S 49% e INTEGRAL DISEÑOS E INTERVENTORÍA S.A.S. 51%. Representante Legal del CONSORCIO INTEGRAL TÚNEL EL TOYO, señor ROGELIO DE JESÚS SOSA BARRERA, identificado con la cédula de ciudadanía No. 8.391.298 expedida en la Ciudad de Bello, Antioquia"/>
    <s v="Tipo A1: Supervisión e Interventoría Integral"/>
    <s v="Interventoría técnica, ambiental, jurídica, administrativa, contable y/o financiera"/>
  </r>
  <r>
    <x v="9"/>
    <s v="95121634; 72141108; 72141103_x000a_"/>
    <s v="Actualización vigencia futura 6000001756 Interventorìa Técnica, Administrativa, Financiera, Ambiental, Social, Predial Y Legal Para La Construcción Del Proyecto Túnel Del Toyo Y Sus Vías De Acceso En Sus Fases De Preconstrucciòn, Construcción, Operación Y Mantenimiento"/>
    <d v="2018-02-15T00:00:00"/>
    <s v="12 meses"/>
    <s v="Otro Tipo de Contrato"/>
    <s v="Recursos del crédito"/>
    <n v="4149836066"/>
    <n v="4149836066"/>
    <s v="NO"/>
    <s v="N/A"/>
    <s v="Rodrigo Echeverry Ochoa"/>
    <s v="Director"/>
    <s v="3837980 3837981"/>
    <s v="rodrigo.echeverry@antioquia.gov.co_x000a_"/>
    <s v="Proyectos estratégicos Departamentales"/>
    <s v="Porcentaje de avance de la etapa de preconstrucción del Túnel del Toyo (31050405)_x000a__x000a_Porcentaje de avance de la etapa de construcción del Túnel del Toyo (31050406)"/>
    <s v="Construcción de las autopistas para la prosperidad"/>
    <n v="183023001"/>
    <s v="Red vial concesionada construída"/>
    <s v="Construcción Túnel del Toyo,_x000a_Fortalecimiento Institucional."/>
    <s v="4752-CON-20-16-2015"/>
    <s v="21148 de 15/02/2018"/>
    <d v="2015-08-12T16:32:00"/>
    <s v="2015000305149 de  17/11/2015"/>
    <n v="4600004805"/>
    <x v="1"/>
    <s v="CONSORCIO INTEGRAL TÚNEL EL TOYO_x000a__x000a_Integrado por INTEGRAL INGENIERÍA DE SUPERVISIÓN S.A.S 49% e INTEGRAL DISEÑOS E INTERVENTORÍA S.A.S. 51%. Representante Legal del CONSORCIO INTEGRAL TÚNEL EL TOYO, señor ROGELIO DE JESÚS SOSA BARRERA, identificado con la cédula de ciudadanía No. 8.391.298 expedida en la Ciudad de Bello, Antioquia"/>
    <s v="En ejecución"/>
    <s v="Fecha de Firma del Contrato 11 de diciembre de 2015_x000a_Fecha de Inicio de Ejecución del Contrato 23 de diciembre de 2015_x000a_Plazo de Ejecución del Contrato 126 Meses_x000a__x000a__x000a_Vigencia 2018: Actualización vigencia futura 6000001756_x000a_A-F.9.1/1120/0-8115/310504000/183023001 $4.149.836.066 Necesidad 21148 de 15/02/2018"/>
    <s v="CONSORCIO GERENCIA TÚNEL DEL TOYO_x000a__x000a_Integrado por COMPAÑÍA COLOMBIANA DE CONSULTORES S.A. (CCC) en un (50%) y RESTREPO Y URIBE S.A.S en un (50%)."/>
    <s v="Tipo A1: Supervisión e Interventoría Integral"/>
    <s v="Interventoría técnica, ambiental, jurídica, administrativa, contable y/o financiera"/>
  </r>
  <r>
    <x v="9"/>
    <s v="95121634; 72141108; 72141103_x000a_"/>
    <s v="Actualización vigencia futura 6000001756 Contratación de la Gerencia del Proyecto, Encargada de efectuar la Administración integral de los contratos asociados a el Proyecto Túnel del Toyo y sus vías de acceso en todos los aspectos Técnicos Financieros, contables, Administrativos, Prediales, Ambientales, Documentales, Sociales y Juridicos_x000a_"/>
    <d v="2018-02-15T00:00:00"/>
    <s v="12 meses"/>
    <s v="Otro Tipo de Contrato"/>
    <s v="Recursos del crédito"/>
    <n v="1856720917"/>
    <n v="1856720917"/>
    <s v="NO"/>
    <s v="N/A"/>
    <s v="Rodrigo Echeverry Ochoa"/>
    <s v="Director"/>
    <s v="3837980 3837981"/>
    <s v="rodrigo.echeverry@antioquia.gov.co_x000a_"/>
    <s v="Proyectos estratégicos Departamentales"/>
    <s v="Porcentaje de avance de la etapa de preconstrucción del Túnel del Toyo (31050405)_x000a__x000a_Porcentaje de avance de la etapa de construcción del Túnel del Toyo (31050406)"/>
    <s v="Construcción de las autopistas para la prosperidad"/>
    <n v="183023001"/>
    <s v="Red vial concesionada construída"/>
    <s v="Construcción Túnel del Toyo,_x000a_Fortalecimiento Institucional."/>
    <s v="4793-CON-20-17-2015"/>
    <s v="21149 de 15/02/2018"/>
    <d v="2015-10-01T16:05:00"/>
    <s v="201500357156 de 24/12/2015"/>
    <n v="4600004840"/>
    <x v="1"/>
    <s v="CONSORCIO GERENCIA TÚNEL DEL TOYO_x000a__x000a_Integrado por COMPAÑÍA COLOMBIANA DE CONSULTORES S.A. (CCC) en un (50%) y RESTREPO Y URIBE S.A.S en un (50%)."/>
    <s v="En ejecución"/>
    <s v="Fecha de Firma del Contrato 30 de diciembre de 2015_x000a_Fecha de Inicio de Ejecución del Contrato 19 de diciembre de 2016_x000a_Plazo de Ejecución del Contrato 132 Meses_x000a__x000a_Vigencia 2018: Actualización vigencia futura 6000001756_x000a_A-F.9.1/1120/0-8115/310504000/183023001 $ 1.856.720.917  Necesidad 21149 de 15/02/2018"/>
    <s v="Luis Eduardo Tobón Cardona"/>
    <s v="Tipo C:  Supervisión"/>
    <s v="Interventoría técnica, ambiental, jurídica, administrativa, contable y/o financiera"/>
  </r>
  <r>
    <x v="9"/>
    <s v="95121634; 72141108; 72141103_x000a_"/>
    <s v="Actualización vigencia futura 6000001756 Contrato interadministrativo entre el Departamenteo de Antioquia y el Instituto Para el Desarrollo de Antioquia - IDEA- para la administración y pagos para el manejo de los recursos del proyecto túnel del Toyo y sus conexiones viales, en el Departamento de Antioquia en el marco del Contrato 2015-AS-20-0006"/>
    <d v="2018-02-15T00:00:00"/>
    <s v="12 meses"/>
    <s v="Otro Tipo de Contrato"/>
    <s v="Recursos del crédito"/>
    <n v="97500000"/>
    <n v="97500000"/>
    <s v="NO"/>
    <s v="N/A"/>
    <s v="Rodrigo Echeverry Ochoa"/>
    <s v="Director"/>
    <s v="3837980 3837981"/>
    <s v="rodrigo.echeverry@antioquia.gov.co_x000a_"/>
    <s v="Proyectos estratégicos Departamentales"/>
    <s v="Porcentaje de avance de la etapa de preconstrucción del Túnel del Toyo (31050405)_x000a__x000a_Porcentaje de avance de la etapa de construcción del Túnel del Toyo (31050406)"/>
    <s v="Construcción de las autopistas para la prosperidad"/>
    <n v="183023001"/>
    <s v="Red vial concesionada construída"/>
    <s v="Construcción Túnel del Toyo,_x000a_Fortalecimiento Institucional."/>
    <n v="4600003495"/>
    <s v="21150 de 15/02/2018"/>
    <d v="2015-05-15T09:53:00"/>
    <n v="42123"/>
    <n v="4600003495"/>
    <x v="1"/>
    <s v="INSTITUTO PARA EL DESARROLLO DE ANTIOQUIA (IDEA)"/>
    <s v="En ejecución"/>
    <s v="Fecha de Firma del Contrato 29 de abril de 2015_x000a_Fecha de Inicio de Ejecución del Contrato 29 de abril de 2015_x000a_Plazo de Ejecución del Contrato 132 Meses_x000a__x000a_Vigencia 2018: Actualización vigencia futura 6000001756 _x000a_A-F.9.1/1120/0-8115/310504000/183023001 $97.500.000  Necesidad 21150 de 15/02/2018"/>
    <s v="RODRIGO ECHEVERRY OCHOA"/>
    <s v="Tipo C:  Supervisión"/>
    <s v="Interventoría técnica, ambiental, jurídica, administrativa, contable y/o financiera"/>
  </r>
  <r>
    <x v="9"/>
    <s v="95121634; 72141108; 72141103_x000a_"/>
    <s v="Actualización vigencia futura 6000001756 Construcción del Proyecto Túnel del Toyo y sus Vías de Acceso en sus fases de Preconstrucción, Construcción, Operación y Mantenimiento - IMPREVISTOS"/>
    <d v="2018-02-15T00:00:00"/>
    <s v="12 meses"/>
    <s v="Otro Tipo de Contrato"/>
    <s v="Recursos del crédito"/>
    <n v="2152729000"/>
    <n v="2152729000"/>
    <s v="NO"/>
    <s v="N/A"/>
    <s v="Rodrigo Echeverry Ochoa"/>
    <s v="Director"/>
    <s v="3837980 3837981"/>
    <s v="rodrigo.echeverry@antioquia.gov.co_x000a_"/>
    <s v="Proyectos estratégicos Departamentales"/>
    <s v="Porcentaje de avance de la etapa de preconstrucción del Túnel del Toyo (31050405)_x000a__x000a_Porcentaje de avance de la etapa de construcción del Túnel del Toyo (31050406)"/>
    <s v="Construcción de las autopistas para la prosperidad"/>
    <n v="183023001"/>
    <s v="Red vial concesionada construída"/>
    <s v="Construcción Túnel del Toyo,_x000a_Fortalecimiento Institucional."/>
    <s v="4396-LIC-20-18-2015"/>
    <s v="21151 de 15/02/2018"/>
    <d v="2015-06-01T16:16:00"/>
    <s v="201500300434 de 14/10/2015"/>
    <n v="4600004806"/>
    <x v="1"/>
    <s v="CONSORCIO ANTIOQUIA AL MAR_x000a__x000a_Integrado por COLOMBIANA DE INFRAESTRUCTURAS S.A.S (40%), CASS CONSTRUCTORES &amp; CIA SCA (20%), CARLOS ALBERTO SOLARTE SOLARTE (20%) y ESTYMA ESTUDIOS Y MANEJOS S.A (20%)."/>
    <s v="En ejecución"/>
    <s v="Fecha de Firma del Contrato  11 de diciembre de 2015  _x000a_Fecha de Inicio de Ejecución del Contrato  24 de diciembre de 2015  _x000a_Plazo de Ejecución del Contrato  120 Meses  _x000a__x000a_Vigencia 2018: Actualización vigencia futura 6000001756 - IMPREVISTOS_x000a_A-F.9.1/1120/0-8115/310504000/183023001 $2.152.729.000  Necesidad 21151 de 15/02/2018"/>
    <s v="CONSORCIO INTEGRAL TÚNEL EL TOYO_x000a__x000a_Integrado por INTEGRAL INGENIERÍA DE SUPERVISIÓN S.A.S 49% e INTEGRAL DISEÑOS E INTERVENTORÍA S.A.S. 51%. Representante Legal del CONSORCIO INTEGRAL TÚNEL EL TOYO, señor ROGELIO DE JESÚS SOSA BARRERA, identificado con la cédula de ciudadanía No. 8.391.298 expedida en la Ciudad de Bello, Antioquia"/>
    <s v="Tipo A1: Supervisión e Interventoría Integral"/>
    <s v="Interventoría técnica, ambiental, jurídica, administrativa, contable y/o financiera"/>
  </r>
  <r>
    <x v="9"/>
    <s v="95121634; 72141108; 72141103_x000a_"/>
    <s v="Actualización vigencia futura 6000001756 Construcción del Proyecto Túnel del Toyo y sus Vías de Acceso en sus fases de Preconstrucción, Construcción, Operación y Mantenimiento -PROVISION CONTINGENTES"/>
    <d v="2018-02-15T00:00:00"/>
    <s v="12 meses"/>
    <s v="Otro Tipo de Contrato"/>
    <s v="Recursos del crédito"/>
    <n v="8727774667"/>
    <n v="8727774667"/>
    <s v="NO"/>
    <s v="N/A"/>
    <s v="Rodrigo Echeverry Ochoa"/>
    <s v="Director"/>
    <s v="3837980 3837981"/>
    <s v="rodrigo.echeverry@antioquia.gov.co_x000a_"/>
    <s v="Proyectos estratégicos Departamentales"/>
    <s v="Porcentaje de avance de la etapa de preconstrucción del Túnel del Toyo (31050405)_x000a__x000a_Porcentaje de avance de la etapa de construcción del Túnel del Toyo (31050406)"/>
    <s v="Construcción de las autopistas para la prosperidad"/>
    <n v="183023001"/>
    <s v="Red vial concesionada construída"/>
    <s v="Construcción Túnel del Toyo,_x000a_Fortalecimiento Institucional."/>
    <s v="4396-LIC-20-18-2015"/>
    <s v="21152  de 15/02/2018"/>
    <d v="2015-06-01T16:16:00"/>
    <s v="201500300434 de 14/10/2015"/>
    <n v="4600004806"/>
    <x v="1"/>
    <s v="CONSORCIO ANTIOQUIA AL MAR_x000a__x000a_Integrado por COLOMBIANA DE INFRAESTRUCTURAS S.A.S (40%), CASS CONSTRUCTORES &amp; CIA SCA (20%), CARLOS ALBERTO SOLARTE SOLARTE (20%) y ESTYMA ESTUDIOS Y MANEJOS S.A (20%)."/>
    <s v="En ejecución"/>
    <s v="Fecha de Firma del Contrato  11 de diciembre de 2015  _x000a_Fecha de Inicio de Ejecución del Contrato  24 de diciembre de 2015  _x000a_Plazo de Ejecución del Contrato  120 Meses  _x000a__x000a_Vigencia 2018: Actualización vigencia futura 6000001756 -PROVISION CONTINGENTES_x000a_A-F.9.1/1120/0-8115/310504000/183023001 $8.727.774.667  Necesidad 21152  de 15/02/2018"/>
    <s v="CONSORCIO INTEGRAL TÚNEL EL TOYO_x000a__x000a_Integrado por INTEGRAL INGENIERÍA DE SUPERVISIÓN S.A.S 49% e INTEGRAL DISEÑOS E INTERVENTORÍA S.A.S. 51%. Representante Legal del CONSORCIO INTEGRAL TÚNEL EL TOYO, señor ROGELIO DE JESÚS SOSA BARRERA, identificado con la cédula de ciudadanía No. 8.391.298 expedida en la Ciudad de Bello, Antioquia"/>
    <s v="Tipo A1: Supervisión e Interventoría Integral"/>
    <s v="Interventoría técnica, ambiental, jurídica, administrativa, contable y/o financiera"/>
  </r>
  <r>
    <x v="9"/>
    <n v="72141103"/>
    <s v="EL DEPARTAMENTO DE ANTIOQUIA COLABORA AL MUNICIPIO DE YOLOMBO CON RECURSOS ECONOMICOS PARA QUE ESTE LLEVE A CABO LA PAVIMENTACION DE VIAS TERCIARIAS."/>
    <d v="2017-11-09T15:49:00"/>
    <s v="14 meses"/>
    <s v="Régimen Especial - Artículo 95 Ley 489 de 1998"/>
    <s v="Recursos del crédito"/>
    <n v="3000000000"/>
    <n v="3000000000"/>
    <s v="NO"/>
    <s v="N/A"/>
    <s v="Rodrigo Echeverry Ochoa"/>
    <s v="Director"/>
    <s v="3837980 3837981"/>
    <s v="rodrigo.echeverry@antioquia.gov.co_x000a_"/>
    <s v="Infraestructura de vías terciarias como apoyo a la comercialización de productos agropecuarios, pesqueros y forestales"/>
    <s v="Vías con placa huella intervenidas (32040205)_x000a_320402000"/>
    <s v="Construcción de Placa Huella en la Red Víal Terciaria de Antioquia"/>
    <n v="180032001"/>
    <s v="Red vial terciaria construída"/>
    <s v="Pavimentación Placa Huella,_x000a_Interventoría."/>
    <s v="RE-20-12-2017"/>
    <s v="19939 de 03/01/2018"/>
    <d v="2017-11-09T15:49:00"/>
    <s v="S2017060108702 de 08/11/2017"/>
    <s v="2017-AS-20-0012"/>
    <x v="1"/>
    <s v="MUNICIPIO DE YOLOMBO"/>
    <s v="En ejecución"/>
    <s v="Fecha de Firma del Contrato  09 de noviembre de 2017  _x000a_Fecha de Inicio de Ejecución del Contrato  20 de noviembre de 2017  _x000a_Plazo de Ejecución del Contrato  14 Meses_x000a_"/>
    <s v="Luis Alberto Correa Ossa"/>
    <s v="Tipo C:  Supervisión"/>
    <s v="Supervisión técnica, ambiental, jurídica, administrativa, contable y/o financiera"/>
  </r>
  <r>
    <x v="9"/>
    <n v="72141103"/>
    <s v="EL DEPARTAMENTO DE ANTIOQUIA COLABORA AL MUNICIPIO DE BRICEÑO CON RECURSOS ECONOMICOS PARA QUE ESTE LLEVE A CABO LA PAVIMENTACION DE VIAS TERCIARIAS. BRICEÑO LAS AURAS"/>
    <d v="2017-11-09T17:12:00"/>
    <s v="13 meses"/>
    <s v="Régimen Especial - Artículo 95 Ley 489 de 1998"/>
    <s v="Recursos del crédito"/>
    <n v="2074971000"/>
    <n v="2074971000"/>
    <s v="NO"/>
    <s v="N/A"/>
    <s v="Rodrigo Echeverry Ochoa"/>
    <s v="Director"/>
    <s v="3837980 3837981"/>
    <s v="rodrigo.echeverry@antioquia.gov.co_x000a_"/>
    <s v="Infraestructura de vías terciarias como apoyo a la comercialización de productos agropecuarios, pesqueros y forestales"/>
    <s v="Vías con placa huella intervenidas (32040205)_x000a_320402000"/>
    <s v="Construcción de Placa Huella en la Red Víal Terciaria de Antioquia"/>
    <n v="180032001"/>
    <s v="Red vial terciaria construída"/>
    <s v="Pavimentación Placa Huella,_x000a_Interventoría."/>
    <s v="RE-20-13-2017"/>
    <s v="19942 de 03/01/2018"/>
    <d v="2017-11-09T17:12:00"/>
    <s v="S2017060109249 de 10/11/2017"/>
    <s v="2017-AS-20-0013"/>
    <x v="1"/>
    <s v="MUNICIPIO DE BRICEÑO"/>
    <s v="En ejecución"/>
    <s v="Fecha de Firma del Contrato 10 de noviembre de 2017_x000a_Fecha de Inicio de Ejecución del Contrato 26 de diciembre de 2017_x000a_Plazo de Ejecución del Contrato 13 Meses_x000a__x000a_Recursos de vigencias futuras EXCEPCIONALES 2018"/>
    <s v="Margarita Rosa Lopera Duque_x000a_"/>
    <s v="Tipo C:  Supervisión"/>
    <s v="Supervisión técnica, ambiental, jurídica, administrativa, contable y/o financiera"/>
  </r>
  <r>
    <x v="9"/>
    <n v="72141103"/>
    <s v="EL DEPARTAMENTO DE ANTIOQUIA COLABORA AL MUNICIPIO DE EL CARMEN DE VIBORAL CON RECURSOS ECONOMICOS PARA QUE ESTE LLEVE A CABO LA PAVIMENTACION DE VIAS TERCIARIAS."/>
    <d v="2017-11-09T14:34:00"/>
    <s v="16 meses"/>
    <s v="Régimen Especial - Artículo 95 Ley 489 de 1998"/>
    <s v="Recursos del crédito"/>
    <n v="1200000000"/>
    <n v="1200000000"/>
    <s v="NO"/>
    <s v="N/A"/>
    <s v="Rodrigo Echeverry Ochoa"/>
    <s v="Director"/>
    <s v="3837980 3837981"/>
    <s v="rodrigo.echeverry@antioquia.gov.co_x000a_"/>
    <s v="Infraestructura de vías terciarias como apoyo a la comercialización de productos agropecuarios, pesqueros y forestales"/>
    <s v="Vías con placa huella intervenidas (32040205)_x000a_320402000"/>
    <s v="Construcción de Placa Huella en la Red Víal Terciaria de Antioquia"/>
    <n v="180032001"/>
    <s v="Red vial terciaria construída"/>
    <s v="Pavimentación Placa Huella,_x000a_Interventoría."/>
    <s v="RE-20-14-2017"/>
    <s v="19943 de 03/01/2018"/>
    <d v="2017-11-09T14:34:00"/>
    <s v="S2017060108691 de 08/11/2017"/>
    <s v="2017-AS-20-0014"/>
    <x v="1"/>
    <s v="MUNICIPIO DE EL CARMEN DE VIBORAL"/>
    <s v="En ejecución"/>
    <s v="Fecha de Firma del Contrato 09 de noviembre de 2017_x000a_Fecha de Inicio de Ejecución del Contrato 20 de diciembre de 2017_x000a_Plazo de Ejecución del Contrato 16 Meses_x000a__x000a_Recursos de vigencias futuras EXCEPCIONALES 2018"/>
    <s v="Daisy Lorena Duque Sepulveda"/>
    <s v="Tipo C:  Supervisión"/>
    <s v="Supervisión técnica, ambiental, jurídica, administrativa, contable y/o financiera"/>
  </r>
  <r>
    <x v="9"/>
    <n v="72141103"/>
    <s v="EL DEPARTAMENTO DE ANTIOQUIA COLABORA AL MUNICIPIO DE EL SANTUARIO CON RECURSOS ECONOMICOS PARA QUE ESTE LLEVE A CABO LA PAVIMENTACION DE VIAS TERCIARIAS."/>
    <d v="2017-11-09T14:49:00"/>
    <s v="13 meses"/>
    <s v="Régimen Especial - Artículo 95 Ley 489 de 1998"/>
    <s v="Recursos del crédito"/>
    <n v="709947096"/>
    <n v="709947096"/>
    <s v="NO"/>
    <s v="N/A"/>
    <s v="Rodrigo Echeverry Ochoa"/>
    <s v="Director"/>
    <s v="3837980 3837981"/>
    <s v="rodrigo.echeverry@antioquia.gov.co_x000a_"/>
    <s v="Infraestructura de vías terciarias como apoyo a la comercialización de productos agropecuarios, pesqueros y forestales"/>
    <s v="Vías con placa huella intervenidas (32040205)_x000a_320402000"/>
    <s v="Construcción de Placa Huella en la Red Víal Terciaria de Antioquia"/>
    <n v="180032001"/>
    <s v="Red vial terciaria construída"/>
    <s v="Pavimentación Placa Huella,_x000a_Interventoría."/>
    <s v="RE-20-15-2017"/>
    <s v="19945 de 03/01/2018"/>
    <d v="2017-11-09T14:49:00"/>
    <s v="S2017060108693 de 08/11/2017"/>
    <s v="2017-AS-20-0015"/>
    <x v="1"/>
    <s v="MUNICIPIO DE EL SANTUARIO"/>
    <s v="En ejecución"/>
    <s v="Fecha de Firma del Contrato 09 de noviembre de 2017_x000a_Fecha de Inicio de Ejecución del Contrato 13 de diciembre de 2017_x000a_Plazo de Ejecución del Contrato 13 Meses_x000a__x000a_Recursos de vigencias futuras EXCEPCIONALES 2018"/>
    <s v="Daisy Lorena Duque Sepulveda"/>
    <s v="Tipo C:  Supervisión"/>
    <s v="Supervisión técnica, ambiental, jurídica, administrativa, contable y/o financiera"/>
  </r>
  <r>
    <x v="9"/>
    <n v="72141103"/>
    <s v="EL DEPARTAMENTO DE ANTIOQUIA COLABORA AL MUNICIPIO DE MARINILLA CON RECURSOS ECONOMICOS PARA QUE ESTE LLEVE A CABO LA PAVIMENTACION DE VIAS TERCIARIAS."/>
    <d v="2017-11-09T14:53:00"/>
    <s v="14 meses"/>
    <s v="Régimen Especial - Artículo 95 Ley 489 de 1998"/>
    <s v="Recursos del crédito"/>
    <n v="3332190062"/>
    <n v="3332190062"/>
    <s v="NO"/>
    <s v="N/A"/>
    <s v="Rodrigo Echeverry Ochoa"/>
    <s v="Director"/>
    <s v="3837980 3837981"/>
    <s v="rodrigo.echeverry@antioquia.gov.co_x000a_"/>
    <s v="Infraestructura de vías terciarias como apoyo a la comercialización de productos agropecuarios, pesqueros y forestales"/>
    <s v="Vías con placa huella intervenidas (32040205)_x000a_320402000"/>
    <s v="Construcción de Placa Huella en la Red Víal Terciaria de Antioquia"/>
    <n v="180032001"/>
    <s v="Red vial terciaria construída"/>
    <s v="Pavimentación Placa Huella,_x000a_Interventoría."/>
    <s v="RE-20-16-2017"/>
    <s v="19949 de 03/01/2018"/>
    <d v="2017-11-09T14:53:00"/>
    <s v="S2017060108696 de 08/11/2017"/>
    <s v="2017-AS-20-0016"/>
    <x v="1"/>
    <s v="MUNICIPIO DE MARINILLA"/>
    <s v="En ejecución"/>
    <s v="Fecha de Firma del Contrato 09 de noviembre de 2017_x000a_Fecha de Inicio de Ejecución del Contrato 13 de diciembre de 2017_x000a_Plazo de Ejecución del Contrato 14 Meses_x000a__x000a_Recursos de vigencias futuras EXCEPCIONALES 2018"/>
    <s v="Daisy Lorena Duque Sepulveda"/>
    <s v="Tipo C:  Supervisión"/>
    <s v="Supervisión técnica, ambiental, jurídica, administrativa, contable y/o financiera"/>
  </r>
  <r>
    <x v="9"/>
    <n v="72141103"/>
    <s v="EL DEPARTAMENTO DE ANTIOQUIA COLABORA AL MUNICIPIO DE CONCORDIA CON RECURSOS ECONOMICOS PARA QUE ESTE LLEVE A CABO LA PAVIMENTACION DE VIAS TERCIARIAS."/>
    <d v="2017-11-09T14:28:00"/>
    <s v="14 meses"/>
    <s v="Régimen Especial - Artículo 95 Ley 489 de 1998"/>
    <s v="Recursos del crédito"/>
    <n v="314460928"/>
    <n v="314460928"/>
    <s v="NO"/>
    <s v="N/A"/>
    <s v="Rodrigo Echeverry Ochoa"/>
    <s v="Director"/>
    <s v="3837980 3837981"/>
    <s v="rodrigo.echeverry@antioquia.gov.co_x000a_"/>
    <s v="Infraestructura de vías terciarias como apoyo a la comercialización de productos agropecuarios, pesqueros y forestales"/>
    <s v="Vías con placa huella intervenidas (32040205)_x000a_320402000"/>
    <s v="Construcción de Placa Huella en la Red Víal Terciaria de Antioquia"/>
    <n v="180032001"/>
    <s v="Red vial terciaria construída"/>
    <s v="Pavimentación Placa Huella,_x000a_Interventoría."/>
    <s v="RE-20-17-2017"/>
    <s v="19952 de 03/01/2018"/>
    <d v="2017-11-09T14:28:00"/>
    <s v="S2017060108700 de 08/11/2017"/>
    <s v="2017-AS-20-0017"/>
    <x v="1"/>
    <s v="MUNICIPIO DE CONCORDIA"/>
    <s v="En ejecución"/>
    <s v="Fecha de Firma del Contrato 09 de noviembre de 2017_x000a_Fecha de Inicio de Ejecución del Contrato 13 de diciembre de 2017_x000a_Plazo de Ejecución del Contrato 14 Meses_x000a__x000a_Recursos de vigencias futuras EXCEPCIONALES 2018"/>
    <s v="Luis Alberto Correa Ossa"/>
    <s v="Tipo C:  Supervisión"/>
    <s v="Supervisión técnica, ambiental, jurídica, administrativa, contable y/o financiera"/>
  </r>
  <r>
    <x v="9"/>
    <n v="72141103"/>
    <s v="EL DEPARTAMENTO DE ANTIOQUIA COLABORA AL MUNICIPIO DE VENECIA CON RECURSOS ECONOMICOS PARA QUE ESTE LLEVE A CABO LA PAVIMENTACION DE VIAS TERCIARIAS."/>
    <d v="2017-11-09T14:43:00"/>
    <s v="14 meses"/>
    <s v="Régimen Especial - Artículo 95 Ley 489 de 1998"/>
    <s v="Recursos del crédito"/>
    <n v="1368430914"/>
    <n v="1368430914"/>
    <s v="NO"/>
    <s v="N/A"/>
    <s v="Rodrigo Echeverry Ochoa"/>
    <s v="Director"/>
    <s v="3837980 3837981"/>
    <s v="rodrigo.echeverry@antioquia.gov.co_x000a_"/>
    <s v="Infraestructura de vías terciarias como apoyo a la comercialización de productos agropecuarios, pesqueros y forestales"/>
    <s v="Vías con placa huella intervenidas (32040205)_x000a_320402000"/>
    <s v="Construcción de Placa Huella en la Red Víal Terciaria de Antioquia"/>
    <n v="180032001"/>
    <s v="Red vial terciaria construída"/>
    <s v="Pavimentación Placa Huella,_x000a_Interventoría."/>
    <s v="RE-20-18-2017"/>
    <s v="19954 de 03/01/2018"/>
    <d v="2017-11-09T14:43:00"/>
    <s v="S2017060108701 de 08/11/2017"/>
    <s v="2017-AS-20-0018"/>
    <x v="1"/>
    <s v="MUNICIPIO DE VENECIA"/>
    <s v="En ejecución"/>
    <s v="Fecha de Firma del Contrato 09 de noviembre de 2017_x000a_Fecha de Inicio de Ejecución del Contrato 04 de diciembre de 2017_x000a_Plazo de Ejecución del Contrato 14 Meses_x000a__x000a_Recursos de vigencias futuras EXCEPCIONALES 2018"/>
    <s v="Luis Alberto Correa Ossa"/>
    <s v="Tipo C:  Supervisión"/>
    <s v="Supervisión técnica, ambiental, jurídica, administrativa, contable y/o financiera"/>
  </r>
  <r>
    <x v="9"/>
    <n v="72141103"/>
    <s v="EL DEPARTAMENTO DE ANTIOQUIA COLABORA AL MUNICIPIO DE SAN PEDRO DE URABA CON RECURSOS ECONOMICOS PARA QUE ESTE LLEVE A CABO LA PAVIMENTACION DE VIAS TERCIARIAS."/>
    <d v="2017-11-09T14:56:00"/>
    <s v="14 meses"/>
    <s v="Régimen Especial - Artículo 95 Ley 489 de 1998"/>
    <s v="Recursos del crédito"/>
    <n v="2000000000"/>
    <n v="2000000000"/>
    <s v="NO"/>
    <s v="N/A"/>
    <s v="Rodrigo Echeverry Ochoa"/>
    <s v="Director"/>
    <s v="3837980 3837981"/>
    <s v="rodrigo.echeverry@antioquia.gov.co_x000a_"/>
    <s v="Infraestructura de vías terciarias como apoyo a la comercialización de productos agropecuarios, pesqueros y forestales"/>
    <s v="Vías con placa huella intervenidas (32040205)_x000a_320402000"/>
    <s v="Construcción de Placa Huella en la Red Víal Terciaria de Antioquia"/>
    <n v="180032001"/>
    <s v="Red vial terciaria construída"/>
    <s v="Pavimentación Placa Huella,_x000a_Interventoría."/>
    <s v="RE-20-19-2017"/>
    <s v="19956 de 03/01/2018"/>
    <d v="2017-11-09T14:56:00"/>
    <s v="S2017060108704 de 08/11/2017"/>
    <s v="2017-AS-20-0019"/>
    <x v="1"/>
    <s v="MUNICIPIO DE SAN PEDRO DE URABA"/>
    <s v="En ejecución"/>
    <s v="Fecha de Firma del Contrato 09 de noviembre de 2017_x000a_Fecha de Inicio de Ejecución del Contrato 19 de enero de 2018_x000a_Plazo de Ejecución del Contrato 14 Meses_x000a__x000a_Recursos de vigencias futuras EXCEPCIONALES 2018"/>
    <s v="Dalis Milena Hincapié Piedrahita"/>
    <s v="Tipo C:  Supervisión"/>
    <s v="Supervisión técnica, ambiental, jurídica, administrativa, contable y/o financiera"/>
  </r>
  <r>
    <x v="9"/>
    <n v="72141103"/>
    <s v="EL DEPARTAMENTO DE ANTIOQUIA COLABORA AL MUNICIPIO DE VEGACHI CON RECURSOS ECONOMICOS PARA QUE ESTE LLEVE A CABO LA PAVIMENTACION DE VIAS URBANAS."/>
    <d v="2017-11-09T16:09:00"/>
    <s v="13 meses"/>
    <s v="Régimen Especial - Artículo 95 Ley 489 de 1998"/>
    <s v="Recursos del crédito"/>
    <n v="1190047485"/>
    <n v="1190047485"/>
    <s v="NO"/>
    <s v="N/A"/>
    <s v="Rodrigo Echeverry Ochoa"/>
    <s v="Director"/>
    <s v="3837980 3837981"/>
    <s v="rodrigo.echeverry@antioquia.gov.co_x000a_"/>
    <s v="Infraestructura de vías terciarias como apoyo a la comercialización de productos agropecuarios, pesqueros y forestales"/>
    <s v="Vías con placa huella intervenidas (32040205)_x000a_320402000"/>
    <s v="Construcción de Placa Huella en la Red Víal Terciaria de Antioquia"/>
    <n v="180032001"/>
    <s v="Red vial terciaria construída"/>
    <s v="Pavimentación Placa Huella,_x000a_Interventoría."/>
    <s v="RE-20-20-2017"/>
    <s v="19964 de 03/01/2018"/>
    <d v="2017-11-09T16:09:00"/>
    <s v="S2017060108685 de 08/11/2017"/>
    <s v="2017-AS-20-0020"/>
    <x v="1"/>
    <s v="MUNICIPIO DE VEGACHI"/>
    <s v="En ejecución"/>
    <s v="Fecha de Firma del Contrato 09 de noviembre de 2017_x000a_Fecha de Inicio de Ejecución del Contrato 21 de diciembre de 2017_x000a_Plazo de Ejecución del Contrato 13 Meses_x000a__x000a_Recursos de vigencias futuras EXCEPCIONALES 2018"/>
    <s v="Luis Alberto Correa Ossa"/>
    <s v="Tipo C:  Supervisión"/>
    <s v="Supervisión técnica, ambiental, jurídica, administrativa, contable y/o financiera"/>
  </r>
  <r>
    <x v="9"/>
    <n v="72141103"/>
    <s v="EL DEPARTAMENTO DE ANTIOQUIA COLABORA AL MUNICIPIO DE AMAGA CON RECURSOS ECONOMICOS PARA QUE ESTE LLEVE A CABO LA PAVIMENTACION DE VIAS URBANAS."/>
    <d v="2017-11-09T15:27:00"/>
    <s v="13 meses"/>
    <s v="Régimen Especial - Artículo 95 Ley 489 de 1998"/>
    <s v="Recursos del crédito"/>
    <n v="3000000000"/>
    <n v="3000000000"/>
    <s v="NO"/>
    <s v="N/A"/>
    <s v="Rodrigo Echeverry Ochoa"/>
    <s v="Director"/>
    <s v="3837980 3837981"/>
    <s v="rodrigo.echeverry@antioquia.gov.co_x000a_"/>
    <s v="Infraestructura de vías terciarias como apoyo a la comercialización de productos agropecuarios, pesqueros y forestales"/>
    <s v="Vías con placa huella intervenidas (32040205)_x000a_320402000"/>
    <s v="Construcción de Placa Huella en la Red Víal Terciaria de Antioquia"/>
    <n v="180032001"/>
    <s v="Red vial terciaria construída"/>
    <s v="Pavimentación Placa Huella,_x000a_Interventoría."/>
    <s v="RE-20-21-2017"/>
    <s v="19966 de 03/01/2018"/>
    <d v="2017-11-09T15:27:00"/>
    <s v="S2017060108695 de 08/11/2017"/>
    <s v="2017-AS-20-0021"/>
    <x v="1"/>
    <s v="MUNICIPIO DE AMAGA"/>
    <s v="En ejecución"/>
    <s v="Fecha de Firma del Contrato 09 de noviembre de 2017_x000a_Fecha de Inicio de Ejecución del Contrato 30 de noviembre de 2017_x000a_Plazo de Ejecución del Contrato 13 Meses_x000a__x000a_Recursos de vigencias futuras EXCEPCIONALES 2018"/>
    <s v="Adriana Patricia Muñoz Londoño"/>
    <s v="Tipo C:  Supervisión"/>
    <s v="Supervisión técnica, ambiental, jurídica, administrativa, contable y/o financiera"/>
  </r>
  <r>
    <x v="9"/>
    <n v="72141103"/>
    <s v="EL DEPARTAMENTO DE ANTIOQUIA COLABORA AL MUNICIPIO DE SAN VICENTE FERRER CON RECURSOS ECONOMICOS PARA QUE ESTE LLEVE A CABO LA PAVIMENTACION DE VIAS URBANAS."/>
    <d v="2017-11-09T15:12:00"/>
    <s v="14 meses"/>
    <s v="Régimen Especial - Artículo 95 Ley 489 de 1998"/>
    <s v="Recursos del crédito"/>
    <n v="571904350.79999995"/>
    <n v="571904350.79999995"/>
    <s v="NO"/>
    <s v="N/A"/>
    <s v="Rodrigo Echeverry Ochoa"/>
    <s v="Director"/>
    <s v="3837980 3837981"/>
    <s v="rodrigo.echeverry@antioquia.gov.co_x000a_"/>
    <s v="Infraestructura de vías terciarias como apoyo a la comercialización de productos agropecuarios, pesqueros y forestales"/>
    <s v="Vías con placa huella intervenidas (32040205)_x000a_320402000"/>
    <s v="Construcción de Placa Huella en la Red Víal Terciaria de Antioquia"/>
    <n v="180032001"/>
    <s v="Red vial terciaria construída"/>
    <s v="Pavimentación Placa Huella,_x000a_Interventoría."/>
    <s v="RE-20-22-2017"/>
    <s v="19969 de 03/01/2018"/>
    <d v="2017-11-09T15:12:00"/>
    <s v="S2017060108699 de 08/11/2017"/>
    <s v="2017-AS-20-0022"/>
    <x v="1"/>
    <s v="MUNICIPIO DE SAN VICENTE FERRER"/>
    <s v="En ejecución"/>
    <s v="Fecha de Firma del Contrato 09 de noviembre de 2017_x000a_Fecha de Inicio de Ejecución del Contrato 13 de diciembre de 2017_x000a_Plazo de Ejecución del Contrato 14 Meses_x000a__x000a_Recursos de vigencias futuras EXCEPCIONALES 2018"/>
    <s v="Daisy Lorena Duque Sepulveda"/>
    <s v="Tipo C:  Supervisión"/>
    <s v="Supervisión técnica, ambiental, jurídica, administrativa, contable y/o financiera"/>
  </r>
  <r>
    <x v="9"/>
    <n v="72141103"/>
    <s v="EL DEPARTAMENTO DE ANTIOQUIA COLABORA AL MUNICIPIO DE VALDIVIA CON RECURSOS ECONOMICOS Y EN ESPECIE PARA QUE ESTE LLEVE A CABO LA REHABILITACION Y PAVIMENTACION DE LA VIA TERCIARIA MONTEBLANCO - LA SIBERIA, EN EL MUNICIPIO DE VALDIVIA_x000a__x000a_Nota: La competencia para la contratación de este objeto es de la Secretaría de Infraestructura, el proceso será adelantado por esta dependencia. Como la Secretaría de Gobierno también participa en el proceso, ha entregado el CDP respectivo por valor de $70.000.000 a la Secretaría de Infraestructura para su contratación."/>
    <d v="2017-11-10T08:05:00"/>
    <s v="12 meses"/>
    <s v="Régimen Especial - Artículo 95 Ley 489 de 1998"/>
    <s v="Recursos del crédito"/>
    <n v="1000000000"/>
    <n v="1000000000"/>
    <s v="NO"/>
    <s v="N/A"/>
    <s v="Rodrigo Echeverry Ochoa"/>
    <s v="Director"/>
    <s v="3837980 3837981"/>
    <s v="rodrigo.echeverry@antioquia.gov.co_x000a_"/>
    <s v="Infraestructura de vías terciarias como apoyo a la comercialización de productos agropecuarios, pesqueros y forestales"/>
    <s v="Vías con placa huella intervenidas (32040205)_x000a_320402000"/>
    <s v="Construcción de Placa Huella en la Red Víal Terciaria de Antioquia"/>
    <n v="180032002"/>
    <s v="Red vial terciaria construída"/>
    <s v="Pavimentación Placa Huella,_x000a_Interventoría."/>
    <s v="RE-20-24-2017"/>
    <s v="19961 de 03/01/2018"/>
    <d v="2017-11-10T08:05:00"/>
    <s v="S2017060109257 de 10/11/2017"/>
    <s v="2017-AS-20-0023"/>
    <x v="1"/>
    <s v="MUNICIPIO DE VALDIVIA"/>
    <s v="Celebrado sin iniciar"/>
    <s v="Fecha de Firma del Contrato  10 de noviembre de 2017  _x000a_Fecha de Inicio de Ejecución del Contrato  10 de noviembre de 2017  _x000a_Plazo de Ejecución del Contrato  12 Meses _x000a__x000a_Recursos de vigencias futuras EXCEPCIONALES 2018_x000a_Secretaría de Infraestructura $1.000.000.000 y Secretaría de Gobierno $70.000.000"/>
    <s v="Margarita Rosa Lopera Duque_x000a_"/>
    <s v="Tipo C:  Supervisión"/>
    <s v="Supervisión técnica, ambiental, jurídica, administrativa, contable y/o financiera"/>
  </r>
  <r>
    <x v="9"/>
    <n v="72141103"/>
    <s v="EL DEPARTAMENTO DE ANTIOQUIA COLABORA AL MUNICIPIO DE GOMEZ PLATA CON RECURSOS ECONOMICOS PARA QUE ESTE LLEVE A CABO LA PAVIMENTACION DE VIAS URBANAS EN EL CORREGIMIENTO EL SALTO EN EL MUNICIPIO DE GOMEZ PLATA"/>
    <d v="2017-11-10T09:43:00"/>
    <s v="14 meses"/>
    <s v="Régimen Especial - Artículo 95 Ley 489 de 1998"/>
    <s v="Recursos del crédito"/>
    <n v="404500000"/>
    <n v="404500000"/>
    <s v="NO"/>
    <s v="N/A"/>
    <s v="Rodrigo Echeverry Ochoa"/>
    <s v="Director"/>
    <s v="3837980 3837981"/>
    <s v="rodrigo.echeverry@antioquia.gov.co_x000a_"/>
    <s v="Infraestructura de vías terciarias como apoyo a la comercialización de productos agropecuarios, pesqueros y forestales"/>
    <s v="Vías con placa huella intervenidas (32040205)_x000a_320402000"/>
    <s v="Construcción de Placa Huella en la Red Víal Terciaria de Antioquia"/>
    <n v="180032002"/>
    <s v="Red vial terciaria construída"/>
    <s v="Pavimentación Placa Huella,_x000a_Interventoría."/>
    <s v="RE-20-25-2017"/>
    <s v="19974 de 03/01/2018"/>
    <d v="2017-11-10T09:43:00"/>
    <s v="S2017060109243 de 10/11/2017"/>
    <s v="2017-AS-20-0024"/>
    <x v="1"/>
    <s v="MUNICIPIO DE GOMEZ PLATA"/>
    <s v="En ejecución"/>
    <s v="Fecha de Firma del Contrato 10 de noviembre de 2017_x000a_Fecha de Inicio de Ejecución del Contrato 18 de diciembre de 2017_x000a_Plazo de Ejecución del Contrato 14 Meses_x000a__x000a_Recursos de vigencias futuras EXCEPCIONALES 2018"/>
    <s v="Margarita Rosa Lopera Duque_x000a_"/>
    <s v="Tipo C:  Supervisión"/>
    <s v="Supervisión técnica, ambiental, jurídica, administrativa, contable y/o financiera"/>
  </r>
  <r>
    <x v="9"/>
    <s v="72141103 30111601"/>
    <s v="EL DEPARTAMENTO DE ANTIOQUIA COLABORARÁ A LOS MUNICIPIOS CON RECURSOS ECONOMICOS PARA QUE ESTOS LLEVEN A CABO LA PAVIMENTACION DE VÍAS URBANAS"/>
    <d v="2017-04-03T00:00:00"/>
    <s v="6 meses"/>
    <s v="Otro Tipo de Contrato"/>
    <s v="Recursos del crédito"/>
    <n v="6833548164"/>
    <n v="6833548164"/>
    <s v="NO"/>
    <s v="N/A"/>
    <s v="Rodrigo Echeverry Ochoa"/>
    <s v="Director"/>
    <s v="3837980 3837981"/>
    <s v="rodrigo.echeverry@antioquia.gov.co_x000a_"/>
    <s v="Proyectos de infraestructura cofinanciados en los municipios"/>
    <s v="Km de vías urbanas mejoradas (31050601)"/>
    <s v="Apoyo al mejoramiento de vías urbanas en algunos municipios de Antioquia"/>
    <s v="180041001"/>
    <s v="Red vial urbana construída"/>
    <s v="Intervención en vías urbanas,_x000a_Intervención en senderos peatonales,_x000a_Fortalecimiento Institucional."/>
    <m/>
    <m/>
    <m/>
    <m/>
    <m/>
    <x v="0"/>
    <m/>
    <m/>
    <m/>
    <s v="Jaime Alejandro Gomez Restrepo"/>
    <s v="Tipo C:  Supervisión"/>
    <s v="Supervisión técnica, ambiental, jurídica, administrativa, contable y/o financiera"/>
  </r>
  <r>
    <x v="9"/>
    <n v="95111612"/>
    <s v="FORMULACIÓN TITULACIÓN DE PREDIOS RELACIONADOS CON LA INFRAESTRUCTURA DE TRANSPORTE DE ANTIOQUIA. LA GESTIÓN PREDIAL DE PROYECTOS VIALES ENTRE ELLOS EL PROYECTO ANORÍ-LIMON._x000a_"/>
    <d v="2018-02-28T00:00:00"/>
    <s v="1 mes"/>
    <s v="Régimen Especial - Artículo 14 Ley 9 de 1989, Ley 388 de 1997 "/>
    <s v="Recursos propios"/>
    <n v="1097566000"/>
    <n v="1097566000"/>
    <s v="NO"/>
    <s v="N/A"/>
    <s v="Rodrigo Echeverry Ochoa"/>
    <s v="Director"/>
    <s v="3837980 3837981"/>
    <s v="rodrigo.echeverry@antioquia.gov.co_x000a_"/>
    <s v="Estudios y seguimientos para la planeación y desarrollo de la Infraestructura de transporte"/>
    <s v="% de avance en el inventario para la legalización de predios en las vías a cargo del departamento realizado (31050201)_x000a__x000a_Predios para proyectos de infraestructura RVS adquiridos y/o saneados (31050202)"/>
    <s v="Formulación titulación de predios relacionados con la infraestructura de transporte de Antioquia"/>
    <n v="180072001"/>
    <s v="Predios adquiridos"/>
    <s v="Saneamiento predial en vías,_x000a_Adquisición y/o saneamiento de predios."/>
    <m/>
    <m/>
    <m/>
    <m/>
    <m/>
    <x v="0"/>
    <m/>
    <m/>
    <m/>
    <s v="Armid Benjamin Muñoz Ramirez"/>
    <s v="Tipo C:  Supervisión"/>
    <s v="Supervisión técnica, ambiental, jurídica, administrativa, contable y/o financiera"/>
  </r>
  <r>
    <x v="9"/>
    <n v="81101510"/>
    <s v="CONSULTORÍA PARA EFECTUAR ESTUDIOS Y ALTERNATIVAS DE DISEÑO EN DIFERENTES PUNTOS CRÍTICOS DE ORIGEN GEOMORFOLÓGICO E HIDROCLIMÁTICO, EN LA RED VIAL A CARGO DEL DEPARTAMENTO DE ANTIOQUIA"/>
    <d v="2018-02-28T00:00:00"/>
    <s v="8 meses"/>
    <s v="Concurso de Méritos"/>
    <s v="Recursos propios"/>
    <n v="800000000"/>
    <n v="800000000"/>
    <s v="NO"/>
    <s v="N/A"/>
    <s v="Rodrigo Echeverry Ochoa"/>
    <s v="Director"/>
    <s v="3837980 3837981"/>
    <s v="rodrigo.echeverry@antioquia.gov.co_x000a_"/>
    <s v="Estudios y seguimientos para la planeación y desarrollo de la Infraestructura de transporte"/>
    <s v="Estudios de infraestructura elaborados (31050212)"/>
    <s v="Estudios de infraestructura en la red vial secundaria en Antioqua"/>
    <n v="180038001"/>
    <s v="Estudios y diseños realizados"/>
    <s v="Estudios y diseños técnicos"/>
    <m/>
    <m/>
    <m/>
    <m/>
    <m/>
    <x v="0"/>
    <m/>
    <m/>
    <m/>
    <s v="Luis Eduardo Tobón Cardona"/>
    <s v="Tipo C:  Supervisión"/>
    <s v="Supervisión técnica, ambiental, jurídica, administrativa, contable y/o financiera"/>
  </r>
  <r>
    <x v="9"/>
    <n v="77100000"/>
    <s v="CONSULTORÍA PARA EFECTUAR ESTUDIOS AMBIENTALES EN LA RED VIAL A CARGO DEL DEPARTAMENTO DE ANTIOQUIA"/>
    <d v="2018-02-28T00:00:00"/>
    <s v="8 meses"/>
    <s v="Concurso de Méritos"/>
    <s v="Recursos propios"/>
    <n v="400000000"/>
    <n v="400000000"/>
    <s v="NO"/>
    <s v="N/A"/>
    <s v="Rodrigo Echeverry Ochoa"/>
    <s v="Director"/>
    <s v="3837980 3837981"/>
    <s v="rodrigo.echeverry@antioquia.gov.co_x000a_"/>
    <s v="Estudios y seguimientos para la planeación y desarrollo de la Infraestructura de transporte"/>
    <s v="Estudios de infraestructura elaborados (31050212)"/>
    <s v="Estudios de infraestructura en la red vial secundaria en Antioqua"/>
    <n v="180038001"/>
    <s v="Estudios y diseños realizados"/>
    <s v="Estudios y diseños técnicos"/>
    <m/>
    <m/>
    <m/>
    <m/>
    <m/>
    <x v="0"/>
    <m/>
    <m/>
    <m/>
    <s v="Luis Eduardo Tobón Cardona"/>
    <s v="Tipo C:  Supervisión"/>
    <s v="Supervisión técnica, ambiental, jurídica, administrativa, contable y/o financiera"/>
  </r>
  <r>
    <x v="9"/>
    <n v="81101510"/>
    <s v="CONSULTORÍA PARA EFECTUAR ESTUDIOS Y DISEÑOS DE VIAS EN LA RED VIAL A CARGO DEL DEPARTAMENTO DE ANTIOQUIA"/>
    <d v="2018-02-28T00:00:00"/>
    <s v="8 meses"/>
    <s v="Concurso de Méritos"/>
    <s v="Recursos propios"/>
    <n v="800000000"/>
    <n v="800000000"/>
    <s v="NO"/>
    <s v="N/A"/>
    <s v="Rodrigo Echeverry Ochoa"/>
    <s v="Director"/>
    <s v="3837980 3837981"/>
    <s v="rodrigo.echeverry@antioquia.gov.co_x000a_"/>
    <s v="Estudios y seguimientos para la planeación y desarrollo de la Infraestructura de transporte"/>
    <s v="Estudios de infraestructura elaborados (31050212)"/>
    <s v="Estudios de infraestructura en la red vial secundaria en Antioqua"/>
    <n v="180038001"/>
    <s v="Estudios y diseños realizados"/>
    <s v="Estudios y diseños técnicos"/>
    <m/>
    <m/>
    <m/>
    <m/>
    <m/>
    <x v="0"/>
    <m/>
    <m/>
    <m/>
    <s v="Luis Eduardo Tobón Cardona"/>
    <s v="Tipo C:  Supervisión"/>
    <s v="Supervisión técnica, ambiental, jurídica, administrativa, contable y/o financiera"/>
  </r>
  <r>
    <x v="9"/>
    <n v="22101600"/>
    <s v="ADICION 1 AL CONTRATO INTERADMINISTRATIVO 2017-SS-20-0003 - PRESTAR EL SERVICIO DE ADMINISTRACIÓN Y OPERACIÓN DE MAQUINARIA PARA EL DEPARTAMENTO DE ANTIOQUIA_x000a__x000a__x000a__x000a_Conservación de la transitabilidad en vías en el Departamento_x000a__x000a_NOTA: Recursos para adicionar en el año 2018 el contrato 2017-SS-20-0003-PRESTAR EL SERVICIO DE ADMINISTRACIÓN Y OPERACIÓN DE MAQUINARIA PARA EL DEPARTAMENTO DE ANTIOQUIA"/>
    <d v="2017-11-07T17:27:00"/>
    <s v="11,5 meses"/>
    <s v="Contratación Directa - Contratos Interadministrativos"/>
    <s v="Recursos propios"/>
    <n v="2174556500"/>
    <n v="2174556500"/>
    <s v="NO"/>
    <s v="N/A"/>
    <s v="Rodrigo Echeverry Ochoa"/>
    <s v="Director"/>
    <s v="3837980 3837981"/>
    <s v="rodrigo.echeverry@antioquia.gov.co_x000a_"/>
    <s v="Mantenimiento, mejoramiento y/o rehabilitación de la RVS"/>
    <s v="km de vías de la RVS mantenidas, mejoradas y/o rehabilitadas en afirmado (31050305),_x000a__x000a_ _x000a_km de vías de la RVS mantenidas, mejoradas y/o rehabilitadas en pavimento (31050306)."/>
    <s v="Conservación de la transitabilidad en vías en el Departamento"/>
    <n v="180030001"/>
    <s v="Vías atendidas o mantenidas"/>
    <s v="Kit maquinaria restaurar transitabilidad,_x000a_Fortalecimiento Institucional"/>
    <s v="CD-20-02-2017"/>
    <s v="21261 de 03/04/2018"/>
    <d v="2017-11-07T17:27:00"/>
    <s v="S2017060108506 de 08/1/2017"/>
    <s v="2017-SS-20-0003"/>
    <x v="1"/>
    <s v="RENTING DE ANTIOQUIA S.A.S"/>
    <s v="En ejecución"/>
    <s v="ADICION 1 en trámite a 03/04/2018_x000a__x000a_Fecha de Firma del Contrato 10 de noviembre de 2017_x000a_Fecha de Inicio de Ejecución del Contrato 02 de enero de 2018_x000a_Plazo de Ejecución del Contrato 345 Dí­as_x000a__x000a_Recursos de vigencias futuras EXCEPCIONALES 2018"/>
    <s v="Henry Alzate Aguirre"/>
    <s v="Tipo C:  Supervisión"/>
    <s v="Supervisión técnica, ambiental, jurídica, administrativa, contable y/o financiera"/>
  </r>
  <r>
    <x v="9"/>
    <n v="81101510"/>
    <s v="PAVIMENTACIÓN DE LA VÍA PUERTO NARE-PUERTO TRIUNFO DEL DEPARTAMENTO DE ANTIOQUIA"/>
    <d v="2018-01-31T00:00:00"/>
    <s v="7 meses"/>
    <s v="Licitación pública"/>
    <s v="Recursos propios"/>
    <n v="18000000000"/>
    <n v="18000000000"/>
    <s v="SI"/>
    <s v="No solicitadas"/>
    <s v="Rodrigo Echeverry Ochoa"/>
    <s v="Director"/>
    <s v="3837980 3837981"/>
    <s v="rodrigo.echeverry@antioquia.gov.co_x000a_"/>
    <s v="Estudios y seguimientos para la planeación y desarrollo de la Infraestructura de transporte"/>
    <s v="Estudios de infraestructura elaborados (31050212)"/>
    <s v="Estudios de infraestructura en la red vial secundaria"/>
    <n v="180038001"/>
    <s v="Estudios y diseños realizados"/>
    <s v="Estudios y diseños técnicos"/>
    <m/>
    <m/>
    <m/>
    <m/>
    <m/>
    <x v="0"/>
    <m/>
    <m/>
    <m/>
    <s v="Edir Amparo Graciano Gómez "/>
    <s v="Tipo A1: Supervisión e Interventoría Integral"/>
    <s v="Interventoría técnica, ambiental, jurídica, administrativa, contable y/o financiera"/>
  </r>
  <r>
    <x v="9"/>
    <n v="81101510"/>
    <s v="INTERVENTORÍA TECNICA, ADMINISTRATIVA, AMBIENTAL, FINANCIERA Y LEGAL PARA LA  PAVIMENTACIÓN DE LA VÍA PUERTO NARE-PUERTO TRIUNFO DEL DEPARTAMENTO DE ANTIOQUIA"/>
    <d v="2018-01-31T00:00:00"/>
    <s v="8 meses"/>
    <s v="Concurso de Méritos"/>
    <s v="Recursos propios"/>
    <n v="2000000000"/>
    <n v="2000000000"/>
    <s v="SI"/>
    <s v="No solicitadas"/>
    <s v="Rodrigo Echeverry Ochoa"/>
    <s v="Director"/>
    <s v="3837980 3837981"/>
    <s v="rodrigo.echeverry@antioquia.gov.co_x000a_"/>
    <s v="Estudios y seguimientos para la planeación y desarrollo de la Infraestructura de transporte"/>
    <s v="Estudios de infraestructura elaborados (31050212)"/>
    <s v="Estudios de infraestructura en la red vial secundaria"/>
    <n v="180038001"/>
    <s v="Estudios y diseños realizados"/>
    <s v="Estudios y diseños técnicos"/>
    <m/>
    <m/>
    <m/>
    <m/>
    <m/>
    <x v="0"/>
    <m/>
    <m/>
    <m/>
    <s v="Edir Amparo Graciano Gómez "/>
    <s v="Tipo C:  Supervisión"/>
    <s v="Supervisión técnica, ambiental, jurídica, administrativa, contable y/o financiera"/>
  </r>
  <r>
    <x v="9"/>
    <s v="95111603 95121909 95121645 95111500"/>
    <s v="Aportes al Contrato de Concesión O97-CO-20-1738 &quot;Desarrollo Vial del Aburrá Norte&quot; de acuerdo a compromiso adquirido en el Otrosí 21 a través del mecanismo de valorización._x000a__x000a_NOTA: pago a realizar al concesionario a traves del recaudo de la valorizacion de la via"/>
    <d v="2018-01-31T00:00:00"/>
    <s v="12 meses"/>
    <s v="Otro Tipo de Contrato"/>
    <s v="Recursos propios"/>
    <n v="4189222000"/>
    <n v="5158776177"/>
    <s v="NO"/>
    <s v="N/A"/>
    <s v="Rodrigo Echeverry Ochoa"/>
    <s v="Director"/>
    <s v="3837980 3837981"/>
    <s v="rodrigo.echeverry@antioquia.gov.co_x000a_"/>
    <s v="Proyectos estratégicos Departamentales"/>
    <s v="km de vías en el desarrollo vial Aburrá-Norte construidas, operadas, mantenidas y rehabilitadas 31050403"/>
    <s v="Mejoramiento Conexión Vial Aburrá Norte"/>
    <n v="180034001"/>
    <s v="Red vial operada y mantenida"/>
    <s v="Mantenimiento y operación de vías"/>
    <s v="Contrato de Concesión 97-CO-20-1738"/>
    <s v="21437 de 26/04/2018_x000a_21438 de 26/04/2018"/>
    <m/>
    <m/>
    <s v="97-CO-20-1738"/>
    <x v="2"/>
    <s v="HATOVIAL S.A.S."/>
    <s v="En ejecución"/>
    <s v="Aportes al Contrato de Concesión O97-CO-20-1738 &quot;Desarrollo Vial del Aburrá Norte&quot; de acuerdo a compromiso adquirido en el Otrosí 21 a través del mecanismo de valorización_x000a__x000a_"/>
    <s v="Gilberto Quintero Zapata/Interventoría Externa"/>
    <s v="Tipo A1: Supervisión e Interventoría Integral"/>
    <s v="Interventoría técnica, ambiental, jurídica, administrativa, contable y/o financiera"/>
  </r>
  <r>
    <x v="9"/>
    <s v="72141003 72141104 72141106"/>
    <s v="Rehabilitación y mantenimiento de vías específicas con recursos del peaje Pajarito en la subregión Norte del departamento._x000a__x000a_NOTA: Recursos disponibles para inversión en la vía de pajarito y/o en el contrato derivado del proceso de contratación LIC-20-04-2017 - MEJORAMIENTO, REHABILITACIÓN Y MANTENIMIENTO DE LAS VÍAS  DE INFLUENCIA DEL PEAJE DE PAJARITO DE LA SUBREGIÓN NORTE DEL DEPARTAMENTO DE ANTIOQUIA._x000a_"/>
    <d v="2018-01-31T00:00:00"/>
    <s v="11 meses"/>
    <s v="Otro Tipo de Contrato"/>
    <s v="Recursos propios"/>
    <n v="126567985"/>
    <n v="126567985"/>
    <s v="NO"/>
    <s v="N/A"/>
    <s v="Rodrigo Echeverry Ochoa"/>
    <s v="Director"/>
    <s v="3837980 3837981"/>
    <s v="rodrigo.echeverry@antioquia.gov.co_x000a_"/>
    <s v="Mantenimiento, mejoramiento y/o rehabilitación de la RVS"/>
    <s v="km de vías de la RVS mantenidas, mejoradas y/o rehabilitadas en afirmado  (31050305)_x000a_km de vías de la RVS mantenidas, mejoradas y/o rehabilitadas en pavimento (31050305)"/>
    <s v="Mantenimiento y Mejoramiento de la RVS en Antioquia"/>
    <n v="180035001"/>
    <s v="Red vial rehabilitada y mantenida"/>
    <s v="Obra mantenimiento rutinario_x000a_Interventoría mantenimiento rutinario_x000a_Obra intervención puntos críticos_x000a_Interventoría  puntos críticos"/>
    <m/>
    <m/>
    <m/>
    <m/>
    <m/>
    <x v="0"/>
    <m/>
    <m/>
    <m/>
    <s v="Hernan Giraldo Atheortua"/>
    <s v="Tipo A1: Supervisión e Interventoría Integral"/>
    <s v="Interventoría técnica, ambiental, jurídica, administrativa, contable y/o financiera"/>
  </r>
  <r>
    <x v="9"/>
    <s v="81101510_x000a_81102201"/>
    <s v="SUMINISTRO E INSTALACIÓN DE LA SEÑALIZACIÓN VERTICAL INFORMATIVA ELEVADA EN LA RED VIAL A CARGO DEL DEPARTAMENTO DE ANTIOQUIA, SUBREGIÓN DEL SUROESTE Y ORIENTE"/>
    <d v="2018-04-30T00:00:00"/>
    <s v="4,5 meses"/>
    <s v="Licitación pública"/>
    <s v="Recursos propios"/>
    <n v="1380000000"/>
    <n v="1380000000"/>
    <s v="NO"/>
    <s v="N/A"/>
    <s v="Rodrigo Echeverry Ochoa"/>
    <s v="Director"/>
    <s v="3837980 3837981"/>
    <s v="rodrigo.echeverry@antioquia.gov.co_x000a_"/>
    <s v="Mantenimiento, mejoramiento y/o rehabilitación de la RVS"/>
    <s v="km de vías de la RVS señalizadas (31050307)_x000a__x000a__x000a_Programa: Infraestructura de vías terciarias como apoyo a la comercialización de productos agropecuarios, pesqueros y forestales/´Producto: señalización RVT realizada (32040209)_x000a__x000a_310503000_x000a_320402000"/>
    <s v="Renovación y aumento de la señalización en las vías de la red vial Secundaria en el Departamento de Antioquia _x000a__x000a_Renovación y aumento de la señalización en las vías de la red vial Terciaria en el Departamento de Antioquia "/>
    <s v="180031001_x000a_180067001_x000a_"/>
    <s v="RVS señalizada_x000a_RVT señalizada"/>
    <s v="Señaización vial,_x000a_Fortalecimiento Institucional RVS"/>
    <n v="8224"/>
    <s v="21221 de 13/03/2018_x000a_21222 de 13/03/2018_x000a__x000a_21410 de 17/04/2018_x000a_21411 de 17/04/2018"/>
    <m/>
    <m/>
    <m/>
    <x v="3"/>
    <m/>
    <m/>
    <s v="EP creado 16 de mayo de 2018 9:41 a. m."/>
    <s v="Paulo Andrés Pérez Giraldo/Interventoría Externa"/>
    <s v="Tipo A1: Supervisión e Interventoría Integral"/>
    <s v="Interventoría técnica, ambiental, jurídica, administrativa, contable y/o financiera"/>
  </r>
  <r>
    <x v="9"/>
    <n v="81101510"/>
    <s v="INTERVENTORIA TÉCNICA, ADMINISTRATIVA, FINANCIERA, AMBIENTAL Y LEGAL PARA EL SUMINISTRO E INSTALACIÓN DE LA SEÑALIZACIÓN VERTICAL INFORMATIVA ELEVADA EN LA RED VIAL A CARGO DEL DEPARTAMENTO DE ANTIOQUIA, SUBREGIÓN DEL SUROESTE Y ORIENTE."/>
    <d v="2018-04-30T00:00:00"/>
    <s v="5 meses"/>
    <s v="Concurso de Méritos"/>
    <s v="Recursos propios"/>
    <n v="120000000"/>
    <n v="120000000"/>
    <s v="NO"/>
    <s v="N/A"/>
    <s v="Rodrigo Echeverry Ochoa"/>
    <s v="Director"/>
    <s v="3837980 3837981"/>
    <s v="rodrigo.echeverry@antioquia.gov.co_x000a_"/>
    <s v="Mantenimiento, mejoramiento y/o rehabilitación de la RVS"/>
    <s v="km de vías de la RVS señalizadas (31050307)_x000a__x000a__x000a_Programa: Infraestructura de vías terciarias como apoyo a la comercialización de productos agropecuarios, pesqueros y forestales/´Producto: señalización RVT realizada (32040209)_x000a__x000a_310503000_x000a_320402000"/>
    <s v="Renovación y aumento de la señalización en las vías de la red vial Secundaria en el Departamento de Antioquia _x000a__x000a_Renovación y aumento de la señalización en las vías de la red vial Terciaria en el Departamento de Antioquia "/>
    <s v="180031001_x000a_180067001_x000a_"/>
    <s v="RVS señalizada_x000a_RVT señalizada"/>
    <s v="Señaización vial,_x000a_Fortalecimiento Institucional RVS"/>
    <m/>
    <s v="21223 de 13/03/2018_x000a__x000a_21412 de 17/04/2018"/>
    <m/>
    <m/>
    <m/>
    <x v="3"/>
    <m/>
    <m/>
    <m/>
    <s v="Paulo Andrés Pérez Giraldo"/>
    <s v="Tipo C:  Supervisión"/>
    <s v="Supervisión técnica, ambiental, jurídica, administrativa, contable y/o financiera"/>
  </r>
  <r>
    <x v="9"/>
    <n v="81101510"/>
    <s v="CONSTRUCCIÓN DEL PUENTE EN LA VÍA 25AN02 SANTA BÁRBARA (RUTA 25) -YE A FREDONIA en el km16+00, EN LA SUBREGIÓN SUROESTE DEL DEPARTAMENTO DE ANTIOQUIA"/>
    <d v="2018-02-28T00:00:00"/>
    <s v="4 meses"/>
    <s v="Licitación pública"/>
    <s v="Recursos propios"/>
    <n v="1140000000"/>
    <n v="1140000000"/>
    <s v="NO"/>
    <s v="N/A"/>
    <s v="Rodrigo Echeverry Ochoa"/>
    <s v="Director"/>
    <s v="3837980 3837981"/>
    <s v="rodrigo.echeverry@antioquia.gov.co_x000a_"/>
    <s v="Mantenimiento, mejoramiento y/o rehabilitación de la RVS"/>
    <s v="Puentes RVS construidos, rehabilitados y/o mantenidos_x000a_31050302_x000a_310503000"/>
    <s v="Construcción y/o mejoramiento de puentes en la RVS"/>
    <n v="180115001"/>
    <s v="Puentes RVS construidos,_x000a_Puentes RVS rehabilitados_x000a_Puentes RVS mantenidos"/>
    <s v="Construcción de puentes en la RVS_x000a_Mejoramiento de puentes en la RVS_x000a_Mantenimiento de puentes en la RVS_x000a_Interventoría de puentes en la RVS"/>
    <m/>
    <m/>
    <m/>
    <m/>
    <m/>
    <x v="0"/>
    <m/>
    <m/>
    <m/>
    <s v="Edir Amparo Graciano Gómez "/>
    <s v="Tipo A1: Supervisión e Interventoría Integral"/>
    <s v="Interventoría técnica, ambiental, jurídica, administrativa, contable y/o financiera"/>
  </r>
  <r>
    <x v="9"/>
    <n v="81101510"/>
    <s v="INTERVENTORÍA TECNICA, ADMINISTRATIVA, AMBIENTAL, FINANCIERA Y LEGAL PARA LA CONSTRUCCIÓN DEL PUENTE EN LA VÍA 25AN02 SANTA BÁRBARA (RUTA 25) -YE A FREDONIA en el km16+00, EN LA SUBREGIÓN SUROESTE DEL DEPARTAMENTO DE ANTIOQUIA"/>
    <d v="2018-02-28T00:00:00"/>
    <s v="4 meses"/>
    <s v="Concurso de Méritos"/>
    <s v="Recursos propios"/>
    <n v="127000000"/>
    <n v="127000000"/>
    <s v="NO"/>
    <s v="N/A"/>
    <s v="Rodrigo Echeverry Ochoa"/>
    <s v="Director"/>
    <s v="3837980 3837981"/>
    <s v="rodrigo.echeverry@antioquia.gov.co_x000a_"/>
    <s v="Mantenimiento, mejoramiento y/o rehabilitación de la RVS"/>
    <s v="Puentes RVS construidos, rehabilitados y/o mantenidos_x000a_31050302_x000a_310503000"/>
    <s v="Construcción y/o mejoramiento de puentes en la RVS"/>
    <n v="180115001"/>
    <s v="Puentes RVS construidos,_x000a_Puentes RVS rehabilitados_x000a_Puentes RVS mantenidos"/>
    <s v="Construcción de puentes en la RVS_x000a_Mejoramiento de puentes en la RVS_x000a_Mantenimiento de puentes en la RVS_x000a_Interventoría de puentes en la RVS"/>
    <m/>
    <m/>
    <m/>
    <m/>
    <m/>
    <x v="0"/>
    <m/>
    <m/>
    <m/>
    <s v="Edir Amparo Graciano Gómez "/>
    <s v="Tipo C:  Supervisión"/>
    <s v="Supervisión técnica, ambiental, jurídica, administrativa, contable y/o financiera"/>
  </r>
  <r>
    <x v="9"/>
    <s v="72141107 72141109 81101505"/>
    <s v="LA CONSTRUCCIÓN DE CINCO (5) PUENTES VEHICULARES DISTRIBUIDOS EN LAS SUBREGIONES DE URABÁ Y SUROESTE EN LAS VIAS SECUNDARIAS DEL DEPARTAMENTO DE ANTIOQUIA_x000a_"/>
    <d v="2018-02-28T00:00:00"/>
    <s v="6 MESES"/>
    <s v="Licitación pública"/>
    <s v="Recursos propios"/>
    <n v="1140000000"/>
    <n v="1140000000"/>
    <s v="NO"/>
    <s v="N/A"/>
    <s v="Rodrigo Echeverry Ochoa"/>
    <s v="Director"/>
    <s v="3837980 3837981"/>
    <s v="rodrigo.echeverry@antioquia.gov.co_x000a_"/>
    <s v="Mantenimiento, mejoramiento y/o rehabilitación de la RVS"/>
    <s v="Puentes RVS construidos, rehabilitados y/o mantenidos_x000a_31050302_x000a_310503000"/>
    <s v="Construcción y/o mejoramiento de puentes en la RVS"/>
    <n v="180115001"/>
    <s v="Puentes RVS construidos,_x000a_Puentes RVS rehabilitados_x000a_Puentes RVS mantenidos"/>
    <s v="Construcción de puentes en la RVS_x000a_Mejoramiento de puentes en la RVS_x000a_Mantenimiento de puentes en la RVS_x000a_Interventoría de puentes en la RVS"/>
    <m/>
    <m/>
    <m/>
    <m/>
    <m/>
    <x v="0"/>
    <m/>
    <m/>
    <m/>
    <s v="Edir Amparo Graciano Gómez "/>
    <s v="Tipo A1: Supervisión e Interventoría Integral"/>
    <s v="Interventoría técnica, ambiental, jurídica, administrativa, contable y/o financiera"/>
  </r>
  <r>
    <x v="9"/>
    <s v="72141107 72141109 81101505"/>
    <s v="INTERVENTORÍA TECNICA, ADMINISTRATIVA, AMBIENTAL, FINANCIERA Y LEGAL PARA LA CONSTRUCCIÓN DE CINCO (5) PUENTES VEHICULARES DISTRIBUIDOS EN LAS SUBREGIONES DE URABÁ Y SUROESTE EN LAS VIAS SECUNDARIAS DEL DEPARTAMENTO DE ANTIOQUIA_x000a_"/>
    <d v="2018-02-28T00:00:00"/>
    <s v="6 MESES"/>
    <s v="Concurso de Méritos"/>
    <s v="Recursos propios"/>
    <n v="127000000"/>
    <n v="127000000"/>
    <s v="NO"/>
    <s v="N/A"/>
    <s v="Rodrigo Echeverry Ochoa"/>
    <s v="Director"/>
    <s v="3837980 3837981"/>
    <s v="rodrigo.echeverry@antioquia.gov.co_x000a_"/>
    <s v="Mantenimiento, mejoramiento y/o rehabilitación de la RVS"/>
    <s v="Puentes RVS construidos, rehabilitados y/o mantenidos_x000a_31050302_x000a_310503000"/>
    <s v="Construcción y/o mejoramiento de puentes en la RVS"/>
    <n v="180115001"/>
    <s v="Puentes RVS construidos,_x000a_Puentes RVS rehabilitados_x000a_Puentes RVS mantenidos"/>
    <s v="Construcción de puentes en la RVS_x000a_Mejoramiento de puentes en la RVS_x000a_Mantenimiento de puentes en la RVS_x000a_Interventoría de puentes en la RVS"/>
    <m/>
    <m/>
    <m/>
    <m/>
    <m/>
    <x v="0"/>
    <m/>
    <m/>
    <m/>
    <s v="Edir Amparo Graciano Gómez "/>
    <s v="Tipo C:  Supervisión"/>
    <s v="Supervisión técnica, ambiental, jurídica, administrativa, contable y/o financiera"/>
  </r>
  <r>
    <x v="9"/>
    <s v="72141107 72141109 81101505"/>
    <s v="CONSTRUCCIÓN DE CINCO(5) PUENTES VEHICULARES DISTRIBUIDOS EN LAS SUBREGIONES DEL NORTE, MAGDALENA MEDIO Y OCCIDENTE EN LAS VIAS SECUNDARIAS DEL DEPARTAMENTO DE ANTIOQUIA_x000a_"/>
    <d v="2018-02-28T00:00:00"/>
    <s v="6 MESES"/>
    <s v="Licitación pública"/>
    <s v="Recursos propios"/>
    <n v="1140000000"/>
    <n v="1140000000"/>
    <s v="NO"/>
    <s v="N/A"/>
    <s v="Rodrigo Echeverry Ochoa"/>
    <s v="Director"/>
    <s v="3837980 3837981"/>
    <s v="rodrigo.echeverry@antioquia.gov.co_x000a_"/>
    <s v="Mantenimiento, mejoramiento y/o rehabilitación de la RVS"/>
    <s v="Puentes RVS construidos, rehabilitados y/o mantenidos_x000a_31050302_x000a_310503000"/>
    <s v="Construcción y/o mejoramiento de puentes en la RVS"/>
    <n v="180115001"/>
    <s v="Puentes RVS construidos,_x000a_Puentes RVS rehabilitados_x000a_Puentes RVS mantenidos"/>
    <s v="Construcción de puentes en la RVS_x000a_Mejoramiento de puentes en la RVS_x000a_Mantenimiento de puentes en la RVS_x000a_Interventoría de puentes en la RVS"/>
    <m/>
    <m/>
    <m/>
    <m/>
    <m/>
    <x v="0"/>
    <m/>
    <m/>
    <m/>
    <s v="Edir Amparo Graciano Gómez "/>
    <s v="Tipo A1: Supervisión e Interventoría Integral"/>
    <s v="Interventoría técnica, ambiental, jurídica, administrativa, contable y/o financiera"/>
  </r>
  <r>
    <x v="9"/>
    <s v="72141107 72141109 81101505"/>
    <s v="INTERVENTORÍA TECNICA, ADMINISTRATIVA, AMBIENTAL, FINANCIERA Y LEGAL PARA LA CONSTRUCCIÓN DE CINCO(5) PUENTES VEHICULARES DISTRIBUIDOS EN LAS SUBREGIONES DEL NORTE, MAGDALENA MEDIO Y OCCIDENTE EN LAS VIAS SECUNDARIAS DEL DEPARTAMENTO DE ANTIOQUIA_x000a_"/>
    <d v="2018-02-28T00:00:00"/>
    <s v="6 MESES"/>
    <s v="Concurso de Méritos"/>
    <s v="Recursos propios"/>
    <n v="127000000"/>
    <n v="127000000"/>
    <s v="NO"/>
    <s v="N/A"/>
    <s v="Rodrigo Echeverry Ochoa"/>
    <s v="Director"/>
    <s v="3837980 3837981"/>
    <s v="rodrigo.echeverry@antioquia.gov.co_x000a_"/>
    <s v="Mantenimiento, mejoramiento y/o rehabilitación de la RVS"/>
    <s v="Puentes RVS construidos, rehabilitados y/o mantenidos_x000a_31050302_x000a_310503000"/>
    <s v="Construcción y/o mejoramiento de puentes en la RVS"/>
    <n v="180115001"/>
    <s v="Puentes RVS construidos,_x000a_Puentes RVS rehabilitados_x000a_Puentes RVS mantenidos"/>
    <s v="Construcción de puentes en la RVS_x000a_Mejoramiento de puentes en la RVS_x000a_Mantenimiento de puentes en la RVS_x000a_Interventoría de puentes en la RVS"/>
    <m/>
    <m/>
    <m/>
    <m/>
    <m/>
    <x v="0"/>
    <m/>
    <m/>
    <m/>
    <s v="Edir Amparo Graciano Gómez "/>
    <s v="Tipo C:  Supervisión"/>
    <s v="Supervisión técnica, ambiental, jurídica, administrativa, contable y/o financiera"/>
  </r>
  <r>
    <x v="9"/>
    <s v="72141107 72141109 81101505"/>
    <s v="CONSTRUCCIÓN DE PUENTES VEHICULARES EN LAS VIAS SECUNDARIAS DEL DEPARTAMENTO DE ANTIOQUIA_x000a_"/>
    <d v="2018-02-28T00:00:00"/>
    <s v="6 MESES"/>
    <s v="Licitación pública"/>
    <s v="Recursos propios"/>
    <n v="1140000000"/>
    <n v="1140000000"/>
    <s v="NO"/>
    <s v="N/A"/>
    <s v="Rodrigo Echeverry Ochoa"/>
    <s v="Director"/>
    <s v="3837980 3837981"/>
    <s v="rodrigo.echeverry@antioquia.gov.co_x000a_"/>
    <s v="Mantenimiento, mejoramiento y/o rehabilitación de la RVS"/>
    <s v="Puentes RVS construidos, rehabilitados y/o mantenidos_x000a_31050302_x000a_310503000"/>
    <s v="Construcción y/o mejoramiento de puentes en la RVS"/>
    <n v="180115001"/>
    <s v="Puentes RVS construidos,_x000a_Puentes RVS rehabilitados_x000a_Puentes RVS mantenidos"/>
    <s v="Construcción de puentes en la RVS_x000a_Mejoramiento de puentes en la RVS_x000a_Mantenimiento de puentes en la RVS_x000a_Interventoría de puentes en la RVS"/>
    <m/>
    <m/>
    <m/>
    <s v=""/>
    <m/>
    <x v="0"/>
    <m/>
    <m/>
    <m/>
    <s v="Edir Amparo Graciano Gómez "/>
    <s v="Tipo A1: Supervisión e Interventoría Integral"/>
    <s v="Interventoría técnica, ambiental, jurídica, administrativa, contable y/o financiera"/>
  </r>
  <r>
    <x v="9"/>
    <s v="72141107 72141109 81101505"/>
    <s v="INTERVENTORÍA TECNICA, ADMINISTRATIVA, AMBIENTAL, FINANCIERA Y LEGAL PARA LA CONSTRUCCIÓN DE PUENTES VEHICULARES EN LAS VIAS SECUNDARIAS DEL DEPARTAMENTO DE ANTIOQUIA"/>
    <d v="2018-02-28T00:00:00"/>
    <s v="6 MESES"/>
    <s v="Concurso de Méritos"/>
    <s v="Recursos propios"/>
    <n v="128376161"/>
    <n v="128376161"/>
    <s v="NO"/>
    <s v="N/A"/>
    <s v="Rodrigo Echeverry Ochoa"/>
    <s v="Director"/>
    <s v="3837980 3837981"/>
    <s v="rodrigo.echeverry@antioquia.gov.co_x000a_"/>
    <s v="Mantenimiento, mejoramiento y/o rehabilitación de la RVS"/>
    <s v="Puentes RVS construidos, rehabilitados y/o mantenidos_x000a_31050302_x000a_310503000"/>
    <s v="Construcción y/o mejoramiento de puentes en la RVS"/>
    <n v="180115001"/>
    <s v="Puentes RVS construidos,_x000a_Puentes RVS rehabilitados_x000a_Puentes RVS mantenidos"/>
    <s v="Construcción de puentes en la RVS_x000a_Mejoramiento de puentes en la RVS_x000a_Mantenimiento de puentes en la RVS_x000a_Interventoría de puentes en la RVS"/>
    <m/>
    <m/>
    <m/>
    <s v=""/>
    <m/>
    <x v="0"/>
    <m/>
    <m/>
    <m/>
    <s v="Edir Amparo Graciano Gómez "/>
    <s v="Tipo C:  Supervisión"/>
    <s v="Supervisión técnica, ambiental, jurídica, administrativa, contable y/o financiera"/>
  </r>
  <r>
    <x v="9"/>
    <n v="95121511"/>
    <s v="(2) EL DEPARTAMENTO DE ANTIOQUIA COLABORARÁ A LOS MUNICIPIOS CON RECURSOS ECONOMICOS PARA LLEVAR A CABO LAS OBRAS DE MEJORAMIENTO Y MANTENIMIENTO DEL ESPACIO PUBLICO DEL PARQUE PRINCIPAL DEL MUNICIPIO"/>
    <d v="2018-01-31T00:00:00"/>
    <s v="8 meses"/>
    <s v="Régimen Especial - Artículo 95 Ley 489 de 1998"/>
    <s v="Recursos propios"/>
    <n v="2877880263"/>
    <n v="2877880263"/>
    <s v="NO"/>
    <s v="N/A"/>
    <s v="Rodrigo Echeverry Ochoa"/>
    <s v="Director"/>
    <s v="3837980 3837981"/>
    <s v="rodrigo.echeverry@antioquia.gov.co_x000a_"/>
    <s v="Proyectos de infraestructura cofinanciados en los municipios"/>
    <s v="Espacios públicos municipales intervenidos (31050602)"/>
    <s v="Apoyo a la intervención de espacios públicos Municipales"/>
    <n v="180043001"/>
    <s v="Espacios de diálogo social fortalecidos"/>
    <s v="Intervención de espacios públicos"/>
    <m/>
    <m/>
    <m/>
    <m/>
    <m/>
    <x v="0"/>
    <m/>
    <m/>
    <m/>
    <s v="Jaime Alejandro Gomez Restrepo"/>
    <s v="Tipo C:  Supervisión"/>
    <s v="Supervisión técnica, ambiental, jurídica, administrativa, contable y/o financiera"/>
  </r>
  <r>
    <x v="9"/>
    <n v="95121511"/>
    <s v="(2) EL DEPARTAMENTO DE ANTIOQUIA COLABORARÁ A LOS MUNICIPIOS CON RECURSOS ECONOMICOS PARA LLEVAR A CABO LAS OBRAS DE MEJORAMIENTO Y MANTENIMIENTO DE Otros espacios públicos (muelles, malecones, entre otros) construidos y/o mantenidos (31050603)"/>
    <d v="2018-01-31T00:00:00"/>
    <s v="5 meses"/>
    <s v="Régimen Especial - Artículo 95 Ley 489 de 1998"/>
    <s v="Recursos propios"/>
    <n v="2600000000"/>
    <n v="2600000000"/>
    <s v="NO"/>
    <s v="N/A"/>
    <s v="Rodrigo Echeverry Ochoa"/>
    <s v="Director"/>
    <s v="3837980 3837981"/>
    <s v="rodrigo.echeverry@antioquia.gov.co_x000a_"/>
    <s v="Proyectos de infraestructura cofinanciados en los municipios"/>
    <s v="Otros espacios públicos (muelles, malecones, entre otros) construidos y/o mantenidos (31050603)"/>
    <s v="Apoyo a otros espacios públicos (muelles, malecones, entre otros) en Antioquia"/>
    <n v="180114001"/>
    <s v="Espacios de diálogo social fortalecidos"/>
    <s v="Construcción de espacios públicos,_x000a_Mantenimiento de espacios públicos,_x000a_Estudios otros espacios."/>
    <m/>
    <m/>
    <m/>
    <m/>
    <m/>
    <x v="0"/>
    <m/>
    <m/>
    <m/>
    <s v="Jaime Alejandro Gomez Restrepo"/>
    <s v="Tipo C:  Supervisión"/>
    <s v="Supervisión técnica, ambiental, jurídica, administrativa, contable y/o financiera"/>
  </r>
  <r>
    <x v="9"/>
    <s v="72141103_x000a_"/>
    <s v="(15) EL DEPARTAMENTO DE ANTIOQUIA COLABORA A LOS MUNICIPIOS CON RECURSOS ECONOMICOS PARA QUE ESTOS LLEVEN A CABO LA PAVIMENTACION DE VIAS TERCIARIAS"/>
    <d v="2018-01-31T00:00:00"/>
    <s v="9 meses"/>
    <s v="Régimen Especial - Artículo 95 Ley 489 de 1998"/>
    <s v="Recursos propios"/>
    <n v="6280557949"/>
    <n v="6280557949"/>
    <s v="NO"/>
    <s v="N/A"/>
    <s v="Rodrigo Echeverry Ochoa"/>
    <s v="Director"/>
    <s v="3837980 3837981"/>
    <s v="rodrigo.echeverry@antioquia.gov.co_x000a_"/>
    <s v="Infraestructura de vías terciarias como apoyo a la comercialización de productos agropecuarios, pesqueros y forestales"/>
    <s v="Vías con placa huella intervenidas (32040205)"/>
    <s v="Construcción de Placa Huella en la Red Víal Terciaria de Antioquia"/>
    <n v="180032001"/>
    <s v="Vías pavimentadas"/>
    <s v="Pavimentación de vías"/>
    <m/>
    <m/>
    <m/>
    <m/>
    <m/>
    <x v="0"/>
    <m/>
    <m/>
    <m/>
    <s v="Jaime Alejandro Gomez Restrepo"/>
    <s v="Tipo C:  Supervisión"/>
    <s v="Supervisión técnica, ambiental, jurídica, administrativa, contable y/o financiera"/>
  </r>
  <r>
    <x v="9"/>
    <s v="72141107 72141109"/>
    <s v="(4) EL DEPARTAMENTO DE ANTIOQUIA COFINANCIA A LOS MUNICIPIOS PARA LA CONSTRUCCION DE PUENTES VEHICULARES DE LA RED VIAL TERCIARIA"/>
    <d v="2018-01-31T00:00:00"/>
    <s v="2 meses"/>
    <s v="Régimen Especial - Artículo 95 Ley 489 de 1998"/>
    <s v="Recursos propios"/>
    <n v="2500000000"/>
    <n v="2500000000"/>
    <s v="NO"/>
    <s v="N/A"/>
    <s v="Rodrigo Echeverry Ochoa"/>
    <s v="Director"/>
    <s v="3837980 3837981"/>
    <s v="rodrigo.echeverry@antioquia.gov.co_x000a_"/>
    <s v="Infraestructura de vías terciarias como apoyo a la comercialización de productos agropecuarios, pesqueros y forestales"/>
    <s v="Puentes de la RVT construidos, rehabilitados y/o mantenidos (32040203,)_x000a__x000a_Construcción, rehabilitación y/o mantenimiento de puentes peatonales RVT (32040204)_x000a_"/>
    <s v="Apoyo a la construcción o mejoramiento de puentes en los municipios"/>
    <n v="180070001"/>
    <s v="Puentes en la red vial terciaria rehabilitados_x000a_Puentes de la RVT construidos,_x000a_Puentes de la RVT  mantenidos "/>
    <s v="Intervención de puentes vehiculares_x000a_Intervención de puentes peatonales"/>
    <m/>
    <m/>
    <m/>
    <m/>
    <m/>
    <x v="0"/>
    <m/>
    <m/>
    <m/>
    <s v="Jaime Alejandro Gomez Restrepo"/>
    <s v="Tipo C:  Supervisión"/>
    <s v="Supervisión técnica, ambiental, jurídica, administrativa, contable y/o financiera"/>
  </r>
  <r>
    <x v="9"/>
    <n v="72141003"/>
    <s v="(8) EL DEPARTAMENTO DE ANTIOQUIA COLABORARA PARA LA EJECUCION DEL PROYECTO DE LOS CAMINOS DE HERRADURA EN JURISDICCION DE LOS MUNICIPIOS DEL DEPARTAMENTO DE ANTIOQUIA"/>
    <d v="2018-01-31T00:00:00"/>
    <s v="6 meses"/>
    <s v="Régimen Especial - Artículo 95 Ley 489 de 1998"/>
    <s v="Recursos propios"/>
    <n v="400000000"/>
    <n v="400000000"/>
    <s v="NO"/>
    <s v="N/A"/>
    <s v="Rodrigo Echeverry Ochoa"/>
    <s v="Director"/>
    <s v="3837980 3837981"/>
    <s v="rodrigo.echeverry@antioquia.gov.co_x000a_"/>
    <s v="Vías para sistemas alternativos de transporte"/>
    <s v="Caminos de Herradura mejorados (32040206,)_x000a__x000a_Caminos de Herradura mantenidos (32040207,)_x000a__x000a_Moto-rutas en caminos de herradura intervenidos (32040208)"/>
    <s v="Apoyo al mejoramiento de caminos de herradura o motorrutas en Antioquia"/>
    <n v="180039001"/>
    <s v="Caminos de heradura rehabilitadoas o mantenidos"/>
    <s v="Mejoramiento de caminos,_x000a_Mantenimiento de caminos,_x000a_Mejoramiento de motorrutas."/>
    <m/>
    <m/>
    <m/>
    <m/>
    <m/>
    <x v="0"/>
    <m/>
    <m/>
    <m/>
    <s v="Jaime Alejandro Gomez Restrepo"/>
    <s v="Tipo C:  Supervisión"/>
    <s v="Supervisión técnica, ambiental, jurídica, administrativa, contable y/o financiera"/>
  </r>
  <r>
    <x v="9"/>
    <n v="81101605"/>
    <s v="MANTENIMIENTO DE CABLES AÉREOS EN ANTIOQUIA"/>
    <d v="2018-01-31T00:00:00"/>
    <s v="6 meses"/>
    <s v="Licitación pública"/>
    <s v="Recursos propios"/>
    <n v="2160000000"/>
    <n v="2160000000"/>
    <s v="NO"/>
    <s v="N/A"/>
    <s v="Rodrigo Echeverry Ochoa"/>
    <s v="Director"/>
    <s v="3837980 3837981"/>
    <s v="rodrigo.echeverry@antioquia.gov.co_x000a_"/>
    <s v="Plan de cables aéreos"/>
    <s v="Cables aéreos operados y mantenidos (32040301)"/>
    <s v="Mantenimiento y operación de cables aéreos en Antioquia"/>
    <n v="180042001"/>
    <s v="Obras de protección y adecuación realizados"/>
    <s v="Mantenimiento de cables aéreos,_x000a_Operación de cables aéreos,_x000a_Estudios sostenibilidad cables."/>
    <m/>
    <m/>
    <m/>
    <m/>
    <m/>
    <x v="0"/>
    <m/>
    <m/>
    <m/>
    <s v="Joan Manuel Galeano"/>
    <s v="Tipo C:  Supervisión"/>
    <s v="Supervisión técnica, ambiental, jurídica, administrativa, contable y/o financiera"/>
  </r>
  <r>
    <x v="9"/>
    <n v="81101605"/>
    <s v="INTERVENTORÍA TECNICA, ADMINISTRATIVA, AMBIENTAL, FINANCIERA Y LEGAL PARA EL MANTENIMIENTO DE CABLES AÉREOS EN ANTIOQUIA"/>
    <d v="2018-01-31T00:00:00"/>
    <s v="6 meses"/>
    <s v="Concurso de Méritos"/>
    <s v="Recursos propios"/>
    <n v="240000000"/>
    <n v="240000000"/>
    <s v="NO"/>
    <s v="N/A"/>
    <s v="Rodrigo Echeverry Ochoa"/>
    <s v="Director"/>
    <s v="3837980 3837981"/>
    <s v="rodrigo.echeverry@antioquia.gov.co_x000a_"/>
    <s v="Plan de cables aéreos"/>
    <s v="Cables aéreos operados y mantenidos (32040301)"/>
    <s v="Mantenimiento y operación de cables aéreos en Antioquia"/>
    <n v="180042001"/>
    <s v="Obras de protección y adecuación realizados"/>
    <s v="Mantenimiento de cables aéreos,_x000a_Operación de cables aéreos,_x000a_Estudios sostenibilidad cables."/>
    <m/>
    <m/>
    <m/>
    <m/>
    <m/>
    <x v="0"/>
    <m/>
    <m/>
    <m/>
    <s v="Joan Manuel Galeano"/>
    <s v="Tipo C:  Supervisión"/>
    <s v="Supervisión técnica, ambiental, jurídica, administrativa, contable y/o financiera"/>
  </r>
  <r>
    <x v="9"/>
    <s v="81112501 81122000 81111500 43232100 43232200"/>
    <s v="ADQUIRIR LA SUSCRIPCIÓN DE ADOBE CREATIVE CLOUD FOR TEAMS PARA LAS DIFERENTES DEPENDENCIAS DE LA GOBERNACIÓN DE ANTIOQUIA, INCLUYENDO SOPORTE TÉCNICO. _x000a__x000a__x000a_Nota: La competencia para la contratación de este objeto es de la Dirección de Informática, el proceso de contratación será adelantado por la Secretaría General y entregado el CDP respectivo para su contratación (Centro de Costos 112000G222)_x000a_"/>
    <d v="2018-04-01T00:00:00"/>
    <s v="1 meses"/>
    <s v="Selección Abreviada - Subasta Inversa"/>
    <s v="Recursos propios"/>
    <n v="45000000"/>
    <n v="45000000"/>
    <s v="NO"/>
    <s v="N/A"/>
    <s v="Rodrigo Echeverry Ochoa"/>
    <s v="Director"/>
    <s v="3837980 3837981"/>
    <s v="rodrigo.echeverry@antioquia.gov.co_x000a_"/>
    <s v="Estudios y seguimientos para la planeación y desarrollo de la Infraestructura de transporte"/>
    <s v="Estudios de Sistemas viales subregionales elaborados (31050205)"/>
    <s v="Desarrollo de Sistemas de Información en la Secretaría de Infraestructura Física"/>
    <n v="180036001"/>
    <s v="Sistemas de Información implementados"/>
    <s v="Compra de equipos,_x000a_Desarrollo de sistemas informáticos y bases de datos,_x000a_Estructuración, desarrollo y operación Centro de Gestión,_x000a_Mantenimiento licencias y Software,_x000a_Fortalecimiento Institucional."/>
    <m/>
    <m/>
    <m/>
    <m/>
    <m/>
    <x v="0"/>
    <m/>
    <m/>
    <s v="Nota: La competencia para la contratación de este objeto es de la Dirección de Informática, el proceso de contratación será adelantado por la Secretaría General y entregado el CDP respectivo para su contratación (Centro de Costos 112000G222)_x000a_"/>
    <s v="Cristian Alberto Quiceno Gutierrez"/>
    <s v="Tipo C:  Supervisión"/>
    <s v="Supervisión técnica, ambiental, jurídica, administrativa, contable y/o financiera"/>
  </r>
  <r>
    <x v="9"/>
    <s v="81112501 43231500"/>
    <s v="SUSCRIPCIÓN DE OFFICE 365 (SERVICIO DE CORREO ELECTRONICO)_x000a__x000a_Nota: La competencia para la contratación de este objeto es de la Dirección de Informática, el proceso de contratación será adelantado por la Secretaría General y entregado el CDP respectivo para su contratación (Centro de Costos 112000G222)"/>
    <d v="2018-04-01T00:00:00"/>
    <s v="1 mes"/>
    <s v="Selección Abreviada - Acuerdo Marco de Precios"/>
    <s v="Recursos propios"/>
    <n v="50000000"/>
    <n v="50000000"/>
    <s v="NO"/>
    <s v="N/A"/>
    <s v="Rodrigo Echeverry Ochoa"/>
    <s v="Director"/>
    <s v="3837980 3837981"/>
    <s v="rodrigo.echeverry@antioquia.gov.co_x000a_"/>
    <s v="Estudios y seguimientos para la planeación y desarrollo de la Infraestructura de transporte"/>
    <s v="Estudios de Sistemas viales subregionales elaborados (31050205)_x000a__x000a_310502000"/>
    <s v="Desarrollo de Sistemas de Información en la Secretaría de Infraestructura Física"/>
    <n v="180036001"/>
    <s v="Sistemas de Información implementados"/>
    <s v="Compra de equipos,_x000a_Desarrollo de sistemas informáticos y bases de datos,_x000a_Estructuración, desarrollo y operación Centro de Gestión,_x000a_Mantenimiento licencias y Software,_x000a_Fortalecimiento Institucional."/>
    <m/>
    <m/>
    <m/>
    <m/>
    <m/>
    <x v="0"/>
    <m/>
    <m/>
    <s v="Nota: La competencia para la contratación de este objeto es de la Dirección de Informática, el proceso de contratación será adelantado por la Secretaría General y entregado el CDP respectivo para su contratación (Centro de Costos 112000G222)_x000a_"/>
    <s v="Cristian Alberto Quiceno Gutierrez"/>
    <s v="Tipo C:  Supervisión"/>
    <s v="Supervisión técnica, ambiental, jurídica, administrativa, contable y/o financiera"/>
  </r>
  <r>
    <x v="9"/>
    <s v="81112501 81110000"/>
    <s v="ADQUISICIÓN Y ACTUALIZACIÓN DE LICENCIAS DE ARCGIS PARA LOS ORGANISMOS DE LA GOBERNACIÓN DE ANTIOQUIA INCLUYENDO SOPORTE TÉCNICO, A TRAVÉS DE ACUERDO MARCO DE PRECIOS._x000a__x000a__x000a_Nota: La competencia para la contratación de este objeto es de la Dirección de Informática, el proceso de contratación será adelantado por la Secretaría General y entregado el CDP respectivo para su contratación (Centro de Costos 112000G222)"/>
    <d v="2018-04-01T00:00:00"/>
    <s v="1 mes"/>
    <s v="Selección Abreviada - Acuerdo Marco de Precios"/>
    <s v="Recursos propios"/>
    <n v="165000000"/>
    <n v="165000000"/>
    <s v="NO"/>
    <s v="N/A"/>
    <s v="Rodrigo Echeverry Ochoa"/>
    <s v="Director"/>
    <s v="3837980 3837981"/>
    <s v="rodrigo.echeverry@antioquia.gov.co_x000a_"/>
    <s v="Estudios y seguimientos para la planeación y desarrollo de la Infraestructura de transporte"/>
    <s v="Estudios de Sistemas viales subregionales elaborados (31050205)"/>
    <s v="Desarrollo de Sistemas de Información en la Secretaría de Infraestructura Física"/>
    <n v="180036001"/>
    <s v="Sistemas de Información implementados"/>
    <s v="Compra de equipos,_x000a_Desarrollo de sistemas informáticos y bases de datos,_x000a_Estructuración, desarrollo y operación Centro de Gestión,_x000a_Mantenimiento licencias y Software,_x000a_Fortalecimiento Institucional."/>
    <m/>
    <m/>
    <m/>
    <m/>
    <m/>
    <x v="0"/>
    <m/>
    <m/>
    <s v="Nota: La competencia para la contratación de este objeto es de la Dirección de Informática, el proceso de contratación será adelantado por la Secretaría General y entregado el CDP respectivo para su contratación (Centro de Costos 112000G222)"/>
    <s v="Cristian Alberto Quiceno Gutierrez"/>
    <s v="Tipo C:  Supervisión"/>
    <s v="Supervisión técnica, ambiental, jurídica, administrativa, contable y/o financiera"/>
  </r>
  <r>
    <x v="9"/>
    <n v="78111800"/>
    <s v="PRESTACIÓN DE SERVICIOS DE TRANSPORTE TERRESTRE AUTOMOTOR PARA APOYAR LA GESTIÓN DE LAS DEPENDENCIAS DE LA GOBERNACIÓN_x000a__x000a_Nota: La competencia para la contratación de este objeto es de la Secretaría General, el proceso será adelantado por dicha dependencia y entregado el CDP respectivo para su contratación (Centro de Costos 112000G222)"/>
    <d v="2018-01-31T00:00:00"/>
    <s v="11 meses"/>
    <s v="Selección Abreviada - Subasta Inversa"/>
    <s v="Recursos propios"/>
    <n v="756500000"/>
    <n v="731282941"/>
    <s v="NO"/>
    <s v="N/A"/>
    <s v="Rodrigo Echeverry Ochoa"/>
    <s v="Director"/>
    <s v="3837980 3837981"/>
    <s v="rodrigo.echeverry@antioquia.gov.co_x000a_"/>
    <s v="Mantenimiento, mejoramiento y/o rehabilitación de la RVS"/>
    <s v="Puntos críticos de la RVS intervenidos (31050303)_x000a__x000a_km de vías de la RVS mantenidas, mejoradas y/o rehabilitadas en afirmado (31050305)_x000a_ _x000a_km de vías de la RVS mantenidas, mejoradas y/o rehabilitadas en pavimento (31050306)_x000a_310503000_x000a_"/>
    <s v="Mantenimiento y Mejoramiento de la RVS en Antioquia_x000a_"/>
    <n v="180035001"/>
    <s v="Red vial secundaria rehabilitada y mantenida"/>
    <s v="Mantenimiento rutinario,_x000a_Intervención de puntos críticos,_x000a_Fortalecimiento Institucional."/>
    <m/>
    <s v="20103 de 05/01/2018"/>
    <m/>
    <m/>
    <m/>
    <x v="3"/>
    <m/>
    <m/>
    <m/>
    <s v="Blanca Margarita Granda Cortes/La supervisión del contrato la realiza la Secretaría General"/>
    <s v="Tipo C:  Supervisión"/>
    <s v="Supervisión técnica, ambiental, jurídica, administrativa, contable y/o financiera"/>
  </r>
  <r>
    <x v="9"/>
    <n v="80111600"/>
    <s v="ADICIÓN 1 Y PRORROGA 1 AL CONTRATO INTERADMINISTRATIVO 4600006343 DE 2017 BRINDAR APOYO TÉCNICO, ADMINISTRATIVO, FINANCIERO, CONTABLE, PREDIAL,  LEGAL, SOCIAL, AMBIENTAL DE LOS PROYECTOS,   PROCESOS Y CONTRATOS LLEVADOS A CABO EN LA SECRETARIA DE INFRAESTRUCTURA FISICA DEL DEPARTAMENTO DE ANTIOQUIA"/>
    <d v="2017-03-01T00:00:00"/>
    <s v="14 meses"/>
    <s v="Contratación Directa - Contratos Interadministrativos"/>
    <s v="Recursos propios"/>
    <n v="1498842510"/>
    <n v="1498842511"/>
    <s v="NO"/>
    <s v="N/A"/>
    <s v="Rodrigo Echeverry Ochoa"/>
    <s v="Director"/>
    <s v="3837980 3837981"/>
    <s v="rodrigo.echeverry@antioquia.gov.co_x000a_"/>
    <s v="Mantenimiento, mejoramiento y/o rehabilitación de la RVS_x000a_Infraestructura de vías terciarias como apoyo a la comercialización de productos agropecuarios, pesqueros y forestales"/>
    <s v="Puntos críticos de la RVS intervenidos (31050303)_x000a__x000a_km de vías de la RVS mantenidas, mejoradas y/o rehabilitadas en afirmado (31050305)_x000a_ _x000a_km de vías de la RVS mantenidas, mejoradas y/o rehabilitadas en pavimento (31050306)_x000a__x000a_Vías con placa huella intervenidas (32040205)_x000a_320402000_x000a_"/>
    <s v="Mantenimiento y Mejoramiento de la RVS en Antioquia_x000a__x000a_Apoyo al mejoramiento y/o mantenimiento de la RVT en Antioquia"/>
    <s v="180035001  _x000a_180068001  _x000a_"/>
    <s v="Red vial secundaria y terciaria rehabilitada y mantenida"/>
    <s v="Mantenimiento rutinario,_x000a_Intervención de puntos críticos,_x000a_Fortalecimiento Institucional."/>
    <n v="6455"/>
    <s v="_x000a_20967 de 26/01/2018_x000a_20968 de 26/01/2018_x000a__x000a_17979 de 20/06/2017 _x000a_17980 de 20/06/2017 _x000a_17981 de 20/06/2017 _x000a_17982 de 20/06/2017 _x000a_17983 de 20/06/2017 _x000a_17984 de 20/06/2017 _x000a_17985 de 20/06/2017_x000a_POR SUSTITUCION FONDO DEL CDP 3500036559_x000a__x000a_16710 de 14/02/2017_x000a_16712 de 14/02/2017_x000a_16713 de 14/02/2017_x000a_16714 de 14/02/2017_x000a_16715 de 14/02/2017_x000a_16716 de 14/02/2017_x000a_16717 de 14/02/2017_x000a_16718 de 14/02/2017"/>
    <d v="2017-03-04T09:07:00"/>
    <s v="S2017060043284 de 09/03/2017 "/>
    <n v="4600006343"/>
    <x v="1"/>
    <s v="TECNOLOGICO DE ANTIOQUIA"/>
    <s v="En ejecución"/>
    <s v="Fecha de Firma del Contrato 10 de marzo de 2017_x000a_Fecha de Inicio de Ejecución del Contrato 16 de marzo de 2017_x000a_Plazo de Ejecución del Contrato 9 Meses, sin sobrepasar el 15/12/2017_x000a_Prórroga 1: 5 meses más con nueva fecha de terminación 14/05/2018_x000a__x000a_26/01/2018: ACTUALIZACION VIGENCIA FUTURA 6000002370, 6000002371  ADICIÓN 1 Y PRORROGA 1 AL CONTRATO INTERADMINISTRATIVO 4600006343 DE 2017_x000a_Se realizó modificación al CDP y al RPC del contato por sustitución de FONDOS."/>
    <s v="Blanca Margarita Granda Cortes/Juan Carlos Arroyave Pelaez"/>
    <s v="Tipo B2: Supervisión Colegiada"/>
    <s v="Supervisión técnica, jurídica, administrativa, contable y/o financiera"/>
  </r>
  <r>
    <x v="9"/>
    <n v="80111600"/>
    <s v="BRINDAR APOYO TÉCNICO, ADMINISTRATIVO, FINANCIERO, CONTABLE, PREDIAL,  LEGAL, SOCIAL, AMBIENTAL DE LOS PROYECTOS,   PROCESOS Y CONTRATOS LLEVADOS A CABO EN LA SECRETARIA DE INFRAESTRUCTURA FISICA DEL DEPARTAMENTO DE ANTIOQUIA"/>
    <d v="2018-03-31T00:00:00"/>
    <s v="7 meses"/>
    <s v="Contratación Directa - Contratos Interadministrativos"/>
    <s v="Recursos propios"/>
    <n v="1000000000"/>
    <n v="1000000000"/>
    <s v="NO"/>
    <s v="N/A"/>
    <s v="Rodrigo Echeverry Ochoa"/>
    <s v="Director"/>
    <s v="3837980 3837981"/>
    <s v="rodrigo.echeverry@antioquia.gov.co_x000a_"/>
    <s v="Mantenimiento, mejoramiento y/o rehabilitación de la RVS"/>
    <s v="Puntos críticos de la RVS intervenidos (31050303),_x000a__x000a_km de vías de la RVS mantenidas, mejoradas y/o rehabilitadas en afirmado  (31050305), _x000a_ _x000a_km de vías de la RVS mantenidas, mejoradas y/o rehabilitadas en pavimento (31050306)"/>
    <s v="Mantenimiento y Mejoramiento de la RVS en Antioquia"/>
    <n v="180035001"/>
    <s v="Red vial secundaria rehabilitada y mantenida"/>
    <s v="Mantenimiento rutinario,_x000a_Intervención de puntos críticos,_x000a_Fortalecimiento Institucional."/>
    <m/>
    <m/>
    <m/>
    <m/>
    <m/>
    <x v="0"/>
    <m/>
    <m/>
    <m/>
    <s v="Blanca Margarita Granda Cortes/Juan Carlos Arroyave Pelaez"/>
    <s v="Tipo B2: Supervisión Colegiada"/>
    <s v="Supervisión técnica, jurídica, administrativa, contable y/o financiera"/>
  </r>
  <r>
    <x v="9"/>
    <n v="80111600"/>
    <s v="Designar estudiantes de las universidades públicas para la realización de la práctica académica, con el fin de brindar apoyo a la gestión del Departamento de Antioquia y sus subregiones durante el año de 2018._x000a__x000a_Nota: La competencia para la contratación de este objeto es de la Secretaría de Gestión Humana y Desarrollo Organizacional, el proceso será adelantado por dicha dependencia y entregado el CDP respectivo para su contratación (Centro de Costos 112000F124)"/>
    <d v="2018-01-31T00:00:00"/>
    <s v="10 meses"/>
    <s v="Contratación Directa - Contratos Interadministrativos"/>
    <s v="Recursos propios"/>
    <n v="200000000"/>
    <n v="200000000"/>
    <s v="NO"/>
    <s v="N/A"/>
    <s v="Rodrigo Echeverry Ochoa"/>
    <s v="Director"/>
    <s v="3837980 3837981"/>
    <s v="rodrigo.echeverry@antioquia.gov.co_x000a_"/>
    <s v="Mantenimiento, mejoramiento y/o rehabilitación de la RVS"/>
    <s v="Puntos críticos de la RVS intervenidos (31050303)_x000a__x000a_km de vías de la RVS mantenidas, mejoradas y/o rehabilitadas en afirmado (31050305)_x000a_ _x000a_km de vías de la RVS mantenidas, mejoradas y/o rehabilitadas en pavimento (31050306)_x000a__x000a_310503000"/>
    <s v="Mantenimiento y Mejoramiento de la RVS en Antioquia"/>
    <n v="180035001"/>
    <s v="Red vial secundaria rehabilitada y mantenida"/>
    <s v="Mantenimiento rutinario,_x000a_Intervención de puntos críticos,_x000a_Fortalecimiento Institucional."/>
    <m/>
    <s v="20336 de 10/01/2018"/>
    <m/>
    <m/>
    <m/>
    <x v="3"/>
    <m/>
    <m/>
    <m/>
    <s v="Blanca Margarita Granda Cortes/La supervisión del contrato la realiza la Secretaría de Gestión Humana y Desarrollo Organizacional "/>
    <s v="Tipo C:  Supervisión"/>
    <s v="Supervisión técnica, jurídica, administrativa, contable y/o financiera"/>
  </r>
  <r>
    <x v="9"/>
    <n v="86131504"/>
    <s v="Contrato  interadministrativo de mandato  para la promoción, creación, elaboración desarrollo y conceptualización de las campañas, estrategias y necesidades comunicacionales de la Gobernación de Antioquia._x000a__x000a_Nota: La competencia para la contratación de este objeto es de la Gerencia de Comunicaciones, el proceso será adelantado por dicha dependencia y entregado el CDP respectivo para su contratación (Centro Costos 112000A311).  "/>
    <d v="2018-06-30T00:00:00"/>
    <s v="6 meses"/>
    <s v="Contratación Directa - Contratos Interadministrativos"/>
    <s v="Recursos propios"/>
    <n v="400000000"/>
    <n v="400000000"/>
    <s v="NO"/>
    <s v="N/A"/>
    <s v="Rodrigo Echeverry Ochoa"/>
    <s v="Director"/>
    <s v="3837980 3837981"/>
    <s v="rodrigo.echeverry@antioquia.gov.co_x000a_"/>
    <s v="Mantenimiento, mejoramiento y/o rehabilitación de la RVS"/>
    <s v="Puntos críticos de la RVS intervenidos (31050303)_x000a__x000a_km de vías de la RVS mantenidas, mejoradas y/o rehabilitadas en afirmado (31050305)_x000a_ _x000a_km de vías de la RVS mantenidas, mejoradas y/o rehabilitadas en pavimento (31050306)_x000a__x000a_310503000"/>
    <s v="Mantenimiento y Mejoramiento de la RVS en Antioquia"/>
    <n v="180035001"/>
    <s v="Red vial secundaria rehabilitada y mantenida"/>
    <s v="Mantenimiento rutinario,_x000a_Intervención de puntos críticos,_x000a_Fortalecimiento Institucional."/>
    <m/>
    <m/>
    <m/>
    <m/>
    <m/>
    <x v="0"/>
    <m/>
    <m/>
    <m/>
    <s v="Blanca Margarita Granda Cortes/ La supervisión del contrato la realiza la Gerencia de Comunicaciones de la Gobernación de Antioquia "/>
    <s v="Tipo C:  Supervisión"/>
    <s v="Supervisión técnica, ambiental, jurídica, administrativa, contable y/o financiera"/>
  </r>
  <r>
    <x v="9"/>
    <n v="80141607"/>
    <s v="Contrato interadministrativo de prestación de servicios como operador logístico para la organización, administración, ejecución y demás acciones logísticas necesarias para la realización de los eventos programados por la Gobernación de Antioquia_x000a__x000a__x000a_Nota: La competencia para la contratación de este objeto es de la Gerencia de Comunicaciones, el proceso será adelantado por dicha dependencia y entregado el CDP respectivo para su contratación (Centro Costos 112000A311).   "/>
    <d v="2018-06-30T00:00:00"/>
    <s v="6 meses"/>
    <s v="Contratación Directa - Contratos Interadministrativos"/>
    <s v="Recursos propios"/>
    <n v="400000000"/>
    <n v="400000000"/>
    <s v="NO"/>
    <s v="N/A"/>
    <s v="Rodrigo Echeverry Ochoa"/>
    <s v="Director"/>
    <s v="3837980 3837981"/>
    <s v="rodrigo.echeverry@antioquia.gov.co_x000a_"/>
    <s v="Mantenimiento, mejoramiento y/o rehabilitación de la RVS"/>
    <s v="Puntos críticos de la RVS intervenidos (31050303)_x000a__x000a_km de vías de la RVS mantenidas, mejoradas y/o rehabilitadas en afirmado (31050305)_x000a_ _x000a_km de vías de la RVS mantenidas, mejoradas y/o rehabilitadas en pavimento (31050306)_x000a__x000a_310503000"/>
    <s v="Mantenimiento y Mejoramiento de la RVS en Antioquia"/>
    <n v="180035001"/>
    <s v="Red vial secundaria rehabilitada y mantenida"/>
    <s v="Mantenimiento rutinario,_x000a_Intervención de puntos críticos,_x000a_Fortalecimiento Institucional."/>
    <m/>
    <m/>
    <m/>
    <m/>
    <m/>
    <x v="0"/>
    <m/>
    <m/>
    <m/>
    <s v="Blanca Margarita Granda Cortes/ La supervisión del contrato la realiza la Gerencia de Comunicaciones de la Gobernación de Antioquia "/>
    <s v="Tipo C:  Supervisión"/>
    <s v="Supervisión técnica, ambiental, jurídica, administrativa, contable y/o financiera"/>
  </r>
  <r>
    <x v="9"/>
    <s v="95121634 72141108 72141103 72141003"/>
    <s v="Construcción, mantenimiento y operación conexión vial Aburrá Oriente (Km de Túnel de Oriente construido)_x000a__x000a_Nota: DERECHOS DE CONECTIVIDAD: SI SE DA LA OPERACIÓN CON EL IDEA POR LA VENTA DE LOS FLUJOS FUTUROS DE ESTA RENTA NO SE DEBEN PRESUPUESTAR"/>
    <d v="2018-01-31T00:00:00"/>
    <s v="12 meses"/>
    <s v="Otro Tipo de Contrato"/>
    <s v="Recursos propios"/>
    <n v="18921331000"/>
    <n v="18921331000"/>
    <s v="NO"/>
    <s v="N/A"/>
    <s v="Rodrigo Echeverry Ochoa"/>
    <s v="Director"/>
    <s v="3837980 3837981"/>
    <s v="rodrigo.echeverry@antioquia.gov.co_x000a_"/>
    <s v="Proyectos estratégicos Departamentales"/>
    <s v="km del Túnel de Oriente construido (31050401)"/>
    <s v="Construcción, mantenimiento y operación vial Aburrá Oriente"/>
    <s v="182317001"/>
    <s v="Túnel de Oriente construido"/>
    <s v="Construcción Túnel de Oriente, operación y mantenimento"/>
    <m/>
    <m/>
    <m/>
    <m/>
    <m/>
    <x v="0"/>
    <m/>
    <m/>
    <m/>
    <s v="Gilberto Quintero Zapata/Interventoría Externa"/>
    <s v="Tipo A1: Supervisión e Interventoría Integral"/>
    <s v="Interventoría técnica, ambiental, jurídica, administrativa, contable y/o financiera"/>
  </r>
  <r>
    <x v="9"/>
    <s v="95121634; 72141108; 72141103_x000a_"/>
    <s v="Construcción, mantenimiento y operación conexión vial Aburrá Oriente (Km de Túnel de Oriente construido)_x000a__x000a_Nota: El objeto se registra en la planeación de la contratación de 2018 por tratarse de la vigencia futura 2018 del contrato de Concesión no incluida en el presupuesto "/>
    <d v="2018-01-31T00:00:00"/>
    <s v="12 meses"/>
    <s v="Otro Tipo de Contrato"/>
    <s v="Recursos propios"/>
    <n v="28000000000"/>
    <n v="28000000000"/>
    <s v="NO"/>
    <s v="N/A"/>
    <s v="Rodrigo Echeverry Ochoa"/>
    <s v="Director"/>
    <s v="3837980 3837981"/>
    <s v="rodrigo.echeverry@antioquia.gov.co_x000a_"/>
    <s v="Proyectos estratégicos Departamentales"/>
    <s v="km del Túnel de Oriente construido (31050401)"/>
    <s v="Construcción, mantenimiento y operación vial Aburrá Oriente"/>
    <s v="182317001"/>
    <s v="Vías atendidas o mantenidas"/>
    <s v="Inversión Túnel de Oriente,_x000a_Mantenimiento Las Palmas y Santa Elena."/>
    <m/>
    <m/>
    <m/>
    <m/>
    <m/>
    <x v="0"/>
    <m/>
    <m/>
    <m/>
    <s v="Gilberto Quintero Zapata/Interventoría Externa"/>
    <s v="Tipo A1: Supervisión e Interventoría Integral"/>
    <s v="Supervisión técnica, ambiental, jurídica, administrativa, contable y/o financiera"/>
  </r>
  <r>
    <x v="9"/>
    <n v="81102101"/>
    <s v="INVESTIGACION PARA REVERSION DEL PROCESO DE EROSION EN LAS COSTAS DEL MAR DE ANTIOQUIA_x000a__x000a_Nota: La competencia para la contratación de este objeto es de la Secretaría de Infraestructura, el proceso será adelantado por esta dependencia. Como el DAPARD también participa en el proceso, será entregada la VF respectiva a la Secretaría de Infraestructura para su contratación."/>
    <d v="2017-11-03T00:00:00"/>
    <s v="12 meses"/>
    <s v="Contratación Directa - Contratos Interadministrativos"/>
    <s v="Recursos propios"/>
    <n v="1500000000"/>
    <n v="1500000000"/>
    <s v="NO"/>
    <s v="N/A"/>
    <s v="Rodrigo Echeverry Ochoa"/>
    <s v="Director"/>
    <s v="3837980 3837981"/>
    <s v="rodrigo.echeverry@antioquia.gov.co_x000a_"/>
    <s v="Proyectos de infraestructura cofinanciados en los municipios"/>
    <s v="Otros espacios públicos (muelles, malecones, entre otros) construidos y/o mantenidos (31050603)"/>
    <s v="Apoyo a otros espacios públicos (muelles, malecones, entre otros) en Antioquia"/>
    <n v="180114001"/>
    <s v="Espacios de diálogo social fortalecidos"/>
    <s v="Construcción de espacios públicos,_x000a_Mantenimiento de espacios públicos,_x000a_Estudios otros espacios."/>
    <s v="CD-20-03-2017"/>
    <s v="21192 de 02/03/2018"/>
    <d v="2017-11-10T19:44:00"/>
    <s v="S2017060109204 de 10/11/2017"/>
    <s v="2017-SS-20-0004"/>
    <x v="1"/>
    <s v="UNIVERSIDAD DE ANTIOQUIA"/>
    <s v="En ejecución"/>
    <s v="Fecha de Firma del Contrato 10 de noviembre de 2017_x000a_Fecha de Inicio de Ejecución del Contrato  2 de abril de 2018_x000a_Plazo de Ejecución del Contrato 12 Meses_x000a_Cuantía Definitiva del Contrato $3,499,118,895.00_x000a__x000a_Vigencia Futura 2018 se aprueban el martes  07/11/2017_x000a_Valor total $3.499.073.988 Aportes DAPARD+Infraestructura"/>
    <s v="Luis Eduardo Tobón Cardona"/>
    <s v="Tipo C:  Supervisión"/>
    <s v="Supervisión técnica, ambiental, jurídica, administrativa, contable y/o financiera"/>
  </r>
  <r>
    <x v="9"/>
    <s v="22101600 22101502 22101511  22101509  25101601"/>
    <s v="ADQUISICIÓN DE MAQUINARIA Y VEHÍCULOS NUEVOS, PARA LA CONSERVACIÓN Y EL MANTENIMIENTO DE LA RED VIAL TERCIARIA Y OTRAS OBRAS DE INFRAESTRUCTURA MUNICIPALES EN EL DEPARTAMENTO DE ANTIOQUIA"/>
    <d v="2018-04-02T00:00:00"/>
    <s v="6 meses"/>
    <s v="Selección Abreviada - Subasta Inversa"/>
    <s v="Recursos propios"/>
    <n v="19642000000"/>
    <n v="19044000000"/>
    <s v="NO"/>
    <s v="N/A"/>
    <s v="Rodrigo Echeverry Ochoa"/>
    <s v="Director"/>
    <s v="3837980 3837981"/>
    <s v="rodrigo.echeverry@antioquia.gov.co_x000a_"/>
    <s v="Infraestructura de vías terciarias como apoyo a la comercialización de productos agropecuarios, pesqueros y forestales"/>
    <s v="Vías de la RVT mantenidas, mejoradas, rehabilitadas y/o pavimentadas (32040201)"/>
    <s v="Apoyo al mejoramiento y/o mantenimiento de la RVT en Antioquia"/>
    <n v="180068001"/>
    <s v="Vías mantenidas con mantenimiento rutinario"/>
    <s v="Mantenimiento rutinario"/>
    <s v="SA-20-01-2018"/>
    <s v="21231 de 16/03/2018_x000a_21232 de 16/03/2018_x000a_21241 de 20/03/2018"/>
    <d v="2018-03-21T16:04:00"/>
    <m/>
    <m/>
    <x v="4"/>
    <m/>
    <s v="En etapa precontractual"/>
    <s v="Estado del Proceso Convocado_x000a_PROCESO DE SELECCION SUBASTA INVERSA (09-05-2018 05:15 PM)_x000a_RESOLUCION DE APERTURA (17-04-2018 05:29 PM)_x000a__x000a_Rubro: VI.9.4/1120/4-1010/320402000/000050  Vigencia:2018  Valor  $10,000,000,000_x000a__x000a_Con recursos de DEPARTAMENTO Y 55 MUNICIPIOS DE ANTIOQUIA"/>
    <s v="Santiago Diaz Marin"/>
    <s v="Tipo C:  Supervisión"/>
    <s v="Supervisión técnica, ambiental, jurídica, administrativa, contable y/o financiera"/>
  </r>
  <r>
    <x v="9"/>
    <n v="90121502"/>
    <s v="ADQUISICIÓN DE TIQUETES AÉREOS PARA LA GOBERNACIÓN DE ANTIOQUIA_x000a__x000a_Nota: La competencia para la contratación de este objeto es de la Secretaría General, el proceso será adelantado por dicha dependencia y entregado el CDP respectivo para su contratación (Centro de Costos 112000G222)"/>
    <d v="2017-10-03T00:00:00"/>
    <s v="15 meses"/>
    <s v="Contratación Directa - Contratos Interadministrativos"/>
    <s v="Recursos propios"/>
    <n v="120000000"/>
    <n v="120000000"/>
    <s v="NO"/>
    <s v="N/A"/>
    <s v="Rodrigo Echeverry Ochoa"/>
    <s v="Director"/>
    <s v="3837980 3837981"/>
    <s v="rodrigo.echeverry@antioquia.gov.co_x000a_"/>
    <s v="FUNCIONAMIENTO"/>
    <s v="N.A."/>
    <s v="N.A."/>
    <s v="N.A."/>
    <s v="N.A."/>
    <s v="N.A."/>
    <n v="7571"/>
    <s v="20969 de 26/01/2018_x000a_18643 de 29/08/2017"/>
    <d v="2017-10-05T10:12:00"/>
    <s v="S2017060102139 de 22/09/2017"/>
    <n v="4600007506"/>
    <x v="1"/>
    <s v="SERVICIO AEREO A TERRITORIOS NACIONALES SA SATENA"/>
    <s v="En ejecución"/>
    <s v="Fecha de Firma del Contrato  03 de octubre de 2017  _x000a_Fecha de Inicio de Ejecución del Contrato  03 de octubre de 2017  _x000a_Plazo de Ejecución del Contrato  15 Meses_x000a_Fecha de terminación 31 de Diciembre de 2018 _x000a__x000a_NOTA: ACTUALIZACION VIGENCIA FUTURA 6000002254 de 02/08/2017 CONTRATO 4600007506 DE 2017 por $120.000.000  Necesidad 20969 de 26/01/2018 con CDP 3700010395 de 30/01/2018_x000a_"/>
    <s v="Blanca Margarita Granda Cortes/Maria Victoria Hoyos Velasquez: Supervisor del contrato de la Secretaría General"/>
    <s v="Tipo C:  Supervisión"/>
    <s v="Supervisión técnica, jurídica, administrativa, contable y/o financiera"/>
  </r>
  <r>
    <x v="9"/>
    <n v="93151610"/>
    <s v="ADICION 1 Y PRORROGA 1 AL CONTRATO 4600006532 DE 2017 ADMINISTRACIÓN Y OPERACIÓN DE LA ESTACIÓN DE PEAJE PAJARITO EN LA VÍA PAJARITO - SAN PEDRO DE LOS MILAGROS - LA YE -  ENTRERRÍOS - SANTA ROSA DE OSOS EN EL DEPARTAMENTO DE ANTIOQUIA"/>
    <d v="2017-02-01T00:00:00"/>
    <s v="9 meses"/>
    <s v="Licitación pública"/>
    <s v="Recursos propios"/>
    <n v="432128476"/>
    <n v="432128476"/>
    <s v="NO"/>
    <s v="N/A"/>
    <s v="Rodrigo Echeverry Ochoa"/>
    <s v="Director"/>
    <s v="3837980 3837981"/>
    <s v="rodrigo.echeverry@antioquia.gov.co_x000a_"/>
    <s v="FUNCIONAMIENTO"/>
    <s v="N.A."/>
    <s v="N.A."/>
    <s v="N.A."/>
    <s v="N.A."/>
    <s v="N.A."/>
    <n v="6370"/>
    <s v="19936 de 09/01/2018_x000a__x000a_15845 de 12/01/2017_x000a_"/>
    <d v="2017-02-07T17:22:00"/>
    <s v="S2017060052841 de 21/03/2017"/>
    <n v="4600006532"/>
    <x v="1"/>
    <s v="THOMAS INSTRUMENTS S.A.S."/>
    <s v="En ejecución"/>
    <s v="Fecha de Firma del Contrato  27 de marzo de 2017  _x000a_Fecha de Inicio de Ejecución del Contrato  01 de abril de 2017  _x000a_Plazo de Ejecución del Contrato  9 Meses_x000a__x000a_ADICIÓN 1 con VF de 2018 Y PRORROGA 1  con fecha de 17/11/2017_x000a_Fecha de Firma de Adición 1 y Prorroga 1:  17 de noviembre de 2017. _x000a_Valor Adicionado por $432,128,476.00_x000a_Tiempo Adicionado: 4 meses _x000a_Nueva Fecha de terminación: 30 de abril de 2018"/>
    <s v="Jesus Dairo Restrepo Restrepo"/>
    <s v="Tipo C:  Supervisión"/>
    <s v="Supervisión técnica, ambiental, jurídica, administrativa, contable y/o financiera"/>
  </r>
  <r>
    <x v="9"/>
    <s v="93151610_x000a__x000a_93151600_x000a_93151500_x000a_80161500"/>
    <s v="ADMINISTRACIÓN Y OPERACIÓN DE LA ESTACIÓN DE PEAJE PAJARITO EN LA VÍA PAJARITO - SAN PEDRO DE LOS MILAGROS - LA YE -  ENTRERRÍOS - SANTA ROSA DE OSOS EN EL DEPARTAMENTO DE ANTIOQUIA"/>
    <d v="2018-01-31T00:00:00"/>
    <s v="8 meses"/>
    <s v="Licitación pública"/>
    <s v="Recursos propios"/>
    <n v="1293081524"/>
    <n v="913182033"/>
    <s v="NO"/>
    <s v="N/A"/>
    <s v="Rodrigo Echeverry Ochoa"/>
    <s v="Director"/>
    <s v="3837980 3837981"/>
    <s v="rodrigo.echeverry@antioquia.gov.co_x000a_"/>
    <s v="FUNCIONAMIENTO"/>
    <s v="N.A."/>
    <s v="N.A."/>
    <s v="N.A."/>
    <s v="N.A."/>
    <s v="N.A."/>
    <n v="8041"/>
    <s v="19938 de 03/01/2018"/>
    <d v="2018-02-08T16:46:00"/>
    <s v="2018060034378 de 12/04/2018"/>
    <n v="4600008086"/>
    <x v="1"/>
    <s v="Contratista REGENCY S.A.S._x000a_Identificación del Contratista Nit de Persona Jurídica No. 8050099083_x000a_País y Departamento/Provincia de ubicación del Contratista Colombia : Antioquia_x000a_Nombre del Representante Legal del Contratista JOSE FERNANDO OROZCO SADOVNIK_x000a_Identificación del Representante Legal Cédula de Ciudadanía No. 6105742"/>
    <s v="En ejecución"/>
    <s v="_x000a__x000a_Fecha de Firma del Contrato 18 de abril de 2018_x000a_Fecha de Inicio de Ejecución del Contrato 18 de abril de 2018_x000a_Plazo de Ejecución del Contrato 8 Meses_x000a__x000a__x000a__x000a__x000a__x000a_AUDIENCIA DE RIESGOS 8041 _x000a_01-03-2018 04:54 PM_x000a_RESOLUCION APERTURA 2018060024493 _x000a_23-02-2018 03:50 PM_x000a_EP creado, 17 de enero de 2018 5:06 p. m."/>
    <s v="Jesus Dairo Restrepo Restrepo"/>
    <s v="Tipo C:  Supervisión"/>
    <s v="Supervisión técnica, ambiental, jurídica, administrativa, contable y/o financiera"/>
  </r>
  <r>
    <x v="9"/>
    <n v="14111700"/>
    <s v="SUMINISTRO DE PAPELERÍA, INSUMOS DE ASEO Y CAFETERÍA  _x000a__x000a_Nota: La competencia para la contratación de este objeto es de la Secretaría General, se trata de un objeto derivado de un proceso de selección de mayor cuantía que será adelantado por dicha dependencia y entregado el CDP respectivo para su contratación."/>
    <d v="2018-01-31T00:00:00"/>
    <s v="3  meses"/>
    <s v="Selección Abreviada - Subasta Inversa"/>
    <s v="Recursos propios"/>
    <n v="50000000"/>
    <n v="50000000"/>
    <s v="NO"/>
    <s v="N/A"/>
    <s v="Rodrigo Echeverry Ochoa"/>
    <s v="Director"/>
    <s v="3837980 3837981"/>
    <s v="rodrigo.echeverry@antioquia.gov.co_x000a_"/>
    <s v="FUNCIONAMIENTO"/>
    <s v="N.A."/>
    <s v="N.A."/>
    <s v="N.A."/>
    <s v="N.A."/>
    <s v="N.A."/>
    <m/>
    <m/>
    <m/>
    <m/>
    <m/>
    <x v="0"/>
    <m/>
    <m/>
    <m/>
    <s v="Blanca Margarita Granda Cortes/Supervisión del contrato realizada por de la Secretaría General"/>
    <s v="Tipo C:  Supervisión"/>
    <s v="Supervisión técnica, jurídica, administrativa, contable y/o financiera"/>
  </r>
  <r>
    <x v="9"/>
    <n v="55101504"/>
    <s v="SUSCRIPCIÓN A LOS PERIÓDICOS MUNDO Y COLOMBIANO PARA EL DESPACHO DEL SECRETARIO_x000a__x000a_Nota: La competencia para la contratación de este objeto es de la Secretaría General, el proceso será adelantado por dicha dependencia y entregado el CDP respectivo para su contratación."/>
    <d v="2018-01-31T00:00:00"/>
    <s v="2 meses"/>
    <s v="Contratación Directa - No pluralidad de oferentes"/>
    <s v="Recursos propios"/>
    <n v="15000000"/>
    <n v="15000000"/>
    <s v="NO"/>
    <s v="N/A"/>
    <s v="Rodrigo Echeverry Ochoa"/>
    <s v="Director"/>
    <s v="3837980 3837981"/>
    <s v="rodrigo.echeverry@antioquia.gov.co_x000a_"/>
    <s v="FUNCIONAMIENTO"/>
    <s v="N.A."/>
    <s v="N.A."/>
    <s v="N.A."/>
    <s v="N.A."/>
    <s v="N.A."/>
    <m/>
    <m/>
    <m/>
    <m/>
    <m/>
    <x v="0"/>
    <m/>
    <m/>
    <m/>
    <s v="Blanca Margarita Granda Cortes/Supervisión del contrato realizada por de la Secretaría General"/>
    <s v="Tipo C:  Supervisión"/>
    <s v="Supervisión técnica, jurídica, administrativa, contable y/o financiera"/>
  </r>
  <r>
    <x v="9"/>
    <n v="55101504"/>
    <s v="ADQUISICION DE SERVICIOS RELACIONADOS CON LA EDICIÓN DE FORMAS, ESCRITOS, PUBLICACIONES, REVISTAS Y LIBROS, ETC ENTRE OTROS.    _x000a__x000a_Nota: La competencia para la contratación de este objeto es de la Secretaría General, el proceso será adelantado por dicha dependencia y entregado el CDP respectivo para su contratación."/>
    <d v="2018-01-31T00:00:00"/>
    <s v="2 meses"/>
    <s v="Contratación Directa - No pluralidad de oferentes"/>
    <s v="Recursos propios"/>
    <n v="29496000"/>
    <n v="29496000"/>
    <s v="NO"/>
    <s v="N/A"/>
    <s v="Rodrigo Echeverry Ochoa"/>
    <s v="Director"/>
    <s v="3837980 3837981"/>
    <s v="rodrigo.echeverry@antioquia.gov.co_x000a_"/>
    <s v="FUNCIONAMIENTO"/>
    <s v="N.A."/>
    <s v="N.A."/>
    <s v="N.A."/>
    <s v="N.A."/>
    <s v="N.A."/>
    <m/>
    <m/>
    <m/>
    <m/>
    <m/>
    <x v="0"/>
    <m/>
    <m/>
    <m/>
    <s v="Blanca Margarita Granda Cortes/Supervisión del contrato realizada por de la Secretaría General"/>
    <s v="Tipo C:  Supervisión"/>
    <s v="Supervisión técnica, jurídica, administrativa, contable y/o financiera"/>
  </r>
  <r>
    <x v="9"/>
    <n v="55101504"/>
    <s v="ARRENDAMIENTO DE BIENES MUEBLES E INMUEBLES PARA EL FUNCIONAMIENTO A CARGO DE LA ENTIDAD _x000a__x000a_Nota: La competencia para la contratación de este objeto es de la Secretaría General, el proceso será adelantado por dicha dependencia y entregado el CDP respectivo para su contratación."/>
    <d v="2018-01-31T00:00:00"/>
    <s v="2 meses"/>
    <s v="Contratación Directa - Arrendamiento o Adquisición de Bienes Inmuebles"/>
    <s v="Recursos propios"/>
    <n v="76032000"/>
    <n v="76032000"/>
    <s v="NO"/>
    <s v="N/A"/>
    <s v="Rodrigo Echeverry Ochoa"/>
    <s v="Director"/>
    <s v="3837980 3837981"/>
    <s v="rodrigo.echeverry@antioquia.gov.co_x000a_"/>
    <s v="FUNCIONAMIENTO"/>
    <s v="N.A."/>
    <s v="N.A."/>
    <s v="N.A."/>
    <s v="N.A."/>
    <s v="N.A."/>
    <m/>
    <m/>
    <m/>
    <m/>
    <m/>
    <x v="0"/>
    <m/>
    <m/>
    <m/>
    <s v="Blanca Margarita Granda Cortes/Supervisión del contrato realizada por de la Secretaría General"/>
    <s v="Tipo C:  Supervisión"/>
    <s v="Supervisión técnica, jurídica, administrativa, contable y/o financiera"/>
  </r>
  <r>
    <x v="9"/>
    <n v="44101700"/>
    <s v="MANTENIMIENTO PREVENTIVO PARA PLOTTER HP T2300 EXISTENTE EN LA SECRETARÍA DE INFRAESTRUCTURA FÏSICA, QUE COMPRENDE: LIMPIEZA INTERNA Y EXTERNA,  DESENSAMBLE COMPLETO Y LIMPIEZA DE TODOS SUS COMPONENTES,  Y CALIBRACION, Y SUMINISTRO DE PIEZAS Y ELEMENTOS QUE SE REQUIERAN._x000a__x000a_Nota: La competencia para la contratación de este objeto es de la Secretaría General, se trata de un objeto derivado de un proceso de selección de mayor cuantía que será adelantado por dicha dependencia y entregado el CDP respectivo para su contratación."/>
    <d v="2018-04-30T00:00:00"/>
    <s v="1 mes"/>
    <s v="Mínima Cuantía"/>
    <s v="Recursos propios"/>
    <n v="5573000"/>
    <n v="5573000"/>
    <s v="NO"/>
    <s v="N/A"/>
    <s v="Rodrigo Echeverry Ochoa"/>
    <s v="Director"/>
    <s v="3837980 3837981"/>
    <s v="rodrigo.echeverry@antioquia.gov.co_x000a_"/>
    <s v="FUNCIONAMIENTO"/>
    <s v="N.A."/>
    <s v="N.A."/>
    <s v="N.A."/>
    <s v="N.A."/>
    <s v="N.A."/>
    <m/>
    <m/>
    <m/>
    <m/>
    <m/>
    <x v="0"/>
    <m/>
    <m/>
    <m/>
    <s v="Blanca Margarita Granda Cortes"/>
    <s v="Tipo C:  Supervisión"/>
    <s v="Supervisión técnica, jurídica, administrativa, contable y/o financiera"/>
  </r>
  <r>
    <x v="9"/>
    <s v="72141003 72141104 72141106"/>
    <s v="MEJORAMIENTO Y CONSTRUCCIÓN DE OBRAS COMPLEMENTARIAS SOBRE EL CORREDOR VIAL CONCEPCIÓN-ALEJANDRIA (CODIGO 62AN19-1), DE LA SUBREGION ORIENTE"/>
    <d v="2017-12-31T00:00:00"/>
    <s v="5 meses"/>
    <s v="Licitación pública"/>
    <s v="Recursos de Regalías-Recursos Propios"/>
    <n v="3899582222"/>
    <n v="3741087625"/>
    <s v="NO"/>
    <s v="N/A"/>
    <s v="Rodrigo Echeverry Ochoa"/>
    <s v="Director"/>
    <s v="3837980 3837981"/>
    <s v="rodrigo.echeverry@antioquia.gov.co_x000a_"/>
    <s v="Mantenimiento, mejoramiento y/o rehabilitación de la RVS"/>
    <s v="km de vías de la RVS mantenidas, mejoradas y/o rehabilitadas en afirmado  (31050305)_x000a_310503000_x000a_ _x000a_"/>
    <s v="Aplicación de tratamiento superficial para el mantenimiento de vías de la Red Vial Secundaria en Antioquia._x000a_Mantenimiento y mejoramiento de la RVS Antiquia"/>
    <s v="180119001_x000a_180035001_x000a_"/>
    <s v="Vía secundaria mejorada"/>
    <s v="Mejoramiento de la capa de rodadura y obras de drenaje"/>
    <n v="7989"/>
    <s v="18677 de 01/09/2017_x000a_19152 de 10/10/2017_x000a_21102 de 13/02/2018"/>
    <d v="2018-01-24T09:58:00"/>
    <s v="2018060034377 de 12/04/2018"/>
    <m/>
    <x v="5"/>
    <s v="UNIÓN TEMPORAL SAN MARCOS - LUIS GUILLERMO RUIZ MACHADO 70%, GERMAN_x000a_VILLANUEVA CALDERÓN 30%"/>
    <s v="En etapa precontractual"/>
    <s v="A 19 de abril de 2018 3:45 p. m. en trámite RPC del contrato 4600008088_x000a__x000a__x000a__x000a_Estado del Proceso Adjudicado_x000a_ RESOLUCION DE ADJUDICACION 12-04-2018 07:50 PM_x000a_INFORME DE EVALUACION 15-03-2018 11:26 PM_x000a_RESOLUCION DE ADJUDICACION 12-04-2018 07:50 PM_x000a_RESOLUCION DE APERTURA 14-02-2018 07:10 PM_x000a_EP de 01 de diciembre de 2017 10:11 a.m._x000a_Recursos de Regalías-Recursos Propios"/>
    <s v="LINA MARÍA CÓRDOBA DÍAZ/Interventoría Externa"/>
    <s v="Tipo A1: Supervisión e Interventoría Integral"/>
    <s v="Supervisión técnica, ambiental, jurídica, administrativa, contable y/o financiera"/>
  </r>
  <r>
    <x v="9"/>
    <n v="81101510"/>
    <s v="INTERVENTORIA TECNICA, ADMINISTRATIVA, AMBIENTAL, FINANCIERA Y LEGAL PARA EL MEJORAMIENTO Y CONSTRUCCIÓN DE OBRAS COMPLEMENTARIAS SOBRE EL CORREDOR VIAL CONCEPCIÓN-ALEJANDRIA (CODIGO 62AN19-1), DE LA SUBREGION ORIENTE"/>
    <d v="2017-12-31T00:00:00"/>
    <s v="5,5 meses"/>
    <s v="Concurso de Méritos"/>
    <s v="Recursos de Regalías-Recursos Propios"/>
    <m/>
    <m/>
    <s v="NO"/>
    <s v="N/A"/>
    <s v="Rodrigo Echeverry Ochoa"/>
    <s v="Director"/>
    <s v="3837980 3837981"/>
    <s v="rodrigo.echeverry@antioquia.gov.co_x000a_"/>
    <s v="Mantenimiento, mejoramiento y/o rehabilitación de la RVS"/>
    <s v="km de vías de la RVS mantenidas, mejoradas y/o rehabilitadas en afirmado  (31050305)_x000a_310503000_x000a_ _x000a_"/>
    <s v="Aplicación de tratamiento superficial para el mantenimiento de vías de la Red Vial Secundaria en Antioquia._x000a_Mantenimiento y mejoramiento de la RVS Antiquia"/>
    <s v="180119001_x000a_180035001_x000a_"/>
    <s v="Vía secundaria mejorada"/>
    <s v="Mejoramiento de la capa de rodadura y obras de drenaje"/>
    <n v="8002"/>
    <s v="18678 de 01/09/2017_x000a_19153 de 10/10/2017_x000a_21103 de 13/02/2018"/>
    <d v="2018-01-29T15:41:00"/>
    <m/>
    <m/>
    <x v="4"/>
    <m/>
    <s v="Desierto"/>
    <s v="Estado del Proceso Terminado Anormalmente después de Convocado_x000a_El primer orden de elegibilidad presento una propuesta economica mayor al CDP, el segundo orden no asistio a la audiencia incurriendo en causal de rechazo expresa establecida en el pliego de condiciones._x000a_RESOLUCION DE DECLARATORIA DE DESIERTA (03-05-2018 05:35 PM)_x000a__x000a__x000a__x000a_Acta de apertura de sobre económico del proceso de Concurso de Mérito No: 8002, el cual se declaró desierto el pasado 24 de abril de 2018._x000a__x000a__x000a__x000a__x000a_ACTA DE APERTURA DE SOBRE ECONOMICO  26-04-2018 08:48 PM_x000a_ACTA DE CIERRE Y APERTURA DE PROPUESTAS 06-03-2018 11:07 AM_x000a__x000a__x000a_Estado del Proceso Borrador_x000a_Recursos de Regalías-Recursos Propios"/>
    <s v="LINA MARÍA CÓRDOBA DÍAZ"/>
    <s v="Tipo C:  Supervisión"/>
    <s v="Supervisión técnica, ambiental, jurídica, administrativa, contable y/o financiera"/>
  </r>
  <r>
    <x v="9"/>
    <n v="81101510"/>
    <s v="INTERVENTORIA TECNICA, ADMINISTRATIVA, AMBIENTAL, FINANCIERA Y LEGAL PARA EL MEJORAMIENTO Y CONSTRUCCIÓN DE OBRAS COMPLEMENTARIAS SOBRE EL CORREDOR VIAL CONCEPCIÓN-ALEJANDRIA (CODIGO 62AN19-1), DE LA SUBREGION ORIENTE"/>
    <d v="2018-05-04T00:00:00"/>
    <s v="5,5 meses"/>
    <s v="Concurso de Méritos"/>
    <s v="Recursos de Regalías-Recursos Propios"/>
    <n v="292074754"/>
    <n v="292074754"/>
    <s v="NO"/>
    <s v="N/A"/>
    <s v="Rodrigo Echeverry Ochoa"/>
    <s v="Director"/>
    <s v="3837980 3837981"/>
    <s v="rodrigo.echeverry@antioquia.gov.co_x000a_"/>
    <s v="Mantenimiento, mejoramiento y/o rehabilitación de la RVS"/>
    <s v="km de vías de la RVS mantenidas, mejoradas y/o rehabilitadas en afirmado  (31050305)_x000a_310503000_x000a_ _x000a_"/>
    <s v="Aplicación de tratamiento superficial para el mantenimiento de vías de la Red Vial Secundaria en Antioquia._x000a_Mantenimiento y mejoramiento de la RVS Antiquia"/>
    <s v="180119001_x000a_180035001_x000a_"/>
    <s v="Vía secundaria mejorada"/>
    <s v="Mejoramiento de la capa de rodadura y obras de drenaje"/>
    <n v="8213"/>
    <s v="18678 de 01/09/2017_x000a_19153 de 10/10/2017_x000a_21103 de 13/02/2018"/>
    <d v="2018-05-04T18:52:00"/>
    <m/>
    <m/>
    <x v="4"/>
    <m/>
    <s v="En etapa precontractual"/>
    <s v="Estado del Proceso Convocado _x000a_RESOLUCION DE APERTURA 8213 (15-05-2018 04:40 PM)_x000a_Creación de Proceso 04 de May de 2018 06:51 P.M._x000a_ AVISO DE CONVOCATORIA 8213 04-05-2018 06:51 PM_x000a__x000a_NOTA: Proceso 8002: Estado del Proceso Terminado Anormalmente después de Convocado - Resolucion de declaratoria de Desierto el pasado 24 de abril de 2018"/>
    <s v="LINA MARÍA CÓRDOBA DÍAZ"/>
    <s v="Tipo C:  Supervisión"/>
    <s v="Supervisión técnica, ambiental, jurídica, administrativa, contable y/o financiera"/>
  </r>
  <r>
    <x v="9"/>
    <s v="72141003 72141104 72141106"/>
    <s v="MEJORAMIENTO Y CONSTRUCCIÓN DE OBRAS COMPLEMENTARIAS SOBRE EL CORREDOR VIAL SAN JERÓNIMO-POLEAL (62AN16), DE LA SUBREGION OCCIDENTE_x000a_"/>
    <d v="2017-12-31T00:00:00"/>
    <s v="5 meses"/>
    <s v="Licitación pública"/>
    <s v="Recursos de Regalías-Recursos Propios"/>
    <n v="4051037793"/>
    <n v="3849965958"/>
    <s v="NO"/>
    <s v="N/A"/>
    <s v="Rodrigo Echeverry Ochoa"/>
    <s v="Director"/>
    <s v="3837980 3837981"/>
    <s v="rodrigo.echeverry@antioquia.gov.co_x000a_"/>
    <s v="Mantenimiento, mejoramiento y/o rehabilitación de la RVS"/>
    <s v="km de vías de la RVS mantenidas, mejoradas y/o rehabilitadas en afirmado  (31050305)_x000a_310503000_x000a_ _x000a_"/>
    <s v="Aplicación de tratamiento superficial para el mantenimiento de vías de la Red Vial Secundaria en Antioquia._x000a_Mantenimiento y mejoramiento de la RVS Antiquia"/>
    <s v="180119001_x000a_180035001_x000a_"/>
    <s v="Vía secundaria mejorada"/>
    <s v="Mejoramiento de la capa de rodadura y obras de drenaje"/>
    <n v="7985"/>
    <s v="18679 de 01/09/2017_x000a_19155 de 10/10/2017_x000a_21165 de 21/02/2018"/>
    <d v="2018-01-24T16:00:00"/>
    <s v="S 2018060224774 16/05/2018"/>
    <m/>
    <x v="5"/>
    <s v="Adjudicar al proponente CONSTRUCCIONES AP S.A.S representado legalmente por SERGIO ANDRES ACERO ALVAREZ, identificado con cédula de ciudadanía No 71.696.543 de Medellín , el Contrato derivado de la Licitación Pública No. 7985,"/>
    <s v="En etapa precontractual"/>
    <s v="Estado del Proceso Adjudicado_x000a_RESOLUCION ADJUDICACION 7985 2018060224774 (16-05-2018 11:20 AM)_x000a_ACTA DE CIERRE Y APERTURA PTAS 22-03-2018 05:30 PM_x000a_RESOLUCION DE APERTURA 19-02-2018 05:47 PM_x000a__x000a_EP de 29 de noviembre de 2017 05:13 p.m._x000a_Recursos de Regalías-Recursos Propios"/>
    <s v="Santiago Marín Diaz/Interventoría Externa"/>
    <s v="Tipo A1: Supervisión e Interventoría Integral"/>
    <s v="Supervisión técnica, ambiental, jurídica, administrativa, contable y/o financiera"/>
  </r>
  <r>
    <x v="9"/>
    <n v="81101510"/>
    <s v="INTERVENTORIA TECNICA, ADMINISTRATIVA, AMBIENTAL, FINANCIERA Y LEGAL PARA EL MEJORAMIENTO Y CONSTRUCCIÓN DE OBRAS COMPLEMENTARIAS SOBRE EL CORREDOR VIAL SAN JERÓNIMO-POLEAL (62AN16), DE LA SUBREGION OCCIDENTE"/>
    <d v="2017-12-31T00:00:00"/>
    <s v="5,5 meses"/>
    <s v="Concurso de Méritos"/>
    <s v="Recursos de Regalías-Recursos Propios"/>
    <n v="341434034"/>
    <n v="341434034"/>
    <s v="NO"/>
    <s v="N/A"/>
    <s v="Rodrigo Echeverry Ochoa"/>
    <s v="Director"/>
    <s v="3837980 3837981"/>
    <s v="rodrigo.echeverry@antioquia.gov.co_x000a_"/>
    <s v="Mantenimiento, mejoramiento y/o rehabilitación de la RVS"/>
    <s v="km de vías de la RVS mantenidas, mejoradas y/o rehabilitadas en afirmado  (31050305)_x000a_310503000_x000a_ _x000a_"/>
    <s v="Aplicación de tratamiento superficial para el mantenimiento de vías de la Red Vial Secundaria en Antioquia._x000a_Mantenimiento y mejoramiento de la RVS Antiquia"/>
    <s v="180119001_x000a_180035001_x000a_"/>
    <s v="Vía secundaria mejorada"/>
    <s v="Mejoramiento de la capa de rodadura y obras de drenaje"/>
    <n v="8000"/>
    <s v="18680 de 01/09/2017_x000a_19156 de 10/10/2017_x000a_21166 de 21/02/2018"/>
    <d v="2018-01-29T18:49:00"/>
    <m/>
    <m/>
    <x v="4"/>
    <m/>
    <s v="En etapa precontractual"/>
    <s v="Estado del Proceso Borrador_x000a_Recursos de Regalías-Recursos Propios"/>
    <s v="Santiago Marín Diaz"/>
    <s v="Tipo C:  Supervisión"/>
    <s v="Supervisión técnica, ambiental, jurídica, administrativa, contable y/o financiera"/>
  </r>
  <r>
    <x v="9"/>
    <s v="72141003 72141104 72141106"/>
    <s v="MEJORAMIENTO Y CONSTRUCCIÓN DE OBRAS COMPLEMENTARIAS SOBRE EL CORREDOR VIAL ALTO DEL CHUSCAL-ARMENIA (60AN08-1), DE LA SUBREGION OCCIDENTE"/>
    <d v="2017-12-31T00:00:00"/>
    <s v="5 meses"/>
    <s v="Licitación pública"/>
    <s v="Recursos de Regalías-Recursos Propios"/>
    <n v="4052700573"/>
    <n v="3894685253"/>
    <s v="NO"/>
    <s v="N/A"/>
    <s v="Rodrigo Echeverry Ochoa"/>
    <s v="Director"/>
    <s v="3837980 3837981"/>
    <s v="rodrigo.echeverry@antioquia.gov.co_x000a_"/>
    <s v="Mantenimiento, mejoramiento y/o rehabilitación de la RVS"/>
    <s v="km de vías de la RVS mantenidas, mejoradas y/o rehabilitadas en afirmado  (31050305)_x000a_310503000_x000a_ _x000a_"/>
    <s v="Aplicación de tratamiento superficial para el mantenimiento de vías de la Red Vial Secundaria en Antioquia._x000a_Mantenimiento y mejoramiento de la RVS Antiquia"/>
    <s v="180119001_x000a_180035001_x000a_"/>
    <s v="Vía secundaria mejorada"/>
    <s v="Mejoramiento de la capa de rodadura y obras de drenaje"/>
    <n v="7991"/>
    <s v="18681 de 01/09/2017_x000a_19157 de 10/10/2017_x000a_21167 de 21/02/2018"/>
    <d v="2018-01-24T15:39:00"/>
    <s v="S2018060224385 de 10/05/2018"/>
    <m/>
    <x v="5"/>
    <s v="Adjudicar al proponente CONSORCIO INFRAESTRUYCTURA VIAL ARMENIA integrando por INFRACO SAS 75% Y KHB INGENIERIA SAS 25% representado por Alexander Barreneche Mejía, identificado con la Cedula de Ciudadanía N° 98.642.053, el Contrato derivado de la Licitación Pública No. 7991"/>
    <s v="En etapa precontractual"/>
    <s v="Estado del Proceso Adjudicado_x000a__x000a_2018060224385 RES ADJUDICACION 7991 (11-05-2018 03:35 PM)_x000a_ACTA DE CIERRE CON ANEXOS (2) 15-03-2018 11:48 AM_x000a_ACTA DE AUDIENCIA CON ANEXOS 05-03-2018 03:58 PM_x000a__x000a__x000a_Estado del Proceso Borrador_x000a_EP de , 01 de diciembre de 2017 01:02 p.m._x000a_Recursos de Regalías-Recursos Propios"/>
    <s v="PAULO ANDRÉS PÉREZ GIRALDO/Interventoría Externa"/>
    <s v="Tipo A1: Supervisión e Interventoría Integral"/>
    <s v="Supervisión técnica, ambiental, jurídica, administrativa, contable y/o financiera"/>
  </r>
  <r>
    <x v="9"/>
    <n v="81101510"/>
    <s v="INTERVENTORIA TECNICA, ADMINISTRATIVA, AMBIENTAL, FINANCIERA Y LEGAL PARA EL MEJORAMIENTO Y CONSTRUCCIÓN DE OBRAS COMPLEMENTARIAS SOBRE EL CORREDOR VIAL ALTO DEL CHUSCAL-ARMENIA (60AN08-1), DE LA SUBREGION OCCIDENTE"/>
    <d v="2017-12-31T00:00:00"/>
    <s v="5,5 meses"/>
    <s v="Concurso de Méritos"/>
    <s v="Recursos de Regalías-Recursos Propios"/>
    <n v="389449872"/>
    <n v="389449872"/>
    <s v="NO"/>
    <s v="N/A"/>
    <s v="Rodrigo Echeverry Ochoa"/>
    <s v="Director"/>
    <s v="3837980 3837981"/>
    <s v="rodrigo.echeverry@antioquia.gov.co_x000a_"/>
    <s v="Mantenimiento, mejoramiento y/o rehabilitación de la RVS"/>
    <s v="km de vías de la RVS mantenidas, mejoradas y/o rehabilitadas en afirmado  (31050305)_x000a_310503000_x000a_ _x000a_"/>
    <s v="Aplicación de tratamiento superficial para el mantenimiento de vías de la Red Vial Secundaria en Antioquia._x000a_Mantenimiento y mejoramiento de la RVS Antiquia"/>
    <s v="180119001_x000a_180035001_x000a_"/>
    <s v="Vía secundaria mejorada"/>
    <s v="Mejoramiento de la capa de rodadura y obras de drenaje"/>
    <n v="8003"/>
    <s v="18682 de 01/09/2017_x000a_19158 de 10/10/2017_x000a_21168 de 21/02/2018"/>
    <d v="2018-01-29T17:33:00"/>
    <m/>
    <m/>
    <x v="4"/>
    <m/>
    <s v="En etapa precontractual"/>
    <s v="Estado del Proceso Convocado_x000a_RESOLUCION DE APERTURA 8003 09-03-2018 04:18 PM_x000a_Recursos de Regalías-Recursos Propios"/>
    <s v="Paulo Andrés Pérez Giraldo"/>
    <s v="Tipo C:  Supervisión"/>
    <s v="Supervisión técnica, ambiental, jurídica, administrativa, contable y/o financiera"/>
  </r>
  <r>
    <x v="9"/>
    <s v="72141003 72141104 72141106"/>
    <s v="MEJORAMIENTO Y CONSTRUCCIÓN DE OBRAS COMPLEMENTARIAS SOBRE EL CORREDOR VIAL SAN FERMIN-BRICEÑO (25AN13), DE LA SUBREGION NORTE_x000a_"/>
    <d v="2017-12-31T00:00:00"/>
    <s v="5 meses"/>
    <s v="Licitación pública"/>
    <s v="Recursos de Regalías-Recursos Propios"/>
    <n v="4102873462"/>
    <n v="3835200704"/>
    <s v="NO"/>
    <s v="N/A"/>
    <s v="Rodrigo Echeverry Ochoa"/>
    <s v="Director"/>
    <s v="3837980 3837981"/>
    <s v="rodrigo.echeverry@antioquia.gov.co_x000a_"/>
    <s v="Mantenimiento, mejoramiento y/o rehabilitación de la RVS"/>
    <s v="km de vías de la RVS mantenidas, mejoradas y/o rehabilitadas en afirmado  (31050305)_x000a_310503000_x000a_ _x000a_"/>
    <s v="Aplicación de tratamiento superficial para el mantenimiento de vías de la Red Vial Secundaria en Antioquia._x000a_Mantenimiento y mejoramiento de la RVS Antiquia"/>
    <s v="180119001_x000a_180035001_x000a_"/>
    <s v="Vía secundaria mejorada"/>
    <s v="Mejoramiento de la capa de rodadura y obras de drenaje"/>
    <n v="7987"/>
    <s v="18683 de 01/09/2017_x000a_19159 de 10/10/2017_x000a_21169 de 21/02/2018"/>
    <d v="2018-01-24T12:31:00"/>
    <s v="S 2018060224337 de 09/05/2018"/>
    <m/>
    <x v="5"/>
    <s v="Adjudicar al proponente CONSORCIO VIAL SAN JOSÉ INTEGRADO POR AGUIDEL SAS 50% Y CUBIDES Y MUÑOZ LTDA 50%, Consorcio representado legalmente por JUAN MANUEL DELGADO VILLEGAS, identificado con cédula de ciudadanía No.2.775.951 de Medellín , el Contrato derivado de la Licitación Pública No. 798"/>
    <s v="En etapa precontractual"/>
    <s v="Estado del Proceso Adjudicado_x000a_RESOLUCION ADJUDIACCION SAN FERMIN BRICEÑO OBRA 2018060224337 (17-05-2018 04:25 PM)_x000a_ACTA DE CIERRE 16-03-2018 10:24 AM_x000a_AUDIENCIA PUBLICA DE RIESOS LIC-7993 05-03-2018 05:13 PM_x000a__x000a__x000a_EP de 30 de noviembre de 2017 04:26 p.m._x000a_Recursos de Regalías-Recursos Propios"/>
    <s v="MARIA YANET VALENCIA CEBALLOS/Interventoría Externa"/>
    <s v="Tipo A1: Supervisión e Interventoría Integral"/>
    <s v="Supervisión técnica, ambiental, jurídica, administrativa, contable y/o financiera"/>
  </r>
  <r>
    <x v="9"/>
    <n v="81101510"/>
    <s v="INTERVENTORIA TECNICA, ADMINISTRATIVA, AMBIENTAL, FINANCIERA Y LEGAL PARA EL MEJORAMIENTO Y CONSTRUCCIÓN DE OBRAS COMPLEMENTARIAS SOBRE EL CORREDOR VIAL SAN FERMIN-BRICEÑO (25AN13), DE LA SUBREGION NORTE"/>
    <d v="2017-12-31T00:00:00"/>
    <s v="5,5 meses"/>
    <s v="Concurso de Méritos"/>
    <s v="Recursos de Regalías-Recursos Propios"/>
    <n v="286862858"/>
    <n v="286862858"/>
    <s v="NO"/>
    <s v="N/A"/>
    <s v="Rodrigo Echeverry Ochoa"/>
    <s v="Director"/>
    <s v="3837980 3837981"/>
    <s v="rodrigo.echeverry@antioquia.gov.co_x000a_"/>
    <s v="Mantenimiento, mejoramiento y/o rehabilitación de la RVS"/>
    <s v="km de vías de la RVS mantenidas, mejoradas y/o rehabilitadas en afirmado  (31050305)_x000a_310503000_x000a_ _x000a_"/>
    <s v="Aplicación de tratamiento superficial para el mantenimiento de vías de la Red Vial Secundaria en Antioquia._x000a_Mantenimiento y mejoramiento de la RVS Antiquia"/>
    <s v="180119001_x000a_180035001_x000a_"/>
    <s v="Vía secundaria mejorada"/>
    <s v="Mejoramiento de la capa de rodadura y obras de drenaje"/>
    <n v="8005"/>
    <s v="18684 de 01/09/2017_x000a_19160 de 10/10/2017_x000a_21170 de 21/02/2018 "/>
    <d v="2018-01-29T16:45:00"/>
    <m/>
    <m/>
    <x v="4"/>
    <m/>
    <s v="En etapa precontractual"/>
    <s v="Estado del Proceso Borrador_x000a_RESOLUCION APERTURA 08-03-2018 05:28 PM_x000a_Recursos de Regalías-Recursos Propios"/>
    <s v="MARIA YANET VALENCIA CEBALLOS"/>
    <s v="Tipo C:  Supervisión"/>
    <s v="Supervisión técnica, ambiental, jurídica, administrativa, contable y/o financiera"/>
  </r>
  <r>
    <x v="9"/>
    <n v="72141003"/>
    <s v="MEJORAMIENTO Y CONSTRUCCIÓN DE OBRAS COMPLEMENTARIAS SOBRE EL CORREDOR VIAL SALGAR-LA CÁMARA-LA QUIEBRA (60AN05-1), DE LA SUBREGION SUROESTE_x000a_"/>
    <d v="2017-12-31T00:00:00"/>
    <s v="5 meses"/>
    <s v="Licitación pública"/>
    <s v="Recursos de Regalías-Recursos Propios"/>
    <n v="2023185195"/>
    <n v="1952013042"/>
    <s v="NO"/>
    <s v="N/A"/>
    <s v="Rodrigo Echeverry Ochoa"/>
    <s v="Director"/>
    <s v="3837980 3837981"/>
    <s v="rodrigo.echeverry@antioquia.gov.co_x000a_"/>
    <s v="Mantenimiento, mejoramiento y/o rehabilitación de la RVS"/>
    <s v="km de vías de la RVS mantenidas, mejoradas y/o rehabilitadas en afirmado  (31050305)_x000a_310503000_x000a_ _x000a_"/>
    <s v="Aplicación de tratamiento superficial para el mantenimiento de vías de la Red Vial Secundaria en Antioquia._x000a_Mantenimiento y mejoramiento de la RVS Antiquia"/>
    <s v="180119001_x000a_180035001_x000a_"/>
    <s v="Vía secundaria mejorada"/>
    <s v="Mejoramiento de la capa de rodadura y obras de drenaje"/>
    <n v="7990"/>
    <s v="18685 de 01/09/2017_x000a_19161 de 10/10/2017_x000a_21171 de 21/02/2018"/>
    <d v="2018-01-24T10:20:00"/>
    <s v="S2018060223826 04/05/2018"/>
    <m/>
    <x v="5"/>
    <s v="Adjudicar al proponente Nro. 26, CONSORCIO VIAS GM4, integrado por: ING GAMMA S.A.S., con NIT. 900350972-1, con participación de 50% y CONSTRUCCIONES MAC LTDA., con NIT 830090667-8, con participación de 50%; representado el CONSORCIO VIAS GM4 por la ingeniera civil, ANGELA MARIA MANTILLA PRADA, identificada con cedula de ciudadanía No. 37.751.331 de Bucaramanga, el Contrato derivado de la Licitación Pública No. 7990."/>
    <s v="En etapa precontractual"/>
    <s v="Estado del Proceso Adjudicado_x000a_RESOLUCIÓN ADJUDICACIÓN LIC 7990 2018060223826 (04-05-2018 03:54 PM)_x000a_ACTA CIERRE Y APERTURA PROPUESTAS 7990 (16-03-2018 06:01 PM)_x000a_ACTA DE AUDIENCIA RIESGOS LIC 7990 (02-03-2018 03:54 PM)_x000a__x000a__x000a__x000a_Estado del Proceso Borrador_x000a_EP de 01 de diciembre de 2017 11:16 a.m._x000a_Recursos de Regalías-Recursos Propios"/>
    <s v="MABEL EMILCE GARCIA BUITRAGO/Interventoría Externa"/>
    <s v="Tipo A1: Supervisión e Interventoría Integral"/>
    <s v="Supervisión técnica, ambiental, jurídica, administrativa, contable y/o financiera"/>
  </r>
  <r>
    <x v="9"/>
    <n v="81101510"/>
    <s v="INTERVENTORIA TECNICA, ADMINISTRATIVA, AMBIENTAL, FINANCIERA Y LEGAL PARA EL MEJORAMIENTO Y CONSTRUCCIÓN DE OBRAS COMPLEMENTARIAS SOBRE EL CORREDOR VIAL SALGAR-LA CÁMARA-LA QUIEBRA (60AN05-1), DE LA SUBREGION SUROESTE"/>
    <d v="2017-12-31T00:00:00"/>
    <s v="5,5 meses"/>
    <s v="Concurso de Méritos"/>
    <s v="Recursos de Regalías-Recursos Propios"/>
    <n v="174023666"/>
    <n v="174023666"/>
    <s v="NO"/>
    <s v="N/A"/>
    <s v="Rodrigo Echeverry Ochoa"/>
    <s v="Director"/>
    <s v="3837980 3837981"/>
    <s v="rodrigo.echeverry@antioquia.gov.co_x000a_"/>
    <s v="Mantenimiento, mejoramiento y/o rehabilitación de la RVS"/>
    <s v="km de vías de la RVS mantenidas, mejoradas y/o rehabilitadas en afirmado  (31050305)_x000a_310503000_x000a_ _x000a_"/>
    <s v="Aplicación de tratamiento superficial para el mantenimiento de vías de la Red Vial Secundaria en Antioquia._x000a_Mantenimiento y mejoramiento de la RVS Antiquia"/>
    <s v="180119001_x000a_180035001_x000a_"/>
    <s v="Vía secundaria mejorada"/>
    <s v="Mejoramiento de la capa de rodadura y obras de drenaje"/>
    <n v="7997"/>
    <s v="18686 de 01/09/2017_x000a_19162 de 10/10/2017_x000a_21173 de 21/02/2018"/>
    <d v="2018-01-29T16:11:00"/>
    <m/>
    <m/>
    <x v="4"/>
    <m/>
    <s v="En etapa precontractual"/>
    <s v="Estado del Proceso Convocado_x000a_RESOLUCION APERTURA PROCESO 7997 09-03-2018 04:10 PM_x000a_Recursos de Regalías-Recursos Propios"/>
    <s v="MABEL EMILCE GARCIA BUITRAGO"/>
    <s v="Tipo C:  Supervisión"/>
    <s v="Supervisión técnica, ambiental, jurídica, administrativa, contable y/o financiera"/>
  </r>
  <r>
    <x v="9"/>
    <s v="72141003 72141104 72141106"/>
    <s v="MEJORAMIENTO Y CONSTRUCCIÓN DE OBRAS COMPLEMENTARIAS SOBRE EL CORREDOR VIAL SONSÓN-LA QUIEBRA-NARIÑO (56AN10), DE LA SUBREGION ORIENTE"/>
    <d v="2017-12-31T00:00:00"/>
    <s v="5 meses"/>
    <s v="Licitación pública"/>
    <s v="Recursos de Regalías-Recursos Propios"/>
    <n v="4655316619"/>
    <n v="4350919167"/>
    <s v="NO"/>
    <s v="N/A"/>
    <s v="Rodrigo Echeverry Ochoa"/>
    <s v="Director"/>
    <s v="3837980 3837981"/>
    <s v="rodrigo.echeverry@antioquia.gov.co_x000a_"/>
    <s v="Mantenimiento, mejoramiento y/o rehabilitación de la RVS"/>
    <s v="km de vías de la RVS mantenidas, mejoradas y/o rehabilitadas en afirmado  (31050305)_x000a_310503000_x000a_ _x000a_"/>
    <s v="Aplicación de tratamiento superficial para el mantenimiento de vías de la Red Vial Secundaria en Antioquia._x000a_Mantenimiento y mejoramiento de la RVS Antiquia"/>
    <s v="180119001_x000a_180035001_x000a_"/>
    <s v="Vía secundaria mejorada"/>
    <s v="Mejoramiento de la capa de rodadura y obras de drenaje"/>
    <n v="7992"/>
    <s v="18687 de 01/09/2017_x000a_19163 de 10/10/2017_x000a_21104 de 13/02/2018"/>
    <d v="2018-01-24T10:36:00"/>
    <s v="2018060034380 de 12/04/2018"/>
    <n v="4600008090"/>
    <x v="1"/>
    <s v="EXCARVAR SAS con NIT 890.942.985-0, representando por JOSE IGNACIO CARVAJAL SOSA, identificado con cedula de ciudadanía No. 15.255.515 de Caldas"/>
    <s v="Celebrado sin iniciar"/>
    <s v="Fecha de Firma del Contrato 04 de mayo de 2018_x000a_Fecha de Inicio de Ejecución del Contrato 03 de mayo de 2018_x000a_Plazo de Ejecución del Contrato 5 Meses_x000a__x000a_En trámite RPC 23 de abril de 2018 3:34 p. m.  de contrato 4600008090 _x000a__x000a__x000a__x000a__x000a__x000a__x000a__x000a__x000a_Estado del Proceso Adjudicado_x000a_RESOLUCION ADJUDICACION 7992 2018060034380 de 12/04/2018 13-04-2018 01:48 PM_x000a_ACTA DE CIERRE Y APERTURA DE PROPUESTAS 7992  02-03-2018 03:56 PM_x000a_RESOLUCION DE APERTURA 7992 14-02-2018 06:18 PM_x000a_Estado del Proceso Borrador_x000a_EP de , 04 de diciembre de 2017 03:32 p.m_x000a_Recursos de Regalías-Recursos Propios"/>
    <s v="MARCO ALFONSO GOMEZ PUCHE/Interventoría Externa"/>
    <s v="Tipo A1: Supervisión e Interventoría Integral"/>
    <s v="Supervisión técnica, ambiental, jurídica, administrativa, contable y/o financiera"/>
  </r>
  <r>
    <x v="9"/>
    <n v="81101510"/>
    <s v="INTERVENTORIA TECNICA, ADMINISTRATIVA, AMBIENTAL, FINANCIERA Y LEGAL PARA EL MEJORAMIENTO Y CONSTRUCCIÓN DE OBRAS COMPLEMENTARIAS SOBRE EL CORREDOR VIAL SONSÓN-LA QUIEBRA-NARIÑO (56AN10), DE LA SUBREGION ORIENTE_x000a_"/>
    <d v="2017-12-31T00:00:00"/>
    <s v="5,5 meses"/>
    <s v="Concurso de Méritos"/>
    <s v="Recursos de Regalías-Recursos Propios"/>
    <n v="316529951"/>
    <n v="301690966"/>
    <s v="NO"/>
    <s v="N/A"/>
    <s v="Rodrigo Echeverry Ochoa"/>
    <s v="Director"/>
    <s v="3837980 3837981"/>
    <s v="rodrigo.echeverry@antioquia.gov.co_x000a_"/>
    <s v="Mantenimiento, mejoramiento y/o rehabilitación de la RVS"/>
    <s v="km de vías de la RVS mantenidas, mejoradas y/o rehabilitadas en afirmado  (31050305)_x000a_310503000_x000a_ _x000a_"/>
    <s v="Aplicación de tratamiento superficial para el mantenimiento de vías de la Red Vial Secundaria en Antioquia._x000a_Mantenimiento y mejoramiento de la RVS Antiquia"/>
    <s v="180119001_x000a_180035001_x000a_"/>
    <s v="Vía secundaria mejorada"/>
    <s v="Mejoramiento de la capa de rodadura y obras de drenaje"/>
    <n v="7998"/>
    <s v="18688 de 01/09/2017_x000a_19164 de 10/10/2017_x000a_21105 de 13/02/2018"/>
    <d v="2018-01-29T16:25:00"/>
    <s v="S2018060222851 de 24/04/2018_x000a_S2018060223270 de 27/04/2018"/>
    <m/>
    <x v="5"/>
    <s v="CONSORCIO CC SONSON (CONSTRUCCIONES INTERVENTORIAS ISAZA SAS COINZA 50%, CONSULTORIA, INGENIERIA ESTUDIOS ECONOMICOS LIMITADA CITEC LTDA 50%), representante del coinsorcio RUBEN ISAZA PALACIO identificado con cedula de ciudadanía No. 1.128.269.284"/>
    <s v="En etapa precontractual"/>
    <s v="En tramite RPC del contrato marco 4600008102 de viernes, 4 de mayo de 2018 10:26 a. m._x000a__x000a_Estado del Proceso Adjudicado_x000a_CORRECCION RESOLUCION APERTURA DE SOBRE ECONOMICO 7998 2018060223270 (27-04-2018 03:36 PM)_x000a_2018060222851 RESOLUCION APERTURA SOBRE ECONOMICO CON 7998 (24-04-2018 03:41 PM)_x000a__x000a_ACTA DE CIERRE 7998 05-03-2018 11:42 AM_x000a_RESOLUCION DE APERTURA 2018060023871 19-02-2018 05:55 PM_x000a__x000a_Recursos de Regalías-Recursos Propios"/>
    <s v="MARCO ALFONSO GOMEZ PUCHE"/>
    <s v="Tipo C:  Supervisión"/>
    <s v="Supervisión técnica, ambiental, jurídica, administrativa, contable y/o financiera"/>
  </r>
  <r>
    <x v="9"/>
    <s v="72141003 72141104 72141106"/>
    <s v="MEJORAMIENTO Y CONSTRUCCIÓN DE OBRAS COMPLEMENTARIAS SOBRE EL CORREDOR VIAL LA QUIEBRA-ARGELIA (56AN10-1), DE LA SUBREGION ORIENTE_x000a_"/>
    <d v="2017-12-31T00:00:00"/>
    <s v="5 meses"/>
    <s v="Licitación pública"/>
    <s v="Recursos de Regalías-Recursos Propios"/>
    <n v="3529922746"/>
    <n v="3445357364"/>
    <s v="NO"/>
    <s v="N/A"/>
    <s v="Rodrigo Echeverry Ochoa"/>
    <s v="Director"/>
    <s v="3837980 3837981"/>
    <s v="rodrigo.echeverry@antioquia.gov.co_x000a_"/>
    <s v="Mantenimiento, mejoramiento y/o rehabilitación de la RVS"/>
    <s v="km de vías de la RVS mantenidas, mejoradas y/o rehabilitadas en afirmado  (31050305)_x000a_310503000_x000a_ _x000a_"/>
    <s v="Aplicación de tratamiento superficial para el mantenimiento de vías de la Red Vial Secundaria en Antioquia._x000a_Mantenimiento y mejoramiento de la RVS Antiquia"/>
    <s v="180119001_x000a_180035001_x000a_"/>
    <s v="Vía secundaria mejorada"/>
    <s v="Mejoramiento de la capa de rodadura y obras de drenaje"/>
    <n v="7983"/>
    <s v="18689 de 01/09/2017_x000a_19165 de 10/10/2017_x000a_19166 de 10/10/2017_x000a_21106 de 13/02/2018"/>
    <d v="2018-01-24T14:32:00"/>
    <m/>
    <m/>
    <x v="4"/>
    <m/>
    <s v="En etapa precontractual"/>
    <s v=" RESOLUCION REVOCATORIA LIC 7983 N2018060034341 de 11/04/2018 (12-04-2018 11:04 AM) _x000a__x000a_Estado del Proceso Convocado_x000a_ACTADECIERREYAPERTURAPROPUESTAS 05-03-2018 05:32 PM_x000a__x000a__x000a__x000a_RESOLUCION DE APERTURA 14-02-2018 06:56 PM_x000a__x000a_Estado del Proceso Borrador_x000a_EP de 29 de noviembre de 2017 03:33 p.m._x000a_Recursos de Regalías-Recursos Propios"/>
    <s v="DAVID CALLEJAS SAULE/Interventoría Externa"/>
    <s v="Tipo A1: Supervisión e Interventoría Integral"/>
    <s v="Supervisión técnica, ambiental, jurídica, administrativa, contable y/o financiera"/>
  </r>
  <r>
    <x v="9"/>
    <n v="81101510"/>
    <s v="INTERVENTORIA TECNICA, ADMINISTRATIVA, AMBIENTAL, FINANCIERA Y LEGAL PARA EL MEJORAMIENTO Y CONSTRUCCIÓN DE OBRAS COMPLEMENTARIAS SOBRE EL CORREDOR VIAL LA QUIEBRA-ARGELIA (56AN10-1), DE LA SUBREGION ORIENTE"/>
    <d v="2017-12-31T00:00:00"/>
    <s v="5,5 meses"/>
    <s v="Concurso de Méritos"/>
    <s v="Recursos de Regalías-Recursos Propios"/>
    <n v="337383879"/>
    <n v="337383879"/>
    <s v="NO"/>
    <s v="N/A"/>
    <s v="Rodrigo Echeverry Ochoa"/>
    <s v="Director"/>
    <s v="3837980 3837981"/>
    <s v="rodrigo.echeverry@antioquia.gov.co_x000a_"/>
    <s v="Mantenimiento, mejoramiento y/o rehabilitación de la RVS"/>
    <s v="km de vías de la RVS mantenidas, mejoradas y/o rehabilitadas en afirmado  (31050305)_x000a_310503000_x000a_ _x000a_"/>
    <s v="Aplicación de tratamiento superficial para el mantenimiento de vías de la Red Vial Secundaria en Antioquia._x000a_Mantenimiento y mejoramiento de la RVS Antiquia"/>
    <s v="180119001_x000a_180035001_x000a_"/>
    <s v="Vía secundaria mejorada"/>
    <s v="Mejoramiento de la capa de rodadura y obras de drenaje"/>
    <n v="8001"/>
    <s v="18690 de 01/09/2017_x000a_19167 de 10/10/2017_x000a_21107 de 13/02/2018"/>
    <d v="2018-01-29T16:06:00"/>
    <m/>
    <m/>
    <x v="4"/>
    <m/>
    <s v="En etapa precontractual"/>
    <s v="Estado del Proceso Convocado_x000a_RESOLUCION DE SUSPENSIÓN CONCURSO DE MERITOS 8001 NRO 2018060034727 de 16/04/2018  INTERV LA QUIEBRA ARGELIA 17-04-2018 10:54 AM_x000a__x000a__x000a_ACTAPERTURA 06-03-2018 03:36 PM_x000a_RESOLUCION DE APERTURA 19-02-2018 05:40 PM_x000a__x000a_Estado del Proceso Borrador_x000a_Recursos de Regalías-Recursos Propios"/>
    <s v="DAVID CALLEJAS SAULE"/>
    <s v="Tipo C:  Supervisión"/>
    <s v="Supervisión técnica, ambiental, jurídica, administrativa, contable y/o financiera"/>
  </r>
  <r>
    <x v="9"/>
    <s v="72141003 72141104 72141106"/>
    <s v="MEJORAMIENTO Y CONSTRUCCIÓN DE OBRAS COMPLEMENTARIAS SOBRE EL CORREDOR VIAL COCORNÁ - EL RAMAL (GRANADA)(60AN17-1), DE LA SUBREGION ORIENTE"/>
    <d v="2017-12-31T00:00:00"/>
    <s v="2,5 meses"/>
    <s v="Licitación pública"/>
    <s v="Recursos de Regalías-Recursos Propios"/>
    <n v="1936235424"/>
    <n v="1859925787"/>
    <s v="NO"/>
    <s v="N/A"/>
    <s v="Rodrigo Echeverry Ochoa"/>
    <s v="Director"/>
    <s v="3837980 3837981"/>
    <s v="rodrigo.echeverry@antioquia.gov.co_x000a_"/>
    <s v="Mantenimiento, mejoramiento y/o rehabilitación de la RVS"/>
    <s v="km de vías de la RVS mantenidas, mejoradas y/o rehabilitadas en afirmado  (31050305)_x000a_310503000_x000a_ _x000a_"/>
    <s v="Aplicación de tratamiento superficial para el mantenimiento de vías de la Red Vial Secundaria en Antioquia._x000a_Mantenimiento y mejoramiento de la RVS Antiquia"/>
    <s v="180119001_x000a_180035001_x000a_"/>
    <s v="Vía secundaria mejorada"/>
    <s v="Mejoramiento de la capa de rodadura y obras de drenaje"/>
    <n v="7993"/>
    <s v="19722 de 28/11/2017_x000a_19838 de 30/11/2017_x000a_21174 de 21/02/2018"/>
    <d v="2018-01-24T10:55:00"/>
    <s v="S2018060224235 de 08/05/2018"/>
    <m/>
    <x v="5"/>
    <s v="Adjudicar al proponente Consorcio GMC-GL (Conformado por GMC Ingeniería y Construcciones S.A.S. 50% y Grupo G L S.A.S. 50%), el Contrato derivado del proceso de Licitación Pública No. 7993 cuyo objeto consiste en el “MEJORAMIENTO Y CONSTRUCCIÓN DE OBRAS COMPLEMENTARIAS SOBRE EL CORREDOR VIAL COCORNÁ – EL RAMAL (60AN17-1), DE LA SUBREGION ORIENTE DEL DEPARTAMENTO DE ANTIOQUIA."/>
    <s v="En etapa precontractual"/>
    <s v="Estado del Proceso Adjudicado_x000a_RESOLUCION DE ADJUDICACION LIC-7993 (10-05-2018 03:50 PM)_x000a_ACTA DE CIERRE Y APERTURA DE PROPUESTAS LIC-7993 (15-03-2018 11:35 AM)_x000a_ACTA DE AUDIENCIA DE RIESGOS LIC-7993 (02-03-2018 03:47 PM)_x000a__x000a__x000a__x000a__x000a__x000a__x000a__x000a_Estado del Proceso Borrador_x000a_Recursos de Regalías-Recursos Propios"/>
    <s v="IVAN DARIO DE VARGAS CABARCAS/Interventoría Externa"/>
    <s v="Tipo A1: Supervisión e Interventoría Integral"/>
    <s v="Supervisión técnica, ambiental, jurídica, administrativa, contable y/o financiera"/>
  </r>
  <r>
    <x v="9"/>
    <n v="81101510"/>
    <s v="INTERVENTORIA TECNICA, ADMINISTRATIVA, AMBIENTAL, FINANCIERA Y LEGAL PARA EL MEJORAMIENTO Y CONSTRUCCIÓN DE OBRAS COMPLEMENTARIAS SOBRE EL CORREDOR VIAL COCORNÁ - EL RAMAL (GRANADA)(60AN17-1), DE LA SUBREGION ORIENTE"/>
    <d v="2017-12-31T00:00:00"/>
    <s v="5,5 meses"/>
    <s v="Concurso de Méritos"/>
    <s v="Recursos de Regalías-Recursos Propios"/>
    <n v="159585155"/>
    <n v="159585155"/>
    <s v="NO"/>
    <s v="N/A"/>
    <s v="Rodrigo Echeverry Ochoa"/>
    <s v="Director"/>
    <s v="3837980 3837981"/>
    <s v="rodrigo.echeverry@antioquia.gov.co_x000a_"/>
    <s v="Mantenimiento, mejoramiento y/o rehabilitación de la RVS"/>
    <s v="km de vías de la RVS mantenidas, mejoradas y/o rehabilitadas en afirmado  (31050305)_x000a_310503000_x000a_ _x000a_"/>
    <s v="Aplicación de tratamiento superficial para el mantenimiento de vías de la Red Vial Secundaria en Antioquia._x000a_Mantenimiento y mejoramiento de la RVS Antiquia"/>
    <s v="180119001_x000a_180035001_x000a_"/>
    <s v="Vía secundaria mejorada"/>
    <s v="Mejoramiento de la capa de rodadura y obras de drenaje"/>
    <n v="8004"/>
    <s v="19723 de 28/11/2017_x000a_19839 de 30/11/2017_x000a_21175 de 21/02/2018"/>
    <d v="2018-01-29T11:45:00"/>
    <m/>
    <m/>
    <x v="4"/>
    <m/>
    <s v="En etapa precontractual"/>
    <s v="Estado del Proceso Convocado_x000a_RESOLUCION DE APERTURA 8004  09-03-2018 04:50 PM_x000a_Recursos de Regalías-Recursos Propios"/>
    <s v="IVAN DARIO DE VARGAS CABARCAS"/>
    <s v="Tipo C:  Supervisión"/>
    <s v="Supervisión técnica, ambiental, jurídica, administrativa, contable y/o financiera"/>
  </r>
  <r>
    <x v="9"/>
    <s v="72141003 72141104 72141106"/>
    <s v="MEJORAMIENTO Y CONSTRUCCIÓN DE OBRAS COMPLEMENTARIAS SOBRE EL CORREDOR VIAL SOFIA-YOLOMBÓ (62AN23), DE LA SUBREGION NORDESTE"/>
    <d v="2017-12-31T00:00:00"/>
    <s v="5 meses"/>
    <s v="Licitación pública"/>
    <s v="Recursos de Regalías-Recursos Propios"/>
    <n v="4057305877"/>
    <n v="3852851065"/>
    <s v="NO"/>
    <s v="N/A"/>
    <s v="Rodrigo Echeverry Ochoa"/>
    <s v="Director"/>
    <s v="3837980 3837981"/>
    <s v="rodrigo.echeverry@antioquia.gov.co_x000a_"/>
    <s v="Mantenimiento, mejoramiento y/o rehabilitación de la RVS"/>
    <s v="km de vías de la RVS mantenidas, mejoradas y/o rehabilitadas en afirmado  (31050305)_x000a_310503000_x000a_ _x000a_"/>
    <s v="Aplicación de tratamiento superficial para el mantenimiento de vías de la Red Vial Secundaria en Antioquia._x000a_Mantenimiento y mejoramiento de la RVS Antiquia"/>
    <s v="180119001_x000a_180035001_x000a_"/>
    <s v="Vía secundaria mejorada"/>
    <s v="Mejoramiento de la capa de rodadura y obras de drenaje"/>
    <n v="7982"/>
    <s v="18693 de 01/09/2017_x000a_19170 de 10/10/2017_x000a_21108 de 13/02/2018_x000a_21109 de 13/02/2018"/>
    <d v="2018-01-24T10:27:00"/>
    <s v="2018060034399 de 12/04/2018"/>
    <m/>
    <x v="5"/>
    <s v="Adjudicar al proponente CONSORCIO VÍAS ANTIOQUIA, integrado por; JAIME HUMBERTO ARCILA MONTOYA con cedula 70.553.346 con un 75%, y JORGE ELIECER JARAMILLO MESA con cedula 71.615.184 con un 25%, consorcio representado por JAIME HUMBERTO ARCILA MONTOYA con cedula 70.553.346, el Contrato derivado de la Licitación Pública No. 7982."/>
    <s v="En etapa precontractual"/>
    <s v="En trámite RPC del contrato marco 4600008098_x000a_Estado del Proceso Adjudicado_x000a_RESOLUCION ADJUDICA 2018060034399 de 12/04/2018 13-04-2018 12:47 PM_x000a_ACTA DE CIERRE 7982 05-03-2018 11:29 AM_x000a__x000a__x000a__x000a__x000a_RESOLUCION DE APERTURA 14-02-2018 06:03 PM_x000a__x000a_Estado del Proceso Borrador_x000a_E.P. de 28 de noviembre de 2017 11:07 a.m._x000a_Recursos de Regalías-Recursos Propios"/>
    <s v="OSCAR IVAN OSORIO PELAEZ/Interventoría Externa"/>
    <s v="Tipo A1: Supervisión e Interventoría Integral"/>
    <s v="Supervisión técnica, ambiental, jurídica, administrativa, contable y/o financiera"/>
  </r>
  <r>
    <x v="9"/>
    <n v="81101510"/>
    <s v="INTERVENTORIA TECNICA, ADMINISTRATIVA, AMBIENTAL, FINANCIERA Y LEGAL PARA EL MEJORAMIENTO Y CONSTRUCCIÓN DE OBRAS COMPLEMENTARIAS SOBRE EL CORREDOR VIAL SOFIA-YOLOMBÓ (62AN23), DE LA SUBREGION NORDESTE"/>
    <d v="2017-12-31T00:00:00"/>
    <s v="5,5 meses"/>
    <s v="Concurso de Méritos"/>
    <s v="Recursos de Regalías-Recursos Propios"/>
    <n v="283599574"/>
    <n v="283483423"/>
    <s v="NO"/>
    <s v="N/A"/>
    <s v="Rodrigo Echeverry Ochoa"/>
    <s v="Director"/>
    <s v="3837980 3837981"/>
    <s v="rodrigo.echeverry@antioquia.gov.co_x000a_"/>
    <s v="Mantenimiento, mejoramiento y/o rehabilitación de la RVS"/>
    <s v="km de vías de la RVS mantenidas, mejoradas y/o rehabilitadas en afirmado  (31050305)_x000a_310503000_x000a_ _x000a_"/>
    <s v="Aplicación de tratamiento superficial para el mantenimiento de vías de la Red Vial Secundaria en Antioquia._x000a_Mantenimiento y mejoramiento de la RVS Antiquia"/>
    <s v="180119001_x000a_180035001_x000a_"/>
    <s v="Vía secundaria mejorada"/>
    <s v="Mejoramiento de la capa de rodadura y obras de drenaje"/>
    <n v="7999"/>
    <s v="18694 de 01/09/2017_x000a_19171 de 10/10/2017_x000a_21110 de 13/02/2018"/>
    <d v="2018-01-29T12:45:00"/>
    <s v="S2018060223152 de 26/04/2018"/>
    <m/>
    <x v="5"/>
    <s v="Adjudicar al proponente CONSORCIO SOFÍA-YOLOMBÓ (ICONSULTING SAS 50% - CEAS SAS 50%) representado por la señora Silvia Vergara Hernández, identificada con cédula de ciudadanía No. 43.153.541, el contrato derivado del Concurso de Méritos No. CON 7999"/>
    <s v="En etapa precontractual"/>
    <s v="En trámite RPC del contrato 4600008111  de jueves, 17 de mayo de 2018 9:00 a. m._x000a_Estado del Proceso Adjudicado_x000a_RESOLUCION ADJUDICACION 7999 26-04-2018 04:22 PM_x000a_ACTA DE CIERRE Y APERTURA DE PROPUESTAS 7999 06-03-2018 03:33 PM_x000a__x000a__x000a__x000a__x000a__x000a_RESOLUCION APERTURA 2018060023870 19-02-2018 06:04 PM_x000a__x000a_Estado del Proceso Borrador_x000a_Recursos de Regalías-Recursos Propios"/>
    <s v="OSCAR IVAN OSORIO PELAEZ"/>
    <s v="Tipo C:  Supervisión"/>
    <s v="Supervisión técnica, ambiental, jurídica, administrativa, contable y/o financiera"/>
  </r>
  <r>
    <x v="9"/>
    <s v=" 95111601"/>
    <s v="CONVENIO PARA LA ENTREGA DE LOS RECURSOS PROVENIENTES POR LA VENTA DE ISAGEN AL DEPARTAMENTO DE ANTIOQUIA, PARA LA CONSTRUCCION DE CICLOINFRAESTRUCTURA EN LAS SUBREGIONES DE URABA, OCCIDENTE Y AREA METROPOLITANA DEL VALLE DE ABURRA DEL DEPARTAMENTO DE ANTIOQUIA"/>
    <d v="2017-11-10T18:07:00"/>
    <s v="13 meses"/>
    <s v="Régimen Especial - Artículo 95 Ley 489 de 1998"/>
    <s v="Recursos de Isagen"/>
    <n v="45000000000"/>
    <n v="45000000000"/>
    <s v="NO"/>
    <s v="N/A"/>
    <s v="Rodrigo Echeverry Ochoa"/>
    <s v="Director"/>
    <s v="3837980 3837981"/>
    <s v="rodrigo.echeverry@antioquia.gov.co_x000a_"/>
    <s v="Vías para sistemas alternativos de transporte"/>
    <s v="km ciclo-vías, senderos peatonales y/o moto-rutas construidos (31050701)_x000a_"/>
    <s v="Construcción de cicloinfraestructura en subregiones del Departamento de Antioquia"/>
    <s v="180127_x000a_BPIN 2017003050010"/>
    <s v="Construcción de ciclovías"/>
    <s v="Gestíon y adquisición de predios; señalización y semaforos, plan manejo de transito, obras hidrosanitarias, estructuras de concreto, estructuras de pavimento y paisajismo.  _x000a_"/>
    <s v="RE-20-26-2017"/>
    <s v="21053 de 06/02/2018 _x000a_21015 de 02/02/2018"/>
    <d v="2017-11-10T18:07:00"/>
    <s v="S2017060109419 de 10/11/2017"/>
    <s v="2017-AS-20-0025"/>
    <x v="1"/>
    <s v="INSTITUTO DEPARTAMENTAL DE DEPORTES DE ANTIOQUIA_x000a_Indeportes Antioquia"/>
    <s v="En ejecución"/>
    <s v="Fecha de Firma del Contrato 10 de noviembre de 2017_x000a_Fecha de Inicio de Ejecución del Contrato 01 de febrero de 2018_x000a_Plazo de Ejecución del Contrato 13 Meses"/>
    <s v="Leticia Omaira Hoyos Zuluaga"/>
    <s v="Tipo C:  Supervisión"/>
    <s v="Supervisión técnica, ambiental, jurídica, administrativa, contable y/o financiera"/>
  </r>
  <r>
    <x v="9"/>
    <s v=" 95111601"/>
    <s v="CONVENIO DE COOPERACIÓN PARA LA ENTREGA DE RECURSOS PROVENIENTES DE LA VENTA DE ISAGEN PARA REALIZAR LA CONSTRUCCION DE PASEOS URBANOS DE MALECON TURISTICO ETAPA 1 EN LOS BARRIOS SANTAFE Y LA PLAYA DEL MUNICIPIO DE TURBO_x000a_"/>
    <d v="2017-11-10T17:57:00"/>
    <s v="13 meses"/>
    <s v="Régimen Especial - Artículo 95 Ley 489 de 1998"/>
    <s v="Recursos de Isagen"/>
    <n v="4229069362"/>
    <n v="4229069364"/>
    <s v="NO"/>
    <s v="N/A"/>
    <s v="Rodrigo Echeverry Ochoa"/>
    <s v="Director"/>
    <s v="3837980 3837981"/>
    <s v="rodrigo.echeverry@antioquia.gov.co_x000a_"/>
    <s v="Proyectos de infraestructura cofinanciados en los municipios"/>
    <s v="otros espacios públicos (muelles, malecones, entre otros) construidos y/o mantenidos (31050603)"/>
    <s v="Construcción de paseos urbanos de malecón, Etapa 1 en los Barrios Santafe y La Playa de Turbo Antioquia"/>
    <s v="180128_x000a_BPIN 2017003050012"/>
    <s v="Malecón construido_x000a_Vía urbana pavimentada"/>
    <s v="Construcción de andenes, obras de drenaje, pavimentación de vía y obras urbanisticas."/>
    <s v="RE-20-27-2017"/>
    <s v="21052 de 06/02/2018_x000a_21014 de 02/02/2018"/>
    <d v="2017-11-10T17:57:00"/>
    <s v="S2017060109419 de 10/11/2017"/>
    <s v="2017-AS-20-0026"/>
    <x v="1"/>
    <s v="INSTITUTO DEPARTAMENTAL DE DEPORTES DE ANTIOQUIA_x000a_Indeportes Antioquia"/>
    <s v="Resciliado"/>
    <s v="ACTA DE TERMINACION ANTICIPADA Y LIQUIDACION DE MUTUO ACUERDO de 12/03/2018_x000a_Se anula CDP _x000a__x000a_Fecha de Firma del Contrato 10 de noviembre de 2017_x000a_Fecha de Inicio de Ejecución del Contrato 01 de febrero de 2018_x000a_Plazo de Ejecución del Contrato 13 Meses"/>
    <s v="Leticia Omaira Hoyos Zuluaga"/>
    <s v="Tipo C:  Supervisión"/>
    <s v="Supervisión técnica, ambiental, jurídica, administrativa, contable y/o financiera"/>
  </r>
  <r>
    <x v="9"/>
    <s v="72141003 72141104 72141106"/>
    <s v="MEJORAMIENTO DE VIAS SECUNDARIAS EN LA SUBREGION ORIENTE DE ANTIOQUIA CON RECURSOS PROVENIENTES DE LA ENAJENACION DE ISAGEN PARA LA VIA  LA AURORA - SONADORA DEL MUNICIPIO DE GUATAPE"/>
    <d v="2018-02-15T00:00:00"/>
    <s v="5 MESES "/>
    <s v="Licitación pública"/>
    <s v="Recursos de Isagen"/>
    <n v="4626667247"/>
    <n v="4626667247"/>
    <s v="NO"/>
    <s v="N/A"/>
    <s v="Rodrigo Echeverry Ochoa"/>
    <s v="Director"/>
    <s v="3837980 3837981"/>
    <s v="rodrigo.echeverry@antioquia.gov.co_x000a_"/>
    <s v="Mantenimiento, mejoramiento y/o rehabilitación de la RVS"/>
    <s v="km de vías de la RVS mantenidas, mejoradas y/o rehabilitadas en afirmado _x000a_(31050305)_x000a_310503000"/>
    <s v="Mejoramiento de vías secundarias en la subregión Oriente de Antioquia"/>
    <n v="180125"/>
    <s v="Vías secundarias mejoradas"/>
    <s v="Construcción de obras de drenaje_x000a_Mejoramiento de la capa de rodadura_x000a_Señalización de los tramos a intervenir"/>
    <n v="8118"/>
    <s v="21032 de 06/02/2018_x000a_21087 de 12/02/2018"/>
    <d v="2018-02-17T14:15:00"/>
    <m/>
    <m/>
    <x v="4"/>
    <m/>
    <s v="En etapa precontractual"/>
    <s v="Estado del Proceso Convocado_x000a_RESOLUSION APERTURA 8118 16-03-2018 04:21 PM"/>
    <s v="Luis Eduardo Tobón Cardona/Interventoría Externa contratada por INVIAS"/>
    <s v="Tipo A1: Supervisión e Interventoría Integral"/>
    <s v="Interventoría técnica, ambiental, jurídica, administrativa, contable y/o financiera"/>
  </r>
  <r>
    <x v="9"/>
    <s v="72141003_x000a_72141104_x000a_72141106"/>
    <s v="MEJORAMIENTO DE VIAS SECUNDARIAS EN LA SUBREGION ORIENTE DE ANTIOQUIA CON RECURSOS PROVENIENTES DE LA ENAJENACION DE ISAGEN EN LA VIA  EL PEÑOL- SAN VICENTE DEL MUNICIPIO DE EL PEÑOL "/>
    <d v="2018-02-15T00:00:00"/>
    <s v="7 MESES"/>
    <s v="Licitación pública"/>
    <s v="Recursos de Isagen"/>
    <n v="8099913240"/>
    <n v="7932330436"/>
    <s v="NO"/>
    <s v="N/A"/>
    <s v="Rodrigo Echeverry Ochoa"/>
    <s v="Director"/>
    <s v="3837980 3837982"/>
    <s v="rodrigo.echeverry@antioquia.gov.co_x000a_"/>
    <s v="Mantenimiento, mejoramiento y/o rehabilitación de la RVS"/>
    <s v="km de vías de la RVS mantenidas, mejoradas y/o rehabilitadas en afirmado _x000a_(31050305)_x000a_310503001"/>
    <s v="Mejoramiento de vías secundarias en la subregión Oriente de Antioquia"/>
    <n v="180125"/>
    <s v="Vías secundarias mejoradas"/>
    <s v="Construcción de obras de drenaje_x000a_Mejoramiento de la capa de rodadura_x000a_Señalización de los tramos a intervenir"/>
    <n v="8111"/>
    <s v="21083 de 12/02/2018"/>
    <d v="2018-02-17T16:03:00"/>
    <m/>
    <m/>
    <x v="4"/>
    <m/>
    <s v="En etapa precontractual"/>
    <s v="Estado del Proceso Convocado_x000a_ADENDA No 1 CRONOGRAMA 13-03-2018 06:28 PM:_x000a_Publicación del Informe de Evaluación 23 de abril de 2018._x000a__x000a_RESOLUCION DE APERTURA 05-03-2018 10:48 PM"/>
    <s v="Luis Eduardo Tobón Cardona/Interventoría Externa contratada por INVIAS"/>
    <s v="Tipo A1: Supervisión e Interventoría Integral"/>
    <s v="Interventoría técnica, ambiental, jurídica, administrativa, contable y/o financiera"/>
  </r>
  <r>
    <x v="9"/>
    <s v="72141003_x000a_72141104_x000a_72141106"/>
    <s v="MEJORAMIENTO DE VIAS SECUNDARIAS EN LA SUBREGION ORIENTE DE ANTIOQUIA CON RECURSOS PROVENIENTES DE LA ENAJENACION DE ISAGEN EN LAS VIAS  ALEJANDRIA- EL BIZCOCHO  Y LA PALMA - EL VERTEDERO DEL MUNICIPIO DE SAN RAFAEL _x000a_"/>
    <d v="2018-02-15T00:00:00"/>
    <s v="7 MESES"/>
    <s v="Licitación pública"/>
    <s v="Recursos de Isagen"/>
    <n v="7794361099"/>
    <n v="7794361099"/>
    <s v="NO"/>
    <s v="N/A"/>
    <s v="Rodrigo Echeverry Ochoa"/>
    <s v="Director"/>
    <s v="3837980 3837983"/>
    <s v="rodrigo.echeverry@antioquia.gov.co_x000a_"/>
    <s v="Mantenimiento, mejoramiento y/o rehabilitación de la RVS"/>
    <s v="km de vías de la RVS mantenidas, mejoradas y/o rehabilitadas en afirmado _x000a_(31050305)_x000a_310503002"/>
    <s v="Mejoramiento de vías secundarias en la subregión Oriente de Antioquia"/>
    <n v="180125"/>
    <s v="Vías secundarias mejoradas"/>
    <s v="Construcción de obras de drenaje_x000a_Mejoramiento de la capa de rodadura_x000a_Señalización de los tramos a intervenir"/>
    <n v="8110"/>
    <s v="21084 de 12/02/2018"/>
    <d v="2018-02-17T15:54:00"/>
    <m/>
    <m/>
    <x v="4"/>
    <m/>
    <s v="En etapa precontractual"/>
    <s v="Estado del Proceso Convocado_x000a_ 3 RESOLUCIÓN DE APERTURA 16-03-2018 05:46 PM"/>
    <s v="Luis Eduardo Tobón Cardona/Interventoría Externa contratada por INVIAS"/>
    <s v="Tipo A1: Supervisión e Interventoría Integral"/>
    <s v="Interventoría técnica, ambiental, jurídica, administrativa, contable y/o financiera"/>
  </r>
  <r>
    <x v="9"/>
    <s v="72141003 72141104 72141106"/>
    <s v="MEJORAMIENTO DE VIAS SECUNDARIAS EN LA SUBREGION ORIENTE DE ANTIOQUIA CON RECURSOS PROVENIENTES DE LA ENAJENACION DE ISAGEN PARA LA VIA  MARINILLA- EL SANTUARIO DEL MUNICIPIO DE EL SANTUARIO"/>
    <d v="2018-02-15T00:00:00"/>
    <s v="5 MESES "/>
    <s v="Licitación pública"/>
    <s v="Recursos de Isagen"/>
    <n v="4960192459"/>
    <n v="4863886816"/>
    <s v="NO"/>
    <s v="N/A"/>
    <s v="Rodrigo Echeverry Ochoa"/>
    <s v="Director"/>
    <s v="3837980 3837981"/>
    <s v="rodrigo.echeverry@antioquia.gov.co_x000a_"/>
    <s v="Mantenimiento, mejoramiento y/o rehabilitación de la RVS"/>
    <s v="km de vías de la RVS mantenidas, mejoradas y/o rehabilitadas en afirmado _x000a_(31050305)_x000a_310503000"/>
    <s v="Mejoramiento de vías secundarias en la subregión Oriente de Antioquia"/>
    <n v="180125"/>
    <s v="Vías secundarias mejoradas"/>
    <s v="Construcción de obras de drenaje_x000a_Mejoramiento de la capa de rodadura_x000a_Señalización de los tramos a intervenir"/>
    <n v="8124"/>
    <s v="21033 de 06/02/2018"/>
    <d v="2018-02-17T16:03:00"/>
    <m/>
    <m/>
    <x v="4"/>
    <m/>
    <s v="En etapa precontractual"/>
    <s v="Estado del Proceso Convocado_x000a_RESOLUCION DE APERTURA 8124 16-03-2018 05:14 PM"/>
    <s v="Luis Eduardo Tobón Cardona/Interventoría Externa contratada por INVIAS"/>
    <s v="Tipo A1: Supervisión e Interventoría Integral"/>
    <s v="Interventoría técnica, ambiental, jurídica, administrativa, contable y/o financiera"/>
  </r>
  <r>
    <x v="9"/>
    <s v="72141003 72141104 72141106"/>
    <s v="MEJORAMIENTO DE VIAS SECUNDARIAS EN LA SUBREGION ORIENTE DE ANTIOQUIA CON RECURSOS PROVENIENTES DE LA ENAJENACION DE ISAGEN PARA LA VIA SAN ROQUE - EL VERTEDERO DEL MUNICIPIO DE SAN ROQUE "/>
    <d v="2018-02-15T00:00:00"/>
    <s v="7 MESES "/>
    <s v="Licitación pública"/>
    <s v="Recursos de Isagen"/>
    <n v="7830196430"/>
    <n v="7580356991"/>
    <s v="NO"/>
    <s v="N/A"/>
    <s v="Rodrigo Echeverry Ochoa"/>
    <s v="Director"/>
    <s v="3837980 3837981"/>
    <s v="rodrigo.echeverry@antioquia.gov.co_x000a_"/>
    <s v="Mantenimiento, mejoramiento y/o rehabilitación de la RVS"/>
    <s v="km de vías de la RVS mantenidas, mejoradas y/o rehabilitadas en afirmado _x000a_(31050305)_x000a_310503000"/>
    <s v="Mejoramiento de vías secundarias en la subregión Oriente de Antioquia"/>
    <n v="180125"/>
    <s v="Vías secundarias mejoradas"/>
    <s v="Construcción de obras de drenaje_x000a_Mejoramiento de la capa de rodadura_x000a_Señalización de los tramos a intervenir"/>
    <n v="8125"/>
    <s v="21035 de 06/02/2018"/>
    <d v="2018-02-17T16:11:00"/>
    <s v="S2018060224390 de 10/05/2018"/>
    <m/>
    <x v="5"/>
    <m/>
    <s v="En etapa precontractual"/>
    <s v="_x000a_Adjudicado_x000a__x000a_Estado del Proceso Convocado_x000a_Pendiente publicar Resolucion de Adjudicación_x000a_RESOLUCION DE APERTURA 05-03-2018 10:42 PM"/>
    <s v="Luis Eduardo Tobón Cardona/Interventoría Externa contratada por INVIAS"/>
    <s v="Tipo A1: Supervisión e Interventoría Integral"/>
    <s v="Interventoría técnica, ambiental, jurídica, administrativa, contable y/o financiera"/>
  </r>
  <r>
    <x v="9"/>
    <s v="72141003 72141104 72141106"/>
    <s v="MEJORAMIENTO DE VIAS SECUNDARIAS EN VARIAS SUBREGIONES DE ANTIOQUIA CON RECURSOS PROVENIENTES DE LA ENAJENACION DE ISAGEN PARA LA  VIA  ARMENIA - ALTO EL CHUSCAL DEL MUNICIPIO DE ARMENIA EN LA SUBREGION OCCIDENTE DE ANTIOQUIA"/>
    <d v="2018-02-15T00:00:00"/>
    <s v="7 MESES"/>
    <s v="Licitación pública"/>
    <s v="Recursos de Isagen"/>
    <n v="7200000000"/>
    <n v="6971016733"/>
    <s v="NO"/>
    <s v="N/A"/>
    <s v="Rodrigo Echeverry Ochoa"/>
    <s v="Director"/>
    <s v="3837980 3837981"/>
    <s v="rodrigo.echeverry@antioquia.gov.co_x000a_"/>
    <s v="Mantenimiento, mejoramiento y/o rehabilitación de la RVS"/>
    <s v="km de vías de la RVS mantenidas, mejoradas y/o rehabilitadas en afirmado _x000a_(31050305)_x000a_310503000"/>
    <s v="Mejoramiento de vías secundarias en varias subregiones de Antioquia"/>
    <n v="180126"/>
    <s v="Vías secundarias mejoradas"/>
    <s v="Construcción de obras de drenaje_x000a_Mejoramiento de la capa de rodadura_x000a_Señalización de los tramos a intervenir"/>
    <n v="8114"/>
    <s v="21037 de 06/02/2018"/>
    <d v="2018-02-17T11:25:00"/>
    <s v="S2018060224500 de 10/05/2018"/>
    <m/>
    <x v="5"/>
    <s v="Adjudicar al proponente ASFALTEMOS S.A.S., identificado con NIT 900.278.276-4 representado legalmente por ANDRES EDUARDO TRUJILLO ARANGO identificado con la Cedula de Ciudadanía N° 79.689.814,el Contrato derivado de la Licitación Pública No. 8114"/>
    <s v="En etapa precontractual"/>
    <s v="En trámite RPC del contrato 4600008120  : jueves, 17 de mayo de 2018 2:46 p. m_x000a__x000a_Estado del Proceso Adjudicado_x000a__x000a_RESOLUCION ADJUDICACION 2018060224500 (11-05-2018 03:43 PM)_x000a_ACTA DE CIERRE Y APERTURA DE PROPUESTAS 8114  22-03-2018 03:50 PM_x000a_RESOLUCION APERTURA 2018060026414 - 8114  05-03-2018 09:12 PM"/>
    <s v="Luis Eduardo Tobón Cardona/Interventoría Externa contratada por INVIAS"/>
    <s v="Tipo A1: Supervisión e Interventoría Integral"/>
    <s v="Interventoría técnica, ambiental, jurídica, administrativa, contable y/o financiera"/>
  </r>
  <r>
    <x v="9"/>
    <s v="72141003 72141104 72141106"/>
    <s v="MEJORAMIENTO DE VIAS SECUNDARIAS EN VARIAS SUBREGIONES DE ANTIOQUIA CON RECURSOS PROVENIENTES DE LA ENAJENACION DE ISAGEN PARA LA  VIA  CAICEDO - LA USA  DEL MUNICIPIO DE CAICEDO EN LA SUBREGION OCCIDENTE DE ANTIOQUIA"/>
    <d v="2018-02-15T00:00:00"/>
    <s v="5 MESES"/>
    <s v="Licitación pública"/>
    <s v="Recursos de Isagen"/>
    <n v="3600000000"/>
    <n v="3528252435"/>
    <s v="NO"/>
    <s v="N/A"/>
    <s v="Rodrigo Echeverry Ochoa"/>
    <s v="Director"/>
    <s v="3837980 3837981"/>
    <s v="rodrigo.echeverry@antioquia.gov.co_x000a_"/>
    <s v="Mantenimiento, mejoramiento y/o rehabilitación de la RVS"/>
    <s v="km de vías de la RVS mantenidas, mejoradas y/o rehabilitadas en afirmado _x000a_(31050305)_x000a_310503000"/>
    <s v="Mejoramiento de vías secundarias en varias subregiones de Antioquia"/>
    <n v="180126"/>
    <s v="Vías secundarias mejoradas"/>
    <s v="Construcción de obras de drenaje_x000a_Mejoramiento de la capa de rodadura_x000a_Señalización de los tramos a intervenir"/>
    <n v="8116"/>
    <s v="21038 de 06/02/2018"/>
    <d v="2018-02-17T13:17:00"/>
    <m/>
    <m/>
    <x v="4"/>
    <m/>
    <s v="En etapa precontractual"/>
    <s v="Estado del Proceso Convocado_x000a_RESOLUSION APERTURA PROCESO 8116 16-03-2018 03:29 PM"/>
    <s v="Luis Eduardo Tobón Cardona/Interventoría Externa contratada por INVIAS"/>
    <s v="Tipo A1: Supervisión e Interventoría Integral"/>
    <s v="Interventoría técnica, ambiental, jurídica, administrativa, contable y/o financiera"/>
  </r>
  <r>
    <x v="9"/>
    <s v="72141003 72141104 72141106"/>
    <s v="MEJORAMIENTO DE VIAS SECUNDARIAS EN VARIAS SUBREGIONES DE ANTIOQUIA CON RECURSOS PROVENIENTES DE LA ENAJENACION DE ISAGEN PARA LA VIA CAÑAS GORDAS - FRONTINO DEL MUNICIPIO DE FRONTINO EN LA SUBREGION OCCIDENTE DE ANTIOQUIA"/>
    <d v="2018-02-15T00:00:00"/>
    <s v="7 MESES"/>
    <s v="Licitación pública"/>
    <s v="Recursos de Isagen"/>
    <n v="7200000000"/>
    <n v="7200000000"/>
    <s v="SI"/>
    <s v="No solicitadas"/>
    <s v="Rodrigo Echeverry Ochoa"/>
    <s v="Director"/>
    <s v="3837980 3837981"/>
    <s v="rodrigo.echeverry@antioquia.gov.co_x000a_"/>
    <s v="Mantenimiento, mejoramiento y/o rehabilitación de la RVS"/>
    <s v="km de vías de la RVS mantenidas, mejoradas y/o rehabilitadas en afirmado _x000a_(31050305)_x000a_310503000"/>
    <s v="Mejoramiento de vías secundarias en varias subregiones de Antioquia"/>
    <n v="180126"/>
    <s v="Vías secundarias mejoradas"/>
    <s v="Construcción de obras de drenaje_x000a_Mejoramiento de la capa de rodadura_x000a_Señalización de los tramos a intervenir"/>
    <n v="8101"/>
    <s v="21039 de 06/02/2018"/>
    <d v="2018-02-17T15:09:00"/>
    <m/>
    <m/>
    <x v="4"/>
    <m/>
    <s v="Suspendido"/>
    <s v="AVISO SUSPENSIÓN_x000a_22-02-2018 02:17 PM_x000a__x000a_De: MARYI YAMILE ZULUAGA GARCES _x000a_Enviado el: jueves, 22 de febrero de 2018 10:15 a. m._x000a_Para: DIANA VELEZ BETANCUR &lt;Diana.Velez@antioquia.gov.co&gt;_x000a_CC: RODRIGO ECHEVERRY OCHOA &lt;rodrigo.echeverry@antioquia.gov.co&gt;_x000a_Asunto: INFORMACION PARA CREACION DE NECESIDAD_x000a_Envio archivo adjunto con informacion para creacion de necesidad convenio Municipio de Concepcion y la anulacion de CDP 3500039455 convenio Municipio de Frontino_x000a_"/>
    <s v="Luis Eduardo Tobón Cardona/Interventoría Externa contratada por INVIAS"/>
    <s v="Tipo A1: Supervisión e Interventoría Integral"/>
    <s v="Interventoría técnica, ambiental, jurídica, administrativa, contable y/o financiera"/>
  </r>
  <r>
    <x v="9"/>
    <s v="72141003 72141104 72141106"/>
    <s v="MEJORAMIENTO DE VIAS SECUNDARIAS EN VARIAS SUBREGIONES DE ANTIOQUIA CON RECURSOS PROVENIENTES DE LA ENAJENACION DE ISAGEN PARA LA VIA  HELICONIA - ALTO EL CHUSCAL DEL MUNICIPIO DE HELICONIA EN LA SUBREGION OCCIDENTE DE ANTIOQUIA"/>
    <d v="2018-02-15T00:00:00"/>
    <s v="7 MESES"/>
    <s v="Licitación pública"/>
    <s v="Recursos de Isagen"/>
    <n v="7200000000"/>
    <n v="6885990800"/>
    <s v="NO"/>
    <s v="N/A"/>
    <s v="Rodrigo Echeverry Ochoa"/>
    <s v="Director"/>
    <s v="3837980 3837981"/>
    <s v="rodrigo.echeverry@antioquia.gov.co_x000a_"/>
    <s v="Mantenimiento, mejoramiento y/o rehabilitación de la RVS"/>
    <s v="km de vías de la RVS mantenidas, mejoradas y/o rehabilitadas en afirmado _x000a_(31050305)_x000a_310503000"/>
    <s v="Mejoramiento de vías secundarias en varias subregiones de Antioquia"/>
    <n v="180126"/>
    <s v="Vías secundarias mejoradas"/>
    <s v="Construcción de obras de drenaje_x000a_Mejoramiento de la capa de rodadura_x000a_Señalización de los tramos a intervenir"/>
    <n v="8122"/>
    <s v="21040 de 06/02/2018"/>
    <d v="2018-02-17T15:41:00"/>
    <s v="S 2018060224590 de 11/05/2018"/>
    <m/>
    <x v="5"/>
    <s v="Adjudicar al proponente_Nro 52 CONSORCIO CONSTRUCCIONES ARVAL SAS, integrado por ARMANDO VALENCIA VALENCIA con 25 % DE PARTICIPACIÓN Y CONSTRUCCIONES ARVAL SAS NIT 900.873.929 con 75 % DE PARTICIPACIÓN representado legalmente por ARMANDO VALENCIA VALENCIA, identificado con la cédula de ciudadanía N° 70.078.877, el Contrato derivado de la Licitación Pública No. 8122"/>
    <s v="En etapa precontractual"/>
    <s v="Estado del Proceso Adjudicado_x000a_RESOLUCION DE ADJUDICACION 8122 HELICONIA EL CHUSCAL 2018060224590 (15-05-2018 12:16 PM)_x000a_ADENDA No 1 CRONOGRAMA 13-03-2018 06:31 PM: _x000a_Entrega de propuestas – Cierre 22 de marzo de 2018 a las 14:30 horas._x000a_RESOLUCION DE APERTURA 05-03-2018 10:55 PM"/>
    <s v="Luis Eduardo Tobón Cardona/Interventoría Externa contratada por INVIAS"/>
    <s v="Tipo A1: Supervisión e Interventoría Integral"/>
    <s v="Interventoría técnica, ambiental, jurídica, administrativa, contable y/o financiera"/>
  </r>
  <r>
    <x v="9"/>
    <s v="72141003 72141104 72141106"/>
    <s v="MEJORAMIENTO DE VIAS SECUNDARIAS EN VARIAS SUBREGIONES DE ANTIOQUIA CON RECURSOS PROVENIENTES DE LA ENAJENACION DE ISAGEN PARA LA VIA   ABRIAQUI - FRONTINO DEL MUNICIPIO DE FRONTINO EN LA SUBREGION OCCIDENTE DE ANTIOQUIA"/>
    <d v="2018-02-15T00:00:00"/>
    <s v="5 MESES"/>
    <s v="Licitación pública"/>
    <s v="Recursos de Isagen"/>
    <n v="3600000000"/>
    <n v="3600000000"/>
    <s v="NO"/>
    <s v="N/A"/>
    <s v="Rodrigo Echeverry Ochoa"/>
    <s v="Director"/>
    <s v="3837980 3837981"/>
    <s v="rodrigo.echeverry@antioquia.gov.co_x000a_"/>
    <s v="Mantenimiento, mejoramiento y/o rehabilitación de la RVS"/>
    <s v="km de vías de la RVS mantenidas, mejoradas y/o rehabilitadas en afirmado _x000a_(31050305)_x000a_310503000"/>
    <s v="Mejoramiento de vías secundarias en varias subregiones de Antioquia"/>
    <n v="180126"/>
    <s v="Vías secundarias mejoradas"/>
    <s v="Construcción de obras de drenaje_x000a_Mejoramiento de la capa de rodadura_x000a_Señalización de los tramos a intervenir"/>
    <n v="8121"/>
    <s v="21036 de 06/02/2018"/>
    <d v="2018-02-17T15:20:00"/>
    <m/>
    <m/>
    <x v="4"/>
    <m/>
    <m/>
    <s v="Estado del Proceso Convocado_x000a_RESOLUCION DE APERTURA 8121 16-03-2018 06:01 PM"/>
    <s v="Luis Eduardo Tobón Cardona/Interventoría Externa contratada por INVIAS"/>
    <s v="Tipo A1: Supervisión e Interventoría Integral"/>
    <s v="Interventoría técnica, ambiental, jurídica, administrativa, contable y/o financiera"/>
  </r>
  <r>
    <x v="9"/>
    <s v="72141003 72141104 72141106"/>
    <s v="MEJORAMIENTO DE VIAS TERCIARIAS CON RECURSOS PROVENIENTES DE LA ENAJENACION DE ISAGEN EN LA SUBREGIÓN ORIENTE DE ANTIOQUIA PARA LAS VIAS CHAPARRAL - JUAN XXIII  Y  LAS HOJAS - RIO ABAJO, Y EN VARIAS SUBREGIONES DE ANTIOQUIA PARA LA VÍA CORAL - SANTA RITA CHAPARRAL DEL MUNICIPIO DE SAN VICENTE"/>
    <d v="2018-02-15T00:00:00"/>
    <s v="7 MESES"/>
    <s v="Licitación pública"/>
    <s v="Recursos de Isagen"/>
    <n v="6577592007"/>
    <n v="6444150991"/>
    <s v="NO"/>
    <s v="N/A"/>
    <s v="Rodrigo Echeverry Ochoa"/>
    <s v="Director"/>
    <s v="3837980 3837981"/>
    <s v="rodrigo.echeverry@antioquia.gov.co_x000a_"/>
    <s v="Infraestructura de vías terciarias como apoyo a la comercialización de productos agropecuarios, pesqueros y forestales"/>
    <s v="Vías de la RVT mantenidas, mejoradas, rehabilitadas y/o pavimentadas_x000a_(32040201)_x000a_320402000 "/>
    <s v="Mejoramiento de vías terciarias en la subregión Oriente de Antioquia_x000a__x000a_Mejoramiento de vías terciarias en varias subregiones de Antioquia"/>
    <s v="180124_x000a__x000a_180129_x000a__x000a_"/>
    <s v="Vías terciarias mejoradas"/>
    <s v="Construcción de obras de drenaje_x000a_Mejoramiento de la capa de rodadura_x000a_Señalización de los tramos a intervenir"/>
    <n v="8117"/>
    <s v="21042 de 06/02/2018_x000a_21061 de 07/02/2018"/>
    <d v="2018-02-17T13:44:00"/>
    <m/>
    <m/>
    <x v="4"/>
    <m/>
    <s v="En etapa precontractual"/>
    <s v="Estado del Proceso Convocado_x000a_RESOLUCION DE APERTURA 16-03-2018 02:38 PM"/>
    <s v="Luis Eduardo Tobón Cardona/Interventoría Externa contratada por INVIAS"/>
    <s v="Tipo A1: Supervisión e Interventoría Integral"/>
    <s v="Interventoría técnica, ambiental, jurídica, administrativa, contable y/o financiera"/>
  </r>
  <r>
    <x v="9"/>
    <s v="72141003 72141104 72141106"/>
    <s v="MEJORAMIENTO DE VIAS TERCIARIAS EN LA SUBREGION DE ORIENTE DE ANTIOQUIA CON RECURSOS PROVENIENTES DE LA ENAJENACION DE ISAGEN PARA LAS LAS VIAS GARRIDO - TOLDAS Y MOSQUITA - CARMIN - TOLDAS DEL MUNICIPIO DE GUARNE"/>
    <d v="2018-02-15T00:00:00"/>
    <s v="7 MESES"/>
    <s v="Licitación pública"/>
    <s v="Recursos de Isagen"/>
    <n v="6200034100"/>
    <n v="6200034100"/>
    <s v="NO"/>
    <s v="N/A"/>
    <s v="Rodrigo Echeverry Ochoa"/>
    <s v="Director"/>
    <s v="3837980 3837981"/>
    <s v="rodrigo.echeverry@antioquia.gov.co_x000a_"/>
    <s v="Infraestructura de vías terciarias como apoyo a la comercialización de productos agropecuarios, pesqueros y forestales"/>
    <s v="Vías de la RVT mantenidas, mejoradas, rehabilitadas y/o pavimentadas_x000a_(32040201)_x000a_320402000 "/>
    <s v="Mejoramiento de vías terciarias en la subregión Oriente de Antioquia"/>
    <n v="180124"/>
    <s v="Vías terciarias mejoradas"/>
    <s v="Construcción de obras de drenaje_x000a_Mejoramiento de la capa de rodadura_x000a_Señalización de los tramos a intervenir"/>
    <n v="8119"/>
    <s v="21043 de 06/02/2018"/>
    <d v="2018-02-17T15:10:00"/>
    <m/>
    <m/>
    <x v="4"/>
    <m/>
    <s v="En etapa precontractual"/>
    <s v="Estado del Proceso Convocado_x000a_RESOLUCION DE APERTURA 8119 16-03-2018 06:08 PM"/>
    <s v="Luis Eduardo Tobón Cardona/Interventoría Externa contratada por INVIAS"/>
    <s v="Tipo A1: Supervisión e Interventoría Integral"/>
    <s v="Interventoría técnica, ambiental, jurídica, administrativa, contable y/o financiera"/>
  </r>
  <r>
    <x v="9"/>
    <s v="72141003 72141104 72141106"/>
    <s v="MEJORAMIENTO DE VIAS TERCIARIAS EN LA SUBREGION DE ORIENTE DE ANTIOQUIA CON RECURSOS PROVENIENTES DE LA ENAJENACION DE ISAGEN PARA LA VIA EL CARMEN-MARINILLA  DEL MUNICIPIO DEL CARMEN DE VIBORAL"/>
    <d v="2018-02-15T00:00:00"/>
    <s v="5 MESES"/>
    <s v="Licitación pública"/>
    <s v="Recursos de Isagen"/>
    <n v="5103274933"/>
    <n v="5103274933"/>
    <s v="NO"/>
    <s v="N/A"/>
    <s v="Rodrigo Echeverry Ochoa"/>
    <s v="Director"/>
    <s v="3837980 3837981"/>
    <s v="rodrigo.echeverry@antioquia.gov.co_x000a_"/>
    <s v="Infraestructura de vías terciarias como apoyo a la comercialización de productos agropecuarios, pesqueros y forestales"/>
    <s v="Vías de la RVT mantenidas, mejoradas, rehabilitadas y/o pavimentadas_x000a_(32040201)_x000a_320402000 "/>
    <s v="Mejoramiento de vías terciarias en la subregión Oriente de Antioquia"/>
    <n v="180124"/>
    <s v="Vías terciarias mejoradas"/>
    <s v="Construcción de obras de drenaje_x000a_Mejoramiento de la capa de rodadura_x000a_Señalización de los tramos a intervenir"/>
    <n v="8123"/>
    <s v="21044 de 06/02/2018"/>
    <d v="2018-02-17T16:26:00"/>
    <m/>
    <m/>
    <x v="4"/>
    <m/>
    <s v="En etapa precontractual"/>
    <s v="Estado del Proceso Convocado_x000a_RESOLUCION REVOCATORIA PARCIAL DEL ACTO DE APERTURA LIC 8123 DE 12-04-2018 10:53 AM_x000a_RESOLUCION DE APERTURA 8123 16-03-2018 04:53 PM"/>
    <s v="Luis Eduardo Tobón Cardona/Interventoría Externa contratada por INVIAS"/>
    <s v="Tipo A1: Supervisión e Interventoría Integral"/>
    <s v="Interventoría técnica, ambiental, jurídica, administrativa, contable y/o financiera"/>
  </r>
  <r>
    <x v="9"/>
    <s v="72141003_x000a_72141104_x000a_72141106"/>
    <s v="MEJORAMIENTO DE VIAS TERCIARIAS EN LA SUBREGION DE ORIENTE DE ANTIOQUIA CON RECURSOS PROVENIENTES DE LA ENAJENACION DE ISAGEN EN LAS VIAS  RANCHO TRISTE-SAN JOSE, SAN JOSE-NAZARETH, TABACAL ALTO - SAN JOSE Y LA LUCHA-SAN NICOLAS DEL MUNICIPIO DE LA CEJA"/>
    <d v="2018-02-15T00:00:00"/>
    <s v="7 MESES"/>
    <s v="Licitación pública"/>
    <s v="Recursos de Isagen"/>
    <n v="7977304865"/>
    <n v="7977304865"/>
    <s v="NO"/>
    <s v="N/A"/>
    <s v="Rodrigo Echeverry Ochoa"/>
    <s v="Director"/>
    <s v="3837980 3837982"/>
    <s v="rodrigo.echeverry@antioquia.gov.co_x000a_"/>
    <s v="Infraestructura de vías terciarias como apoyo a la comercialización de productos agropecuarios, pesqueros y forestales"/>
    <s v="Vías de la RVT mantenidas, mejoradas, rehabilitadas y/o pavimentadas_x000a_(32040201)_x000a_320402001"/>
    <s v="Mejoramiento de vías terciarias en la subregión Oriente de Antioquia"/>
    <n v="180124"/>
    <s v="Vías terciarias mejoradas"/>
    <s v="Construcción de obras de drenaje_x000a_Mejoramiento de la capa de rodadura_x000a_Señalización de los tramos a intervenir"/>
    <n v="8108"/>
    <s v="21085 de 12/02/2018"/>
    <d v="2018-02-17T14:26:00"/>
    <m/>
    <m/>
    <x v="4"/>
    <m/>
    <s v="En etapa precontractual"/>
    <s v="Estado del Proceso Convocado_x000a_RESOLUCION APERTURA 8108 16-03-2018 05:39 PM"/>
    <s v="Luis Eduardo Tobón Cardona/Interventoría Externa contratada por INVIAS"/>
    <s v="Tipo A1: Supervisión e Interventoría Integral"/>
    <s v="Interventoría técnica, ambiental, jurídica, administrativa, contable y/o financiera"/>
  </r>
  <r>
    <x v="9"/>
    <s v="72141003_x000a_72141104_x000a_72141106"/>
    <s v="MEJORAMIENTO DE VIAS TERCIARIAS EN LA SUBREGION DE ORIENTE DE ANTIOQUIA CON RECURSOS PROVENIENTES DE LA ENAJENACION DE ISAGEN EN LA VIA  EL SANTUARIO- EL PEÑOL  DEL MUNICIPIO DEL SANTUARIO_x000a_"/>
    <d v="2018-02-15T00:00:00"/>
    <s v="7 MESES"/>
    <s v="Licitación pública"/>
    <s v="Recursos de Isagen"/>
    <n v="8937885260"/>
    <n v="8754129381"/>
    <s v="NO"/>
    <s v="N/A"/>
    <s v="Rodrigo Echeverry Ochoa"/>
    <s v="Director"/>
    <s v="3837980 3837983"/>
    <s v="rodrigo.echeverry@antioquia.gov.co_x000a_"/>
    <s v="Infraestructura de vías terciarias como apoyo a la comercialización de productos agropecuarios, pesqueros y forestales"/>
    <s v="Vías de la RVT mantenidas, mejoradas, rehabilitadas y/o pavimentadas_x000a_(32040201)_x000a_320402002"/>
    <s v="Mejoramiento de vías terciarias en la subregión Oriente de Antioquia"/>
    <n v="180124"/>
    <s v="Vías terciarias mejoradas"/>
    <s v="Construcción de obras de drenaje_x000a_Mejoramiento de la capa de rodadura_x000a_Señalización de los tramos a intervenir"/>
    <n v="8106"/>
    <s v="21086 de 12/02/2018"/>
    <d v="2018-02-17T11:00:00"/>
    <m/>
    <m/>
    <x v="4"/>
    <m/>
    <s v="En etapa precontractual"/>
    <s v="Estado del Proceso Convocado_x000a_RESOLUCION APERTURA-8106- 2018060026416 05-03-2018 09:05 PM"/>
    <s v="Luis Eduardo Tobón Cardona/Interventoría Externa contratada por INVIAS"/>
    <s v="Tipo A1: Supervisión e Interventoría Integral"/>
    <s v="Interventoría técnica, ambiental, jurídica, administrativa, contable y/o financiera"/>
  </r>
  <r>
    <x v="9"/>
    <s v="72141003 72141104 72141106"/>
    <s v="MEJORAMIENTO DE VIAS TERCIARIAS EN LA SUBREGION DE ORIENTE DE ANTIOQUIA CON RECURSOS PROVENIENTES DE LA ENAJENACION DE ISAGEN PARA  LA VIA GALILEA-SANTA ANA DEL MUNICIPIO DE GRANADA"/>
    <d v="2018-02-15T00:00:00"/>
    <s v="7 MESES"/>
    <s v="Licitación pública"/>
    <s v="Recursos de Isagen"/>
    <n v="6200240575"/>
    <n v="6129854870"/>
    <s v="NO"/>
    <s v="N/A"/>
    <s v="Rodrigo Echeverry Ochoa"/>
    <s v="Director"/>
    <s v="3837980 3837981"/>
    <s v="rodrigo.echeverry@antioquia.gov.co_x000a_"/>
    <s v="Infraestructura de vías terciarias como apoyo a la comercialización de productos agropecuarios, pesqueros y forestales"/>
    <s v="Vías de la RVT mantenidas, mejoradas, rehabilitadas y/o pavimentadas_x000a_(32040201)_x000a_320402000 "/>
    <s v="Mejoramiento de vías terciarias en la subregión Oriente de Antioquia"/>
    <n v="180124"/>
    <s v="Vías terciarias mejoradas"/>
    <s v="Construcción de obras de drenaje_x000a_Mejoramiento de la capa de rodadura_x000a_Señalización de los tramos a intervenir"/>
    <n v="8126"/>
    <s v="21045 de 06/02/2018"/>
    <d v="2018-02-17T16:48:00"/>
    <m/>
    <m/>
    <x v="4"/>
    <m/>
    <s v="En etapa precontractual"/>
    <s v="Estado del Proceso Convocado_x000a_Resolución Apertura LIC 8126 05-03-2018 09:29 PM"/>
    <s v="Luis Eduardo Tobón Cardona/Interventoría Externa contratada por INVIAS"/>
    <s v="Tipo A1: Supervisión e Interventoría Integral"/>
    <s v="Interventoría técnica, ambiental, jurídica, administrativa, contable y/o financiera"/>
  </r>
  <r>
    <x v="9"/>
    <s v="72141003 72141104 72141106"/>
    <s v="MEJORAMIENTO DE VIAS TERCIARIAS EN LA SUBREGION DE ORIENTE DE ANTIOQUIA CON RECURSOS PROVENIENTES DE LA ENAJENACION DE ISAGEN PARA LAS VIAS LA PIEDRA-QUEBRADA ARRIBA Y CAZADIANA-LA PAVA DEL MUNICIPIO DE GUATAPE"/>
    <d v="2018-02-15T00:00:00"/>
    <s v="7 MESES"/>
    <s v="Licitación pública"/>
    <s v="Recursos de Isagen"/>
    <n v="6682311334"/>
    <n v="6563606802"/>
    <s v="NO"/>
    <s v="N/A"/>
    <s v="Rodrigo Echeverry Ochoa"/>
    <s v="Director"/>
    <s v="3837980 3837981"/>
    <s v="rodrigo.echeverry@antioquia.gov.co_x000a_"/>
    <s v="Infraestructura de vías terciarias como apoyo a la comercialización de productos agropecuarios, pesqueros y forestales"/>
    <s v="Vías de la RVT mantenidas, mejoradas, rehabilitadas y/o pavimentadas_x000a_(32040201)_x000a_320402000 "/>
    <s v="Mejoramiento de vías terciarias en la subregión Oriente de Antioquia"/>
    <n v="180124"/>
    <s v="Vías terciarias mejoradas"/>
    <s v="Construcción de obras de drenaje_x000a_Mejoramiento de la capa de rodadura_x000a_Señalización de los tramos a intervenir"/>
    <n v="8115"/>
    <s v="21046 de 06/02/2018"/>
    <d v="2018-02-17T14:07:00"/>
    <m/>
    <m/>
    <x v="4"/>
    <m/>
    <s v="En etapa precontractual"/>
    <s v="Estado del Proceso Convocado_x000a_3 8115 RESOLUCION 2018060030232 16-03-2018 03:35 PM"/>
    <s v="Luis Eduardo Tobón Cardona/Interventoría Externa contratada por INVIAS"/>
    <s v="Tipo A1: Supervisión e Interventoría Integral"/>
    <s v="Interventoría técnica, ambiental, jurídica, administrativa, contable y/o financiera"/>
  </r>
  <r>
    <x v="9"/>
    <s v="72141003 72141104 72141106"/>
    <s v="MEJORAMIENTO DE VIAS TERCIARIAS EN VARIAS SUBREGIONES DE ANTIOQUIA CON RECURSOS PROVENIENTES DE LA ENAJENACION DE ISAGEN  PARA LA VIA  ANZA-GUINTAR DEL MUNICIPIO DE ANZA  EN LA SUBREGION OCCIDENTE DE ANTIOQUIA"/>
    <d v="2018-02-15T00:00:00"/>
    <s v="5 MESES"/>
    <s v="Licitación pública"/>
    <s v="Recursos de Isagen"/>
    <n v="3150000000"/>
    <n v="3150000000"/>
    <s v="NO"/>
    <s v="N/A"/>
    <s v="Rodrigo Echeverry Ochoa"/>
    <s v="Director"/>
    <s v="3837980 3837981"/>
    <s v="rodrigo.echeverry@antioquia.gov.co_x000a_"/>
    <s v="Infraestructura de vías terciarias como apoyo a la comercialización de productos agropecuarios, pesqueros y forestales"/>
    <s v="Vías de la RVT mantenidas, mejoradas, rehabilitadas y/o pavimentadas_x000a_(32040201)_x000a_320402000 "/>
    <s v="Mejoramiento de vías terciarias en varias subregiones de Antioquia"/>
    <n v="180129"/>
    <s v="Vías terciarias mejoradas"/>
    <s v="Construcción de obras de drenaje_x000a_Mejoramiento de la capa de rodadura_x000a_Señalización de los tramos a intervenir"/>
    <n v="8120"/>
    <s v="21050 de 06/02/2018"/>
    <d v="2018-02-17T15:30:00"/>
    <m/>
    <m/>
    <x v="4"/>
    <m/>
    <s v="En etapa precontractual"/>
    <s v="Estado del Proceso Convocado_x000a_RESOLUCION DE APERTURA PROCESO 8120 16-03-2018 04:34 PM"/>
    <s v="Luis Eduardo Tobón Cardona/Interventoría Externa contratada por INVIAS"/>
    <s v="Tipo A1: Supervisión e Interventoría Integral"/>
    <s v="Interventoría técnica, ambiental, jurídica, administrativa, contable y/o financiera"/>
  </r>
  <r>
    <x v="9"/>
    <s v="72141003 72141104 72141106"/>
    <s v="MEJORAMIENTO DE VIAS TERCIARIAS EN VARIAS SUBREGIONES DE ANTIOQUIA CON RECURSOS PROVENIENTES DE LA ENAJENACION DE ISAGEN PARA LA VIA  URRAO-LA ENCARNACION  DEL MUNICIPIO DE URRAO  EN LA SUBREGION SUROESTE  DE ANTIOQUIA"/>
    <d v="2018-02-15T00:00:00"/>
    <s v="5 MESES"/>
    <s v="Licitación pública"/>
    <s v="Recursos de Isagen"/>
    <n v="3150000000"/>
    <n v="3084489092"/>
    <s v="NO"/>
    <s v="N/A"/>
    <s v="Rodrigo Echeverry Ochoa"/>
    <s v="Director"/>
    <s v="3837980 3837981"/>
    <s v="rodrigo.echeverry@antioquia.gov.co_x000a_"/>
    <s v="Infraestructura de vías terciarias como apoyo a la comercialización de productos agropecuarios, pesqueros y forestales"/>
    <s v="Vías de la RVT mantenidas, mejoradas, rehabilitadas y/o pavimentadas_x000a_(32040201)_x000a_320402000 "/>
    <s v="Mejoramiento de vías terciarias en varias subregiones de Antioquia"/>
    <n v="180129"/>
    <s v="Vías terciarias mejoradas"/>
    <s v="Construcción de obras de drenaje_x000a_Mejoramiento de la capa de rodadura_x000a_Señalización de los tramos a intervenir"/>
    <n v="8113"/>
    <s v="21051 de 06/02/2018"/>
    <d v="2018-02-17T11:45:00"/>
    <m/>
    <m/>
    <x v="4"/>
    <m/>
    <s v="En etapa precontractual"/>
    <s v="Estado del Proceso Convocado_x000a_RESOLUCION DE APERTURA LIC-8113 16-03-2018 02:06 PM"/>
    <s v="Luis Eduardo Tobón Cardona/Interventoría Externa contratada por INVIAS"/>
    <s v="Tipo A1: Supervisión e Interventoría Integral"/>
    <s v="Interventoría técnica, ambiental, jurídica, administrativa, contable y/o financiera"/>
  </r>
  <r>
    <x v="9"/>
    <s v="72141003 72141104 72141106"/>
    <s v="MEJORAMIENTO DE VIAS SECUNDARIAS EN LA SUBREGION ORIENTE DE ANTIOQUIA CON RECURSOS PROVENIENTES DE LA ENAJENACION DE ISAGEN EN LA VIA  SAN VICENTE - CONCEPCION DEL MUNICIPIO DE SAN VICENTE"/>
    <d v="2018-05-31T00:00:00"/>
    <m/>
    <s v="Licitación pública"/>
    <s v="Recursos de Isagen"/>
    <n v="12717635388"/>
    <n v="12717635388"/>
    <s v="SI"/>
    <s v="No solicitadas"/>
    <s v="Rodrigo Echeverry Ochoa"/>
    <s v="Director"/>
    <s v="3837980 3837981"/>
    <s v="rodrigo.echeverry@antioquia.gov.co_x000a_"/>
    <s v="Mantenimiento, mejoramiento y/o rehabilitación de la RVS"/>
    <s v="km de vías de la RVS mantenidas, mejoradas y/o rehabilitadas en afirmado _x000a_(31050305)_x000a_310503000"/>
    <s v="Mejoramiento de vías secundarias en la subregión Oriente de Antioquia"/>
    <n v="180125"/>
    <s v="Vías secundarias mejoradas"/>
    <s v="Construcción de obras de drenaje_x000a_Mejoramiento de la capa de rodadura_x000a_Señalización de los tramos a intervenir"/>
    <m/>
    <m/>
    <m/>
    <m/>
    <m/>
    <x v="0"/>
    <m/>
    <s v="Sin iniciar etapa precontractual"/>
    <m/>
    <s v="Luis Eduardo Tobón Cardona/Interventoría Externa contratada por INVIAS"/>
    <s v="Tipo A1: Supervisión e Interventoría Integral"/>
    <s v="Interventoría técnica, ambiental, jurídica, administrativa, contable y/o financiera"/>
  </r>
  <r>
    <x v="9"/>
    <s v="72141003 72141104 72141106"/>
    <s v="MEJORAMIENTO DE VIAS SECUNDARIAS EN LA SUBREGION ORIENTE DE ANTIOQUIA CON RECURSOS PROVENIENTES DE LA ENAJENACION DE ISAGEN EN LA VIA  CONCEPCION - SAN VICENTE DEL MUNICIPIO DE CONCEPCION"/>
    <d v="2018-05-31T00:00:00"/>
    <m/>
    <s v="Licitación pública"/>
    <s v="Recursos de Isagen"/>
    <n v="12717635388"/>
    <n v="12717635388"/>
    <s v="SI"/>
    <s v="No solicitadas"/>
    <s v="Rodrigo Echeverry Ochoa"/>
    <s v="Director"/>
    <s v="3837980 3837982"/>
    <s v="rodrigo.echeverry@antioquia.gov.co_x000a_"/>
    <s v="Mantenimiento, mejoramiento y/o rehabilitación de la RVS"/>
    <s v="km de vías de la RVS mantenidas, mejoradas y/o rehabilitadas en afirmado _x000a_(31050305)_x000a_310503001"/>
    <s v="Mejoramiento de vías secundarias en la subregión Oriente de Antioquia"/>
    <n v="180126"/>
    <s v="Vías secundarias mejoradas"/>
    <s v="Construcción de obras de drenaje_x000a_Mejoramiento de la capa de rodadura_x000a_Señalización de los tramos a intervenir"/>
    <m/>
    <m/>
    <m/>
    <m/>
    <m/>
    <x v="0"/>
    <m/>
    <s v="Sin iniciar etapa precontractual"/>
    <m/>
    <s v="Luis Eduardo Tobón Cardona/Interventoría Externa contratada por INVIAS"/>
    <s v="Tipo A1: Supervisión e Interventoría Integral"/>
    <s v="Interventoría técnica, ambiental, jurídica, administrativa, contable y/o financiera"/>
  </r>
  <r>
    <x v="9"/>
    <s v="72141003_x000a_72141104_x000a_72141106"/>
    <s v="MEJORAMIENTO DE VIAS SECUNDARIAS EN VARIAS SUBREGIONES DE ANTIOQUIA CON RECURSOS PROVENIENTES DE LA ENAJENACION DE ISAGEN PARA LA VIA CONCEPCION - BARBOSA DEL MUNICIPIO DE CONCEPCION"/>
    <d v="2018-02-28T00:00:00"/>
    <s v="7 meses"/>
    <s v="Licitación pública"/>
    <s v="Recursos de Isagen"/>
    <n v="7200000000"/>
    <n v="6612692084"/>
    <s v="SI"/>
    <s v="No solicitadas"/>
    <s v="Rodrigo Echeverry Ochoa"/>
    <s v="Director"/>
    <s v="3837980 3837981"/>
    <s v="rodrigo.echeverry@antioquia.gov.co_x000a_"/>
    <s v="Mantenimiento, mejoramiento y/o rehabilitación de la RVS"/>
    <s v="km de vías de la RVS mantenidas, mejoradas y/o rehabilitadas en afirmado _x000a_(31050305)_x000a_310503000"/>
    <s v="Mejoramiento de vías secundarias en varias subregiones de Antioquia"/>
    <n v="180126"/>
    <s v="Vías secundarias mejoradas"/>
    <s v="Construcción de obras de drenaje_x000a_Mejoramiento de la capa de rodadura_x000a_Señalización de los tramos a intervenir"/>
    <n v="8137"/>
    <s v="21034 de 06/02/2018"/>
    <d v="2018-02-28T17:37:00"/>
    <s v="S2018060224388 de 10/05/2018"/>
    <m/>
    <x v="5"/>
    <s v="Adjudicar al proponente EXPLANACIONES DEL SUR S.A identificada con NIT 890.921.363-1 representado legalmente por Javier de Jesús Urrego Herrera identificado con la Cedula de Ciudadanía N° 71.596.557 quien funge como gerente suplente de la firma, el Contrato derivado de la Licitación Pública No. 8137"/>
    <s v="En etapa precontractual"/>
    <s v="En trámite RPC del contrato 4600008119 de jueves, 17 de mayo de 2018 2:46 p. m_x000a_Estado del Proceso Adjudicado_x000a_2018060224388 RES ADJUDICACION 8137 (11-05-2018 03:39 PM)_x000a_RES APERTURA LIC 8137 No 2018060030216 16-03-2018 04:14 PM"/>
    <s v="Luis Eduardo Tobón Cardona/Interventoría Externa contratada por INVIAS"/>
    <s v="Tipo A1: Supervisión e Interventoría Integral"/>
    <s v="Interventoría técnica, ambiental, jurídica, administrativa, contable y/o financiera"/>
  </r>
  <r>
    <x v="9"/>
    <s v="72141003 72141104 72141106"/>
    <s v="MEJORAMIENTO DE VIAS SECUNDARIAS EN VARIAS SUBREGIONES DE ANTIOQUIA CON RECURSOS PROVENIENTES DE LA ENAJENACION DE ISAGEN PARA LA  VIA  PUEBLORICO- JERICO DEL MUNICIPIO DE PUEBLORICO EN LA SUBREGION SUROESTE DE ANTIOQUIA"/>
    <d v="2018-05-31T00:00:00"/>
    <m/>
    <s v="Licitación pública"/>
    <s v="Recursos de Isagen"/>
    <n v="3600000000"/>
    <n v="3600000000"/>
    <s v="SI"/>
    <s v="No solicitadas"/>
    <s v="Rodrigo Echeverry Ochoa"/>
    <s v="Director"/>
    <s v="3837980 3837981"/>
    <s v="rodrigo.echeverry@antioquia.gov.co_x000a_"/>
    <s v="Mantenimiento, mejoramiento y/o rehabilitación de la RVS"/>
    <s v="km de vías de la RVS mantenidas, mejoradas y/o rehabilitadas en afirmado _x000a_(31050305)_x000a_310503000"/>
    <s v="Mejoramiento de vías secundarias en varias subregiones de Antioquia"/>
    <n v="180126"/>
    <s v="Vías secundarias mejoradas"/>
    <s v="Construcción de obras de drenaje_x000a_Mejoramiento de la capa de rodadura_x000a_Señalización de los tramos a intervenir"/>
    <m/>
    <s v="21041 de 06/02/2018"/>
    <m/>
    <m/>
    <m/>
    <x v="3"/>
    <m/>
    <s v="Sin iniciar etapa precontractual"/>
    <m/>
    <s v="Luis Eduardo Tobón Cardona/Interventoría Externa contratada por INVIAS"/>
    <s v="Tipo A1: Supervisión e Interventoría Integral"/>
    <s v="Interventoría técnica, ambiental, jurídica, administrativa, contable y/o financiera"/>
  </r>
  <r>
    <x v="9"/>
    <s v="72141003 72141104 72141106"/>
    <s v="MEJORAMIENTO DE VIAS TERCIARIAS CON RECURSOS PROVENIENTES DE LA ENAJENACION DE ISAGEN EN LA SUBREGIÓN ORIENTE DE ANTIOQUIA EN LAS VIAS  BELEN-MARINILLA, EL SANTUARIO-GRANADA, Y EN VARIAS SUBREGIONES DE ANTIOQUIA EN LAS VÍAS LAS MERCEDES-CHAGUALO Y PRIMAVERA-LOS CABUYOS DEL MUNICIPIO DE MARINILLA "/>
    <d v="2018-05-31T00:00:00"/>
    <m/>
    <s v="Licitación pública"/>
    <s v="Recursos de Isagen"/>
    <n v="7896891004"/>
    <n v="7896891004"/>
    <s v="SI"/>
    <s v="No solicitadas"/>
    <s v="Rodrigo Echeverry Ochoa"/>
    <s v="Director"/>
    <s v="3837980 3837982"/>
    <s v="rodrigo.echeverry@antioquia.gov.co_x000a_"/>
    <s v="Infraestructura de vías terciarias como apoyo a la comercialización de productos agropecuarios, pesqueros y forestales"/>
    <s v="Vías de la RVT mantenidas, mejoradas, rehabilitadas y/o pavimentadas_x000a_(32040201)_x000a_320402000 "/>
    <s v="Mejoramiento de vías terciarias en la subregión Oriente de Antioquia_x000a__x000a_Mejoramiento de vías terciarias en varias subregiones de Antioquia"/>
    <s v="180124_x000a__x000a_180129_x000a__x000a_"/>
    <s v="Vías terciarias mejoradas"/>
    <s v="Construcción de obras de drenaje_x000a_Mejoramiento de la capa de rodadura_x000a_Señalización de los tramos a intervenir"/>
    <m/>
    <m/>
    <m/>
    <m/>
    <m/>
    <x v="0"/>
    <m/>
    <s v="Sin iniciar etapa precontractual"/>
    <m/>
    <s v="Luis Eduardo Tobón Cardona/Interventoría Externa contratada por INVIAS"/>
    <s v="Tipo A1: Supervisión e Interventoría Integral"/>
    <s v="Interventoría técnica, ambiental, jurídica, administrativa, contable y/o financiera"/>
  </r>
  <r>
    <x v="9"/>
    <s v="72141003 72141104 72141106"/>
    <s v="MEJORAMIENTO DE VIAS TERCIARIAS EN LA SUBREGION DE ORIENTE DE ANTIOQUIA CON RECURSOS PROVENIENTES DE LA ENAJENACION DE ISAGEN EN LAS VIAS EL CHUSCAL-PONTEZUELA, CHUSCAL-PANTANILLO Y AMAPOLA-NAZARETH DEL MUNICIPIO DE EL RETIRO "/>
    <d v="2018-05-31T00:00:00"/>
    <m/>
    <s v="Licitación pública"/>
    <s v="Recursos de Isagen"/>
    <n v="8854205938"/>
    <n v="8854205938"/>
    <s v="SI"/>
    <s v="No solicitadas"/>
    <s v="Rodrigo Echeverry Ochoa"/>
    <s v="Director"/>
    <s v="3837980 3837983"/>
    <s v="rodrigo.echeverry@antioquia.gov.co_x000a_"/>
    <s v="Infraestructura de vías terciarias como apoyo a la comercialización de productos agropecuarios, pesqueros y forestales"/>
    <s v="Vías de la RVT mantenidas, mejoradas, rehabilitadas y/o pavimentadas_x000a_(32040201)_x000a_320402001"/>
    <s v="Mejoramiento de vías terciarias en la subregión Oriente de Antioquia"/>
    <n v="180124"/>
    <s v="Vías terciarias mejoradas"/>
    <s v="Construcción de obras de drenaje_x000a_Mejoramiento de la capa de rodadura_x000a_Señalización de los tramos a intervenir"/>
    <m/>
    <m/>
    <m/>
    <m/>
    <m/>
    <x v="0"/>
    <m/>
    <s v="Sin iniciar etapa precontractual"/>
    <m/>
    <s v="Luis Eduardo Tobón Cardona/Interventoría Externa contratada por INVIAS"/>
    <s v="Tipo A1: Supervisión e Interventoría Integral"/>
    <s v="Interventoría técnica, ambiental, jurídica, administrativa, contable y/o financiera"/>
  </r>
  <r>
    <x v="9"/>
    <s v="72141003 72141104 72141106"/>
    <s v="MEJORAMIENTO DE VIAS TERCIARIAS CON RECURSOS PROVENIENTES DE LA ENAJENACION DE ISAGEN EN LA SUBREGIÓN ORIENTE DE ANTIOQUIA EN LA VIA CRISTO REY - EL ROSAL, Y EN VARIAS SUBREGIONES DE ANTIOQUIA PARA LAS VÍAS LA AMALITA - LAS DELICIAS, UDEM - CANAAN, COMPLEX - TORRES AEROPUERTO Y CAPIRO - PONTEZUELA DEL MUNICIPIO DE RIONEGRO "/>
    <d v="2018-05-31T00:00:00"/>
    <m/>
    <s v="Licitación pública"/>
    <s v="Recursos de Isagen"/>
    <n v="7800911263"/>
    <n v="7800911263"/>
    <s v="SI"/>
    <s v="No solicitadas"/>
    <s v="Rodrigo Echeverry Ochoa"/>
    <s v="Director"/>
    <s v="3837980 3837984"/>
    <s v="rodrigo.echeverry@antioquia.gov.co_x000a_"/>
    <s v="Infraestructura de vías terciarias como apoyo a la comercialización de productos agropecuarios, pesqueros y forestales"/>
    <s v="Vías de la RVT mantenidas, mejoradas, rehabilitadas y/o pavimentadas_x000a_(32040201)_x000a_320402002"/>
    <s v="Mejoramiento de vías terciarias en la subregión Oriente de Antioquia_x000a__x000a_Mejoramiento de vías terciarias en varias subregiones de Antioquia"/>
    <s v="180124_x000a__x000a_180129_x000a__x000a_"/>
    <s v="Vías terciarias mejoradas"/>
    <s v="Construcción de obras de drenaje_x000a_Mejoramiento de la capa de rodadura_x000a_Señalización de los tramos a intervenir"/>
    <m/>
    <m/>
    <m/>
    <m/>
    <m/>
    <x v="0"/>
    <m/>
    <s v="Sin iniciar etapa precontractual"/>
    <m/>
    <s v="Luis Eduardo Tobón Cardona/Interventoría Externa contratada por INVIAS"/>
    <s v="Tipo A1: Supervisión e Interventoría Integral"/>
    <s v="Interventoría técnica, ambiental, jurídica, administrativa, contable y/o financiera"/>
  </r>
  <r>
    <x v="9"/>
    <s v="72141003 72141104 72141106"/>
    <s v="MEJORAMIENTO DE VIAS TERCIARIAS EN VARIAS SUBREGIONES DE ANTIOQUIA CON RECURSOS PROVENIENTES DE LA ENAJENACION DE ISAGEN PARA  LA VIA  ANILLO VIAL LAS LOMAS-LA RAYA-EL PARAISO DE YONDO  DEL MUNICIPIO DE YONDO  EN LA SUBREGION MAGDALENA MEDIO  DE ANTIOQUIA"/>
    <d v="2018-05-31T00:00:00"/>
    <m/>
    <s v="Licitación pública"/>
    <s v="Recursos de Isagen"/>
    <n v="3150000000"/>
    <n v="3150000000"/>
    <s v="SI"/>
    <s v="No solicitadas"/>
    <s v="Rodrigo Echeverry Ochoa"/>
    <s v="Director"/>
    <s v="3837980 3837981"/>
    <s v="rodrigo.echeverry@antioquia.gov.co_x000a_"/>
    <s v="Infraestructura de vías terciarias como apoyo a la comercialización de productos agropecuarios, pesqueros y forestales"/>
    <s v="Vías de la RVT mantenidas, mejoradas, rehabilitadas y/o pavimentadas_x000a_(32040201)_x000a_320402000 "/>
    <s v="Mejoramiento de vías terciarias en varias subregiones de Antioquia"/>
    <n v="180129"/>
    <s v="Vías terciarias mejoradas"/>
    <s v="Construcción de obras de drenaje_x000a_Mejoramiento de la capa de rodadura_x000a_Señalización de los tramos a intervenir"/>
    <m/>
    <s v="21049 de 06/02/2018"/>
    <m/>
    <m/>
    <m/>
    <x v="3"/>
    <m/>
    <s v="Sin iniciar etapa precontractual"/>
    <m/>
    <s v="Luis Eduardo Tobón Cardona/Interventoría Externa contratada por INVIAS"/>
    <s v="Tipo A1: Supervisión e Interventoría Integral"/>
    <s v="Interventoría técnica, ambiental, jurídica, administrativa, contable y/o financiera"/>
  </r>
  <r>
    <x v="9"/>
    <s v="72141003 72141104 72141106"/>
    <s v="MEJORAMIENTO DE VIAS TERCIARIAS EN VARIAS SUBREGIONES DE ANTIOQUIA CON RECURSOS PROVENIENTES DE LA ENAJENACION DE ISAGEN PARA LA VIA  AUTOPISTA-AQUITANIA  DEL MUNICIPIO DE SAN FRANCISCO"/>
    <d v="2018-05-31T00:00:00"/>
    <m/>
    <s v="Licitación pública"/>
    <s v="Recursos de Isagen"/>
    <n v="3150000000"/>
    <n v="3150000000"/>
    <s v="SI"/>
    <s v="No solicitadas"/>
    <s v="Rodrigo Echeverry Ochoa"/>
    <s v="Director"/>
    <s v="3837980 3837981"/>
    <s v="rodrigo.echeverry@antioquia.gov.co_x000a_"/>
    <s v="Infraestructura de vías terciarias como apoyo a la comercialización de productos agropecuarios, pesqueros y forestales"/>
    <s v="Vías de la RVT mantenidas, mejoradas, rehabilitadas y/o pavimentadas_x000a_(32040201)_x000a_320402000 "/>
    <s v="Mejoramiento de vías terciarias en varias subregiones de Antioquia"/>
    <n v="180129"/>
    <s v="Vías terciarias mejoradas"/>
    <s v="Construcción de obras de drenaje_x000a_Mejoramiento de la capa de rodadura_x000a_Señalización de los tramos a intervenir"/>
    <m/>
    <s v="21047 de 06/02/2018"/>
    <m/>
    <m/>
    <m/>
    <x v="3"/>
    <m/>
    <s v="Sin iniciar etapa precontractual"/>
    <s v="El 12/02/2018 se solicita la ANULACION DE CDP 3500039444 asociado a la necesidad 21047 de 06/02/2018, ya que el proyecto requiere VF 2019 porque el plazo de ejecución sobrepasa la vigencia 2018"/>
    <s v="Luis Eduardo Tobón Cardona/Interventoría Externa contratada por INVIAS"/>
    <s v="Tipo A1: Supervisión e Interventoría Integral"/>
    <s v="Interventoría técnica, ambiental, jurídica, administrativa, contable y/o financiera"/>
  </r>
  <r>
    <x v="9"/>
    <s v="72141003 72141104 72141106"/>
    <s v="MEJORAMIENTO DE VIAS TERCIARIAS EN VARIAS SUBREGIONES DE ANTIOQUIA CON RECURSOS PROVENIENTES DE LA ENAJENACION DE ISAGEN PARA LA VIA  RUBICON-CESTILLAL  DEL MUNICIPIO DE CAÑASGORDAS EN LA SUBREGION OCCIDENTE DE ANTIOQUIA"/>
    <d v="2018-05-31T00:00:00"/>
    <m/>
    <s v="Licitación pública"/>
    <s v="Recursos de Isagen"/>
    <n v="3150000000"/>
    <n v="3150000000"/>
    <s v="SI"/>
    <s v="No solicitadas"/>
    <s v="Rodrigo Echeverry Ochoa"/>
    <s v="Director"/>
    <s v="3837980 3837981"/>
    <s v="rodrigo.echeverry@antioquia.gov.co_x000a_"/>
    <s v="Infraestructura de vías terciarias como apoyo a la comercialización de productos agropecuarios, pesqueros y forestales"/>
    <s v="Vías de la RVT mantenidas, mejoradas, rehabilitadas y/o pavimentadas_x000a_(32040201)_x000a_320402000 "/>
    <s v="Mejoramiento de vías terciarias en varias subregiones de Antioquia"/>
    <n v="180129"/>
    <s v="Vías terciarias mejoradas"/>
    <s v="Construcción de obras de drenaje_x000a_Mejoramiento de la capa de rodadura_x000a_Señalización de los tramos a intervenir"/>
    <m/>
    <s v="21048 de 06/02/2018"/>
    <m/>
    <m/>
    <m/>
    <x v="3"/>
    <m/>
    <s v="Sin iniciar etapa precontractual"/>
    <m/>
    <s v="Luis Eduardo Tobón Cardona/Interventoría Externa contratada por INVIAS"/>
    <s v="Tipo A1: Supervisión e Interventoría Integral"/>
    <s v="Interventoría técnica, ambiental, jurídica, administrativa, contable y/o financiera"/>
  </r>
  <r>
    <x v="9"/>
    <s v="72141003 72141104 72141106"/>
    <s v="Mejoramiento y mantenimiento de vías terciarias para la paz PUERTO RAUDAL - RAUDAL en el Departamento de Antioquia"/>
    <d v="2018-06-30T00:00:00"/>
    <s v="3 meses"/>
    <s v="Licitación pública"/>
    <s v="Recursos de Fast Track"/>
    <n v="1659609563"/>
    <n v="1659609563"/>
    <s v="NO"/>
    <s v="N/A"/>
    <s v="Rodrigo Echeverry Ochoa"/>
    <s v="Director"/>
    <s v="3837980 3837981"/>
    <s v="rodrigo.echeverry@antioquia.gov.co_x000a_"/>
    <s v="Infraestructura de vías terciarias como apoyo a la comercialización de productos agropecuarios, pesqueros y forestales"/>
    <s v="Vías de la RVT mantenidas, mejoradas, rehabilitadas y/o pavimentadas (32040201)"/>
    <s v="Mejoramiento y mantenimiento de vías terciarias para la paz en el departamento de Antioquia"/>
    <m/>
    <s v="Vías terciarias pavimentadas"/>
    <s v="Pavimentación de vías - Mejoramiento"/>
    <m/>
    <m/>
    <m/>
    <m/>
    <m/>
    <x v="0"/>
    <m/>
    <m/>
    <m/>
    <s v="Jaime Alejandro Gomez Restrepo/Interventoría Externa"/>
    <s v="Tipo A1: Supervisión e Interventoría Integral"/>
    <s v="Interventoría técnica, ambiental, jurídica, administrativa, contable y/o financiera"/>
  </r>
  <r>
    <x v="9"/>
    <n v="81101510"/>
    <s v="Interventoria técnica, administrativa, ambiental, financiera y legal para el Mejoramiento y mantenimiento de vías terciarias para la paz PUERTO RAUDAL - RAUDAL en el Departamento de Antioquia"/>
    <d v="2018-06-30T00:00:00"/>
    <s v="3 meses"/>
    <s v="Concurso de Méritos"/>
    <s v="Recursos de Fast Track"/>
    <n v="184401062"/>
    <n v="184401062"/>
    <s v="NO"/>
    <s v="N/A"/>
    <s v="Rodrigo Echeverry Ochoa"/>
    <s v="Director"/>
    <s v="3837980 3837981"/>
    <s v="rodrigo.echeverry@antioquia.gov.co_x000a_"/>
    <s v="Infraestructura de vías terciarias como apoyo a la comercialización de productos agropecuarios, pesqueros y forestales"/>
    <s v="Vías de la RVT mantenidas, mejoradas, rehabilitadas y/o pavimentadas (32040201)"/>
    <s v="Mejoramiento y mantenimiento de vías terciarias para la paz en el departamento de Antioquia"/>
    <m/>
    <s v="Vías terciarias pavimentadas"/>
    <s v="Pavimentación de vías - Mejoramiento"/>
    <m/>
    <m/>
    <m/>
    <m/>
    <m/>
    <x v="0"/>
    <m/>
    <m/>
    <m/>
    <s v="Jaime Alejandro Gomez Restrepo"/>
    <s v="Tipo C:  Supervisión"/>
    <s v="Supervisión técnica, ambiental, jurídica, administrativa, contable y/o financiera"/>
  </r>
  <r>
    <x v="9"/>
    <s v="72141003 72141104 72141106"/>
    <s v="Mejoramiento y mantenimiento de vías terciarias para la paz EL 12 - BARRO BLANCO en el Departamento de Antioquia"/>
    <d v="2018-06-30T00:00:00"/>
    <s v="3 meses"/>
    <s v="Licitación pública"/>
    <s v="Recursos de Fast Track"/>
    <n v="1656000000"/>
    <n v="1656000000"/>
    <s v="NO"/>
    <s v="N/A"/>
    <s v="Rodrigo Echeverry Ochoa"/>
    <s v="Director"/>
    <s v="3837980 3837981"/>
    <s v="rodrigo.echeverry@antioquia.gov.co_x000a_"/>
    <s v="Infraestructura de vías terciarias como apoyo a la comercialización de productos agropecuarios, pesqueros y forestales"/>
    <s v="Vías de la RVT mantenidas, mejoradas, rehabilitadas y/o pavimentadas (32040201)"/>
    <s v="Mejoramiento y mantenimiento de vías terciarias para la paz en el departamento de Antioquia"/>
    <m/>
    <s v="Vías terciarias mejoradas"/>
    <s v="Pavimentación de vías - Mejoramiento"/>
    <m/>
    <m/>
    <m/>
    <m/>
    <m/>
    <x v="0"/>
    <m/>
    <m/>
    <m/>
    <s v="Jaime Alejandro Gomez Restrepo/Interventoría Externa"/>
    <s v="Tipo A1: Supervisión e Interventoría Integral"/>
    <s v="Interventoría técnica, ambiental, jurídica, administrativa, contable y/o financiera"/>
  </r>
  <r>
    <x v="9"/>
    <n v="81101510"/>
    <s v="Interventoria técnica, administrativa, ambiental, financiera y legal para el Mejoramiento y mantenimiento de vías terciarias para la paz EL 12 - BARRO BLANCO en el Departamento de Antioquia"/>
    <d v="2018-06-30T00:00:00"/>
    <s v="3 meses"/>
    <s v="Concurso de Méritos"/>
    <s v="Recursos de Fast Track"/>
    <n v="184000000"/>
    <n v="184000000"/>
    <s v="NO"/>
    <s v="N/A"/>
    <s v="Rodrigo Echeverry Ochoa"/>
    <s v="Director"/>
    <s v="3837980 3837981"/>
    <s v="rodrigo.echeverry@antioquia.gov.co_x000a_"/>
    <s v="Infraestructura de vías terciarias como apoyo a la comercialización de productos agropecuarios, pesqueros y forestales"/>
    <s v="Vías de la RVT mantenidas, mejoradas, rehabilitadas y/o pavimentadas (32040201)"/>
    <s v="Mejoramiento y mantenimiento de vías terciarias para la paz en el departamento de Antioquia"/>
    <m/>
    <s v="Vías terciarias mejoradas"/>
    <s v="Pavimentación de vías - Mejoramiento"/>
    <m/>
    <m/>
    <m/>
    <m/>
    <m/>
    <x v="0"/>
    <m/>
    <m/>
    <m/>
    <s v="Jaime Alejandro Gomez Restrepo"/>
    <s v="Tipo C:  Supervisión"/>
    <s v="Supervisión técnica, ambiental, jurídica, administrativa, contable y/o financiera"/>
  </r>
  <r>
    <x v="9"/>
    <s v="72141003 72141104 72141106"/>
    <s v="Mejoramiento y mantenimiento de vías terciarias para la paz PASCUITA- PARTIDAS DE SANTA RITA en el Departamento de Antioquia"/>
    <d v="2018-06-30T00:00:00"/>
    <s v="3 meses"/>
    <s v="Licitación pública"/>
    <s v="Recursos de Fast Track"/>
    <n v="1656000000"/>
    <n v="1656000000"/>
    <s v="NO"/>
    <s v="N/A"/>
    <s v="Rodrigo Echeverry Ochoa"/>
    <s v="Director"/>
    <s v="3837980 3837981"/>
    <s v="rodrigo.echeverry@antioquia.gov.co_x000a_"/>
    <s v="Infraestructura de vías terciarias como apoyo a la comercialización de productos agropecuarios, pesqueros y forestales"/>
    <s v="Vías de la RVT mantenidas, mejoradas, rehabilitadas y/o pavimentadas (32040201)"/>
    <s v="Mejoramiento y mantenimiento de vías terciarias para la paz en el departamento de Antioquia"/>
    <m/>
    <s v="Vías terciarias pavimentadas"/>
    <s v="Pavimentación de vías - Mejoramiento"/>
    <m/>
    <m/>
    <m/>
    <m/>
    <m/>
    <x v="0"/>
    <m/>
    <m/>
    <m/>
    <s v="Jaime Alejandro Gomez Restrepo/Interventoría Externa"/>
    <s v="Tipo A1: Supervisión e Interventoría Integral"/>
    <s v="Interventoría técnica, ambiental, jurídica, administrativa, contable y/o financiera"/>
  </r>
  <r>
    <x v="9"/>
    <n v="81101510"/>
    <s v="Interventoria técnica, administrativa, ambiental, financiera y legal para el Mejoramiento y mantenimiento de vías terciarias para la paz PASCUITA- PARTIDAS DE SANTA RITA en el Departamento de Antioquia"/>
    <d v="2018-06-30T00:00:00"/>
    <s v="3 meses"/>
    <s v="Concurso de Méritos"/>
    <s v="Recursos de Fast Track"/>
    <n v="184000000"/>
    <n v="184000000"/>
    <s v="NO"/>
    <s v="N/A"/>
    <s v="Rodrigo Echeverry Ochoa"/>
    <s v="Director"/>
    <s v="3837980 3837981"/>
    <s v="rodrigo.echeverry@antioquia.gov.co_x000a_"/>
    <s v="Infraestructura de vías terciarias como apoyo a la comercialización de productos agropecuarios, pesqueros y forestales"/>
    <s v="Vías de la RVT mantenidas, mejoradas, rehabilitadas y/o pavimentadas (32040201)"/>
    <s v="Mejoramiento y mantenimiento de vías terciarias para la paz en el departamento de Antioquia"/>
    <m/>
    <s v="Vías terciarias pavimentadas"/>
    <s v="Pavimentación de vías - Mejoramiento"/>
    <m/>
    <m/>
    <m/>
    <m/>
    <m/>
    <x v="0"/>
    <m/>
    <m/>
    <m/>
    <s v="Jaime Alejandro Gomez Restrepo"/>
    <s v="Tipo C:  Supervisión"/>
    <s v="Supervisión técnica, ambiental, jurídica, administrativa, contable y/o financiera"/>
  </r>
  <r>
    <x v="9"/>
    <s v="72141003 72141104 72141106"/>
    <s v="Mejoramiento y mantenimiento de vías terciarias para la paz VIA LOS CHIVOS - EL PATO en el Departamento de Antioquia"/>
    <d v="2018-06-30T00:00:00"/>
    <s v="3 meses"/>
    <s v="Licitación pública"/>
    <s v="Recursos de Fast Track"/>
    <n v="1656000000"/>
    <n v="1656000000"/>
    <s v="NO"/>
    <s v="N/A"/>
    <s v="Rodrigo Echeverry Ochoa"/>
    <s v="Director"/>
    <s v="3837980 3837981"/>
    <s v="rodrigo.echeverry@antioquia.gov.co_x000a_"/>
    <s v="Infraestructura de vías terciarias como apoyo a la comercialización de productos agropecuarios, pesqueros y forestales"/>
    <s v="Vías de la RVT mantenidas, mejoradas, rehabilitadas y/o pavimentadas (32040201)"/>
    <s v="Mejoramiento y mantenimiento de vías terciarias para la paz en el departamento de Antioquia"/>
    <m/>
    <s v="Vías terciarias mejoradas"/>
    <s v="Pavimentación de vías - Mejoramiento"/>
    <m/>
    <m/>
    <m/>
    <m/>
    <m/>
    <x v="0"/>
    <m/>
    <m/>
    <m/>
    <s v="Jaime Alejandro Gomez Restrepo/Interventoría Externa"/>
    <s v="Tipo A1: Supervisión e Interventoría Integral"/>
    <s v="Interventoría técnica, ambiental, jurídica, administrativa, contable y/o financiera"/>
  </r>
  <r>
    <x v="9"/>
    <n v="81101510"/>
    <s v="Interventoria técnica, administrativa, ambiental, financiera y legal para el Mejoramiento y mantenimiento de vías terciarias para la paz VIA LOS CHIVOS - EL PATO en el Departamento de Antioquia"/>
    <d v="2018-06-30T00:00:00"/>
    <s v="3 meses"/>
    <s v="Concurso de Méritos"/>
    <s v="Recursos de Fast Track"/>
    <n v="184000000"/>
    <n v="184000000"/>
    <s v="NO"/>
    <s v="N/A"/>
    <s v="Rodrigo Echeverry Ochoa"/>
    <s v="Director"/>
    <s v="3837980 3837981"/>
    <s v="rodrigo.echeverry@antioquia.gov.co_x000a_"/>
    <s v="Infraestructura de vías terciarias como apoyo a la comercialización de productos agropecuarios, pesqueros y forestales"/>
    <s v="Vías de la RVT mantenidas, mejoradas, rehabilitadas y/o pavimentadas (32040201)"/>
    <s v="Mejoramiento y mantenimiento de vías terciarias para la paz en el departamento de Antioquia"/>
    <m/>
    <s v="Vías terciarias mejoradas"/>
    <s v="Pavimentación de vías - Mejoramiento"/>
    <m/>
    <m/>
    <m/>
    <m/>
    <m/>
    <x v="0"/>
    <m/>
    <m/>
    <m/>
    <s v="Jaime Alejandro Gomez Restrepo"/>
    <s v="Tipo C:  Supervisión"/>
    <s v="Supervisión técnica, ambiental, jurídica, administrativa, contable y/o financiera"/>
  </r>
  <r>
    <x v="9"/>
    <s v="72141003 72141104 72141106"/>
    <s v="Mejoramiento y mantenimiento de vías terciarias para la paz CAMPO ALEGRE - EL PESCADO  en el Departamento de Antioquia"/>
    <d v="2018-06-30T00:00:00"/>
    <s v="3 meses"/>
    <s v="Licitación pública"/>
    <s v="Recursos de Fast Track"/>
    <n v="1656000000"/>
    <n v="1656000000"/>
    <s v="NO"/>
    <s v="N/A"/>
    <s v="Rodrigo Echeverry Ochoa"/>
    <s v="Director"/>
    <s v="3837980 3837981"/>
    <s v="rodrigo.echeverry@antioquia.gov.co_x000a_"/>
    <s v="Infraestructura de vías terciarias como apoyo a la comercialización de productos agropecuarios, pesqueros y forestales"/>
    <s v="Vías de la RVT mantenidas, mejoradas, rehabilitadas y/o pavimentadas (32040201)"/>
    <s v="Mejoramiento y mantenimiento de vías terciarias para la paz en el departamento de Antioquia"/>
    <m/>
    <s v="Vías terciarias pavimentadas"/>
    <s v="Pavimentación de vías - Mejoramiento"/>
    <m/>
    <m/>
    <m/>
    <m/>
    <m/>
    <x v="0"/>
    <m/>
    <m/>
    <m/>
    <s v="Jaime Alejandro Gomez Restrepo/Interventoría Externa"/>
    <s v="Tipo A1: Supervisión e Interventoría Integral"/>
    <s v="Interventoría técnica, ambiental, jurídica, administrativa, contable y/o financiera"/>
  </r>
  <r>
    <x v="9"/>
    <n v="81101510"/>
    <s v="Interventoria técnica, administrativa, ambiental, financiera y legal para el Mejoramiento y mantenimiento de vías terciarias para la paz CAMPO ALEGRE - EL PESCADO  en el Departamento de Antioquia"/>
    <d v="2018-06-30T00:00:00"/>
    <s v="3 meses"/>
    <s v="Concurso de Méritos"/>
    <s v="Recursos de Fast Track"/>
    <n v="184000000"/>
    <n v="184000000"/>
    <s v="NO"/>
    <s v="N/A"/>
    <s v="Rodrigo Echeverry Ochoa"/>
    <s v="Director"/>
    <s v="3837980 3837981"/>
    <s v="rodrigo.echeverry@antioquia.gov.co_x000a_"/>
    <s v="Infraestructura de vías terciarias como apoyo a la comercialización de productos agropecuarios, pesqueros y forestales"/>
    <s v="Vías de la RVT mantenidas, mejoradas, rehabilitadas y/o pavimentadas (32040201)"/>
    <s v="Mejoramiento y mantenimiento de vías terciarias para la paz en el departamento de Antioquia"/>
    <m/>
    <s v="Vías terciarias pavimentadas"/>
    <s v="Pavimentación de vías - Mejoramiento"/>
    <m/>
    <m/>
    <m/>
    <m/>
    <m/>
    <x v="0"/>
    <m/>
    <m/>
    <m/>
    <s v="Jaime Alejandro Gomez Restrepo"/>
    <s v="Tipo C:  Supervisión"/>
    <s v="Supervisión técnica, ambiental, jurídica, administrativa, contable y/o financiera"/>
  </r>
  <r>
    <x v="9"/>
    <s v="72141003 72141104 72141106"/>
    <s v="Mejoramiento y mantenimiento de vías terciarias para la paz EL BAGRE - LOS AGUACATES en el Departamento de Antioquia (Esta vía no está en el proyecto)"/>
    <d v="2018-06-30T00:00:00"/>
    <s v="3 meses"/>
    <s v="Licitación pública"/>
    <s v="Recursos de Fast Track"/>
    <n v="1656000000"/>
    <n v="1656000000"/>
    <s v="NO"/>
    <s v="N/A"/>
    <s v="Rodrigo Echeverry Ochoa"/>
    <s v="Director"/>
    <s v="3837980 3837981"/>
    <s v="rodrigo.echeverry@antioquia.gov.co_x000a_"/>
    <s v="Infraestructura de vías terciarias como apoyo a la comercialización de productos agropecuarios, pesqueros y forestales"/>
    <s v="Vías de la RVT mantenidas, mejoradas, rehabilitadas y/o pavimentadas (32040201)"/>
    <s v="Apoyo al mejoramiento y/o mantenimiento de la RVT en Antioquia"/>
    <m/>
    <s v="Vías pavimentadas"/>
    <s v="Pavimentación de vías - Mejoramiento"/>
    <m/>
    <m/>
    <m/>
    <m/>
    <m/>
    <x v="0"/>
    <m/>
    <m/>
    <m/>
    <s v="Jaime Alejandro Gomez Restrepo/Interventoría Externa"/>
    <s v="Tipo A1: Supervisión e Interventoría Integral"/>
    <s v="Interventoría técnica, ambiental, jurídica, administrativa, contable y/o financiera"/>
  </r>
  <r>
    <x v="9"/>
    <n v="81101510"/>
    <s v="Interventoria técnica, administrativa, ambiental, financiera y legal para el Mejoramiento y mantenimiento de vías terciarias para la paz EL BAGRE - LOS AGUACATES en el Departamento de Antioquia  (Esta vía no está en el proyecto)"/>
    <d v="2018-06-30T00:00:00"/>
    <s v="3 meses"/>
    <s v="Concurso de Méritos"/>
    <s v="Recursos de Fast Track"/>
    <n v="184000000"/>
    <n v="184000000"/>
    <s v="NO"/>
    <s v="N/A"/>
    <s v="Rodrigo Echeverry Ochoa"/>
    <s v="Director"/>
    <s v="3837980 3837981"/>
    <s v="rodrigo.echeverry@antioquia.gov.co_x000a_"/>
    <s v="Infraestructura de vías terciarias como apoyo a la comercialización de productos agropecuarios, pesqueros y forestales"/>
    <s v="Vías de la RVT mantenidas, mejoradas, rehabilitadas y/o pavimentadas (32040201)"/>
    <s v="Apoyo al mejoramiento y/o mantenimiento de la RVT en Antioquia"/>
    <m/>
    <s v="Vías pavimentadas"/>
    <s v="Pavimentación de vías - Mejoramiento"/>
    <m/>
    <m/>
    <m/>
    <m/>
    <m/>
    <x v="0"/>
    <m/>
    <m/>
    <m/>
    <s v="Jaime Alejandro Gomez Restrepo"/>
    <s v="Tipo C:  Supervisión"/>
    <s v="Supervisión técnica, ambiental, jurídica, administrativa, contable y/o financiera"/>
  </r>
  <r>
    <x v="9"/>
    <s v="72141003 72141104 72141106"/>
    <s v="Mejoramiento y mantenimiento de vías terciarias para la paz PIAMONTE - LA REVERSA en el Departamento de Antioquia"/>
    <d v="2018-06-30T00:00:00"/>
    <s v="3 meses"/>
    <s v="Licitación pública"/>
    <s v="Recursos de Fast Track"/>
    <n v="1656000000"/>
    <n v="1656000000"/>
    <s v="NO"/>
    <s v="N/A"/>
    <s v="Rodrigo Echeverry Ochoa"/>
    <s v="Director"/>
    <s v="3837980 3837981"/>
    <s v="rodrigo.echeverry@antioquia.gov.co_x000a_"/>
    <s v="Infraestructura de vías terciarias como apoyo a la comercialización de productos agropecuarios, pesqueros y forestales"/>
    <s v="Vías de la RVT mantenidas, mejoradas, rehabilitadas y/o pavimentadas (32040201)"/>
    <s v="Mejoramiento y mantenimiento de vías terciarias para la paz en el departamento de Antioquia"/>
    <m/>
    <s v="Vías terciarias pavimentadas"/>
    <s v="Pavimentación de vías - Mejoramiento"/>
    <m/>
    <m/>
    <m/>
    <m/>
    <m/>
    <x v="0"/>
    <m/>
    <m/>
    <m/>
    <s v="Jaime Alejandro Gomez Restrepo/Interventoría Externa"/>
    <s v="Tipo A1: Supervisión e Interventoría Integral"/>
    <s v="Interventoría técnica, ambiental, jurídica, administrativa, contable y/o financiera"/>
  </r>
  <r>
    <x v="9"/>
    <n v="81101510"/>
    <s v="Interventoria técnica, administrativa, ambiental, financiera y legal para el Mejoramiento y mantenimiento de vías terciarias para la paz PIAMONTE - LA REVERSA en el Departamento de Antioquia"/>
    <d v="2018-06-30T00:00:00"/>
    <s v="3 meses"/>
    <s v="Concurso de Méritos"/>
    <s v="Recursos de Fast Track"/>
    <n v="184000000"/>
    <n v="184000000"/>
    <s v="NO"/>
    <s v="N/A"/>
    <s v="Rodrigo Echeverry Ochoa"/>
    <s v="Director"/>
    <s v="3837980 3837981"/>
    <s v="rodrigo.echeverry@antioquia.gov.co_x000a_"/>
    <s v="Infraestructura de vías terciarias como apoyo a la comercialización de productos agropecuarios, pesqueros y forestales"/>
    <s v="Vías de la RVT mantenidas, mejoradas, rehabilitadas y/o pavimentadas (32040201)"/>
    <s v="Mejoramiento y mantenimiento de vías terciarias para la paz en el departamento de Antioquia"/>
    <m/>
    <s v="Vías terciarias pavimentadas"/>
    <s v="Pavimentación de vías - Mejoramiento"/>
    <m/>
    <m/>
    <m/>
    <m/>
    <m/>
    <x v="0"/>
    <m/>
    <m/>
    <m/>
    <s v="Jaime Alejandro Gomez Restrepo"/>
    <s v="Tipo C:  Supervisión"/>
    <s v="Supervisión técnica, ambiental, jurídica, administrativa, contable y/o financiera"/>
  </r>
  <r>
    <x v="9"/>
    <s v="72141003 72141104 72141106"/>
    <s v="Mejoramiento y mantenimiento de vías terciarias para la paz LA SOLITA - GUAYABITO A en el Departamento de Antioquia"/>
    <d v="2018-06-30T00:00:00"/>
    <s v="3 meses"/>
    <s v="Licitación pública"/>
    <s v="Recursos de Fast Track"/>
    <n v="1656000000"/>
    <n v="1656000000"/>
    <s v="NO"/>
    <s v="N/A"/>
    <s v="Rodrigo Echeverry Ochoa"/>
    <s v="Director"/>
    <s v="3837980 3837981"/>
    <s v="rodrigo.echeverry@antioquia.gov.co_x000a_"/>
    <s v="Infraestructura de vías terciarias como apoyo a la comercialización de productos agropecuarios, pesqueros y forestales"/>
    <s v="Vías de la RVT mantenidas, mejoradas, rehabilitadas y/o pavimentadas (32040201)"/>
    <s v="Mejoramiento y mantenimiento de vías terciarias para la paz en el departamento de Antioquia"/>
    <m/>
    <s v="Vías terciarias pavimentadas"/>
    <s v="Pavimentación de vías - Mejoramiento"/>
    <m/>
    <m/>
    <m/>
    <m/>
    <m/>
    <x v="0"/>
    <m/>
    <m/>
    <m/>
    <s v="Jaime Alejandro Gomez Restrepo/Interventoría Externa"/>
    <s v="Tipo A1: Supervisión e Interventoría Integral"/>
    <s v="Interventoría técnica, ambiental, jurídica, administrativa, contable y/o financiera"/>
  </r>
  <r>
    <x v="9"/>
    <n v="81101510"/>
    <s v="Interventoria técnica, administrativa, ambiental, financiera y legal para el Mejoramiento y mantenimiento de vías terciarias para la paz LA SOLITA - GUAYABITO  en el Departamento de Antioquia"/>
    <d v="2018-06-30T00:00:00"/>
    <s v="3 meses"/>
    <s v="Concurso de Méritos"/>
    <s v="Recursos de Fast Track"/>
    <n v="184000000"/>
    <n v="184000000"/>
    <s v="NO"/>
    <s v="N/A"/>
    <s v="Rodrigo Echeverry Ochoa"/>
    <s v="Director"/>
    <s v="3837980 3837981"/>
    <s v="rodrigo.echeverry@antioquia.gov.co_x000a_"/>
    <s v="Infraestructura de vías terciarias como apoyo a la comercialización de productos agropecuarios, pesqueros y forestales"/>
    <s v="Vías de la RVT mantenidas, mejoradas, rehabilitadas y/o pavimentadas (32040201)"/>
    <s v="Mejoramiento y mantenimiento de vías terciarias para la paz en el departamento de Antioquia"/>
    <m/>
    <s v="Vías terciarias pavimentadas"/>
    <s v="Pavimentación de vías - Mejoramiento"/>
    <m/>
    <m/>
    <m/>
    <m/>
    <m/>
    <x v="0"/>
    <m/>
    <m/>
    <m/>
    <s v="Jaime Alejandro Gomez Restrepo"/>
    <s v="Tipo C:  Supervisión"/>
    <s v="Supervisión técnica, ambiental, jurídica, administrativa, contable y/o financiera"/>
  </r>
  <r>
    <x v="9"/>
    <s v="72141003 72141104 72141106"/>
    <s v="Mejoramiento y mantenimiento de vías terciarias para la paz LA VEREDA - EL CINCO en el Departamento de Antioquia"/>
    <d v="2018-06-30T00:00:00"/>
    <s v="3 meses"/>
    <s v="Licitación pública"/>
    <s v="Recursos de Fast Track"/>
    <n v="1656000000"/>
    <n v="1656000000"/>
    <s v="NO"/>
    <s v="N/A"/>
    <s v="Rodrigo Echeverry Ochoa"/>
    <s v="Director"/>
    <s v="3837980 3837981"/>
    <s v="rodrigo.echeverry@antioquia.gov.co_x000a_"/>
    <s v="Infraestructura de vías terciarias como apoyo a la comercialización de productos agropecuarios, pesqueros y forestales"/>
    <s v="Vías de la RVT mantenidas, mejoradas, rehabilitadas y/o pavimentadas (32040201)"/>
    <s v="Mejoramiento y mantenimiento de vías terciarias para la paz en el departamento de Antioquia"/>
    <m/>
    <s v="Vías terciarias pavimentadas"/>
    <s v="Pavimentación de vías - Mejoramiento"/>
    <m/>
    <m/>
    <m/>
    <m/>
    <m/>
    <x v="0"/>
    <m/>
    <m/>
    <m/>
    <s v="Jaime Alejandro Gomez Restrepo/Interventoría Externa"/>
    <s v="Tipo A1: Supervisión e Interventoría Integral"/>
    <s v="Interventoría técnica, ambiental, jurídica, administrativa, contable y/o financiera"/>
  </r>
  <r>
    <x v="9"/>
    <n v="81101510"/>
    <s v="Interventoria técnica, administrativa, ambiental, financiera y legal para el Mejoramiento y mantenimiento de vías terciarias para la paz LA VEREDA - EL CINCO en el Departamento de Antioquia"/>
    <d v="2018-06-30T00:00:00"/>
    <s v="3 meses"/>
    <s v="Concurso de Méritos"/>
    <s v="Recursos de Fast Track"/>
    <n v="184000000"/>
    <n v="184000000"/>
    <s v="NO"/>
    <s v="N/A"/>
    <s v="Rodrigo Echeverry Ochoa"/>
    <s v="Director"/>
    <s v="3837980 3837981"/>
    <s v="rodrigo.echeverry@antioquia.gov.co_x000a_"/>
    <s v="Infraestructura de vías terciarias como apoyo a la comercialización de productos agropecuarios, pesqueros y forestales"/>
    <s v="Vías de la RVT mantenidas, mejoradas, rehabilitadas y/o pavimentadas (32040201)"/>
    <s v="Mejoramiento y mantenimiento de vías terciarias para la paz en el departamento de Antioquia"/>
    <m/>
    <s v="Vías terciarias pavimentadas"/>
    <s v="Pavimentación de vías - Mejoramiento"/>
    <m/>
    <m/>
    <m/>
    <m/>
    <m/>
    <x v="0"/>
    <m/>
    <m/>
    <m/>
    <s v="Jaime Alejandro Gomez Restrepo"/>
    <s v="Tipo C:  Supervisión"/>
    <s v="Supervisión técnica, ambiental, jurídica, administrativa, contable y/o financiera"/>
  </r>
  <r>
    <x v="9"/>
    <s v="72141003 72141104 72141106"/>
    <s v="Mejoramiento y mantenimiento de vías terciarias para la paz LAS CONCHAS - GRANADA en el Departamento de Antioquia"/>
    <d v="2018-06-30T00:00:00"/>
    <s v="3 meses"/>
    <s v="Licitación pública"/>
    <s v="Recursos de Fast Track"/>
    <n v="1656000000"/>
    <n v="1656000000"/>
    <s v="NO"/>
    <s v="N/A"/>
    <s v="Rodrigo Echeverry Ochoa"/>
    <s v="Director"/>
    <s v="3837980 3837981"/>
    <s v="rodrigo.echeverry@antioquia.gov.co_x000a_"/>
    <s v="Infraestructura de vías terciarias como apoyo a la comercialización de productos agropecuarios, pesqueros y forestales"/>
    <s v="Vías de la RVT mantenidas, mejoradas, rehabilitadas y/o pavimentadas (32040201)"/>
    <s v="Mejoramiento y mantenimiento de vías terciarias para la paz en el departamento de Antioquia"/>
    <m/>
    <s v="Vías terciarias pavimentadas"/>
    <s v="Pavimentación de vías - Mejoramiento"/>
    <m/>
    <m/>
    <m/>
    <m/>
    <m/>
    <x v="0"/>
    <m/>
    <m/>
    <m/>
    <s v="Jaime Alejandro Gomez Restrepo/Interventoría Externa"/>
    <s v="Tipo A1: Supervisión e Interventoría Integral"/>
    <s v="Interventoría técnica, ambiental, jurídica, administrativa, contable y/o financiera"/>
  </r>
  <r>
    <x v="9"/>
    <n v="81101510"/>
    <s v="Interventoria técnica, administrativa, ambiental, financiera y legal para el Mejoramiento y mantenimiento de vías terciarias para la paz LAS CONCHAS - GRANADA en el Departamento de Antioquia"/>
    <d v="2018-06-30T00:00:00"/>
    <s v="3 meses"/>
    <s v="Concurso de Méritos"/>
    <s v="Recursos de Fast Track"/>
    <n v="184000000"/>
    <n v="184000000"/>
    <s v="NO"/>
    <s v="N/A"/>
    <s v="Rodrigo Echeverry Ochoa"/>
    <s v="Director"/>
    <s v="3837980 3837981"/>
    <s v="rodrigo.echeverry@antioquia.gov.co_x000a_"/>
    <s v="Infraestructura de vías terciarias como apoyo a la comercialización de productos agropecuarios, pesqueros y forestales"/>
    <s v="Vías de la RVT mantenidas, mejoradas, rehabilitadas y/o pavimentadas (32040201)"/>
    <s v="Mejoramiento y mantenimiento de vías terciarias para la paz en el departamento de Antioquia"/>
    <m/>
    <s v="Vías terciarias pavimentadas"/>
    <s v="Pavimentación de vías - Mejoramiento"/>
    <m/>
    <m/>
    <m/>
    <m/>
    <m/>
    <x v="0"/>
    <m/>
    <m/>
    <m/>
    <s v="Jaime Alejandro Gomez Restrepo"/>
    <s v="Tipo C:  Supervisión"/>
    <s v="Supervisión técnica, ambiental, jurídica, administrativa, contable y/o financiera"/>
  </r>
  <r>
    <x v="9"/>
    <s v="72141003 72141104 72141106"/>
    <s v="Mejoramiento y mantenimiento de vías terciarias para la paz SANTA LUCIA - PORVENIR en el Departamento de Antioquia"/>
    <d v="2018-06-30T00:00:00"/>
    <s v="3 meses"/>
    <s v="Licitación pública"/>
    <s v="Recursos de Fast Track"/>
    <n v="1656000000"/>
    <n v="1656000000"/>
    <s v="NO"/>
    <s v="N/A"/>
    <s v="Rodrigo Echeverry Ochoa"/>
    <s v="Director"/>
    <s v="3837980 3837981"/>
    <s v="rodrigo.echeverry@antioquia.gov.co_x000a_"/>
    <s v="Infraestructura de vías terciarias como apoyo a la comercialización de productos agropecuarios, pesqueros y forestales"/>
    <s v="Vías de la RVT mantenidas, mejoradas, rehabilitadas y/o pavimentadas (32040201)"/>
    <s v="Mejoramiento y mantenimiento de vías terciarias para la paz en el departamento de Antioquia"/>
    <m/>
    <s v="Vías terciarias pavimentadas"/>
    <s v="Pavimentación de vías - Mejoramiento"/>
    <m/>
    <m/>
    <m/>
    <m/>
    <m/>
    <x v="0"/>
    <m/>
    <m/>
    <m/>
    <s v="Jaime Alejandro Gomez Restrepo/Interventoría Externa"/>
    <s v="Tipo A1: Supervisión e Interventoría Integral"/>
    <s v="Interventoría técnica, ambiental, jurídica, administrativa, contable y/o financiera"/>
  </r>
  <r>
    <x v="9"/>
    <n v="81101510"/>
    <s v="Interventoria técnica, administrativa, ambiental, financiera y legal para el Mejoramiento y mantenimiento de vías terciarias para la paz SANTA LUCIA - PORVENIR en el Departamento de Antioquia"/>
    <d v="2018-06-30T00:00:00"/>
    <s v="3 meses"/>
    <s v="Concurso de Méritos"/>
    <s v="Recursos de Fast Track"/>
    <n v="184000000"/>
    <n v="184000000"/>
    <s v="NO"/>
    <s v="N/A"/>
    <s v="Rodrigo Echeverry Ochoa"/>
    <s v="Director"/>
    <s v="3837980 3837981"/>
    <s v="rodrigo.echeverry@antioquia.gov.co_x000a_"/>
    <s v="Infraestructura de vías terciarias como apoyo a la comercialización de productos agropecuarios, pesqueros y forestales"/>
    <s v="Vías de la RVT mantenidas, mejoradas, rehabilitadas y/o pavimentadas (32040201)"/>
    <s v="Mejoramiento y mantenimiento de vías terciarias para la paz en el departamento de Antioquia"/>
    <m/>
    <s v="Vías terciarias pavimentadas"/>
    <s v="Pavimentación de vías - Mejoramiento"/>
    <m/>
    <m/>
    <m/>
    <m/>
    <m/>
    <x v="0"/>
    <m/>
    <m/>
    <m/>
    <s v="Jaime Alejandro Gomez Restrepo"/>
    <s v="Tipo C:  Supervisión"/>
    <s v="Supervisión técnica, ambiental, jurídica, administrativa, contable y/o financiera"/>
  </r>
  <r>
    <x v="9"/>
    <s v="72141003 72141104 72141106"/>
    <s v="Mejoramiento y mantenimiento de vías terciarias para la paz ARGELIA - VILLETA - FLORIDA en el Departamento de Antioquia"/>
    <d v="2018-06-30T00:00:00"/>
    <s v="3 meses"/>
    <s v="Licitación pública"/>
    <s v="Recursos de Fast Track"/>
    <n v="1656000000"/>
    <n v="1656000000"/>
    <s v="NO"/>
    <s v="N/A"/>
    <s v="Rodrigo Echeverry Ochoa"/>
    <s v="Director"/>
    <s v="3837980 3837981"/>
    <s v="rodrigo.echeverry@antioquia.gov.co_x000a_"/>
    <s v="Infraestructura de vías terciarias como apoyo a la comercialización de productos agropecuarios, pesqueros y forestales"/>
    <s v="Vías de la RVT mantenidas, mejoradas, rehabilitadas y/o pavimentadas (32040201)"/>
    <s v="Mejoramiento y mantenimiento de vías terciarias para la paz en el departamento de Antioquia"/>
    <m/>
    <s v="Vías terciarias pavimentadas"/>
    <s v="Pavimentación de vías - Mejoramiento"/>
    <m/>
    <m/>
    <m/>
    <m/>
    <m/>
    <x v="0"/>
    <m/>
    <m/>
    <m/>
    <s v="Jaime Alejandro Gomez Restrepo/Interventoría Externa"/>
    <s v="Tipo A1: Supervisión e Interventoría Integral"/>
    <s v="Interventoría técnica, ambiental, jurídica, administrativa, contable y/o financiera"/>
  </r>
  <r>
    <x v="9"/>
    <n v="81101510"/>
    <s v="Interventoria técnica, administrativa, ambiental, financiera y legal para el Mejoramiento y mantenimiento de vías terciarias para la paz ARGELIA - VILLETA - FLORIDA en el Departamento de Antioquia"/>
    <d v="2018-06-30T00:00:00"/>
    <s v="3 meses"/>
    <s v="Concurso de Méritos"/>
    <s v="Recursos de Fast Track"/>
    <n v="184000000"/>
    <n v="184000000"/>
    <s v="NO"/>
    <s v="N/A"/>
    <s v="Rodrigo Echeverry Ochoa"/>
    <s v="Director"/>
    <s v="3837980 3837981"/>
    <s v="rodrigo.echeverry@antioquia.gov.co_x000a_"/>
    <s v="Infraestructura de vías terciarias como apoyo a la comercialización de productos agropecuarios, pesqueros y forestales"/>
    <s v="Vías de la RVT mantenidas, mejoradas, rehabilitadas y/o pavimentadas (32040201)"/>
    <s v="Mejoramiento y mantenimiento de vías terciarias para la paz en el departamento de Antioquia"/>
    <m/>
    <s v="Vías terciarias pavimentadas"/>
    <s v="Pavimentación de vías - Mejoramiento"/>
    <m/>
    <m/>
    <m/>
    <m/>
    <m/>
    <x v="0"/>
    <m/>
    <m/>
    <m/>
    <s v="Jaime Alejandro Gomez Restrepo"/>
    <s v="Tipo C:  Supervisión"/>
    <s v="Supervisión técnica, ambiental, jurídica, administrativa, contable y/o financiera"/>
  </r>
  <r>
    <x v="9"/>
    <s v="72141003 72141104 72141106"/>
    <s v="Mejoramiento y mantenimiento de vías terciarias para la paz NORIZAL - LA POLCA en el Departamento de Antioquia"/>
    <d v="2018-06-30T00:00:00"/>
    <s v="3 meses"/>
    <s v="Licitación pública"/>
    <s v="Recursos de Fast Track"/>
    <n v="1656000000"/>
    <n v="1656000000"/>
    <s v="NO"/>
    <s v="N/A"/>
    <s v="Rodrigo Echeverry Ochoa"/>
    <s v="Director"/>
    <s v="3837980 3837981"/>
    <s v="rodrigo.echeverry@antioquia.gov.co_x000a_"/>
    <s v="Infraestructura de vías terciarias como apoyo a la comercialización de productos agropecuarios, pesqueros y forestales"/>
    <s v="Vías de la RVT mantenidas, mejoradas, rehabilitadas y/o pavimentadas (32040201)"/>
    <s v="Mejoramiento y mantenimiento de vías terciarias para la paz en el departamento de Antioquia"/>
    <m/>
    <s v="Vías terciarias mejoradas"/>
    <s v="Cosntrucción de puente"/>
    <m/>
    <m/>
    <m/>
    <m/>
    <m/>
    <x v="0"/>
    <m/>
    <m/>
    <m/>
    <s v="Jaime Alejandro Gomez Restrepo/Interventoría Externa"/>
    <s v="Tipo A1: Supervisión e Interventoría Integral"/>
    <s v="Interventoría técnica, ambiental, jurídica, administrativa, contable y/o financiera"/>
  </r>
  <r>
    <x v="9"/>
    <n v="81101510"/>
    <s v="Interventoria técnica, administrativa, ambiental, financiera y legal para el Mejoramiento y mantenimiento de vías terciarias para la paz NORIZAL - LA POLCA en el Departamento de Antioquia"/>
    <d v="2018-06-30T00:00:00"/>
    <s v="3 meses"/>
    <s v="Concurso de Méritos"/>
    <s v="Recursos de Fast Track"/>
    <n v="184000000"/>
    <n v="184000000"/>
    <s v="NO"/>
    <s v="N/A"/>
    <s v="Rodrigo Echeverry Ochoa"/>
    <s v="Director"/>
    <s v="3837980 3837981"/>
    <s v="rodrigo.echeverry@antioquia.gov.co_x000a_"/>
    <s v="Infraestructura de vías terciarias como apoyo a la comercialización de productos agropecuarios, pesqueros y forestales"/>
    <s v="Vías de la RVT mantenidas, mejoradas, rehabilitadas y/o pavimentadas (32040201)"/>
    <s v="Mejoramiento y mantenimiento de vías terciarias para la paz en el departamento de Antioquia"/>
    <m/>
    <s v="Vías terciarias mejoradas"/>
    <s v="Cosntrucción de puente"/>
    <m/>
    <m/>
    <m/>
    <m/>
    <m/>
    <x v="0"/>
    <m/>
    <m/>
    <m/>
    <s v="Jaime Alejandro Gomez Restrepo"/>
    <s v="Tipo C:  Supervisión"/>
    <s v="Supervisión técnica, ambiental, jurídica, administrativa, contable y/o financiera"/>
  </r>
  <r>
    <x v="9"/>
    <s v="72141003 72141104 72141106"/>
    <s v="Mejoramiento y mantenimiento de vías terciarias para la paz LA SIERRA - SOPETRAN en el Departamento de Antioquia"/>
    <d v="2018-06-30T00:00:00"/>
    <s v="3 meses"/>
    <s v="Licitación pública"/>
    <s v="Recursos de Fast Track"/>
    <n v="1656000000"/>
    <n v="1656000000"/>
    <s v="NO"/>
    <s v="N/A"/>
    <s v="Rodrigo Echeverry Ochoa"/>
    <s v="Director"/>
    <s v="3837980 3837981"/>
    <s v="rodrigo.echeverry@antioquia.gov.co_x000a_"/>
    <s v="Infraestructura de vías terciarias como apoyo a la comercialización de productos agropecuarios, pesqueros y forestales"/>
    <s v="Vías de la RVT mantenidas, mejoradas, rehabilitadas y/o pavimentadas (32040201)"/>
    <s v="Mejoramiento y mantenimiento de vías terciarias para la paz en el departamento de Antioquia"/>
    <m/>
    <s v="Vías terciarias pavimentadas"/>
    <s v="Pavimentación de vías - Mejoramiento"/>
    <m/>
    <m/>
    <m/>
    <m/>
    <m/>
    <x v="0"/>
    <m/>
    <m/>
    <m/>
    <s v="Jaime Alejandro Gomez Restrepo/Interventoría Externa"/>
    <s v="Tipo A1: Supervisión e Interventoría Integral"/>
    <s v="Interventoría técnica, ambiental, jurídica, administrativa, contable y/o financiera"/>
  </r>
  <r>
    <x v="9"/>
    <n v="81101510"/>
    <s v="Interventoria técnica, administrativa, ambiental, financiera y legal para el Mejoramiento y mantenimiento de vías terciarias para la paz LA SIERRA - SOPETRAN en el Departamento de Antioquia"/>
    <d v="2018-06-30T00:00:00"/>
    <s v="3 meses"/>
    <s v="Concurso de Méritos"/>
    <s v="Recursos de Fast Track"/>
    <n v="184000000"/>
    <n v="184000000"/>
    <s v="NO"/>
    <s v="N/A"/>
    <s v="Rodrigo Echeverry Ochoa"/>
    <s v="Director"/>
    <s v="3837980 3837981"/>
    <s v="rodrigo.echeverry@antioquia.gov.co_x000a_"/>
    <s v="Infraestructura de vías terciarias como apoyo a la comercialización de productos agropecuarios, pesqueros y forestales"/>
    <s v="Vías de la RVT mantenidas, mejoradas, rehabilitadas y/o pavimentadas (32040201)"/>
    <s v="Mejoramiento y mantenimiento de vías terciarias para la paz en el departamento de Antioquia"/>
    <m/>
    <s v="Vías terciarias pavimentadas"/>
    <s v="Pavimentación de vías - Mejoramiento"/>
    <m/>
    <m/>
    <m/>
    <m/>
    <m/>
    <x v="0"/>
    <m/>
    <m/>
    <m/>
    <s v="Jaime Alejandro Gomez Restrepo"/>
    <s v="Tipo C:  Supervisión"/>
    <s v="Supervisión técnica, ambiental, jurídica, administrativa, contable y/o financiera"/>
  </r>
  <r>
    <x v="9"/>
    <s v="72141003 72141104 72141106"/>
    <s v="Mejoramiento y mantenimiento de vías terciarias para la paz TASAJO - MANZANARES ABAJO en el Departamento de Antioquia"/>
    <d v="2018-06-30T00:00:00"/>
    <s v="3 meses"/>
    <s v="Licitación pública"/>
    <s v="Recursos de Fast Track"/>
    <n v="1656000000"/>
    <n v="1656000000"/>
    <s v="NO"/>
    <s v="N/A"/>
    <s v="Rodrigo Echeverry Ochoa"/>
    <s v="Director"/>
    <s v="3837980 3837981"/>
    <s v="rodrigo.echeverry@antioquia.gov.co_x000a_"/>
    <s v="Infraestructura de vías terciarias como apoyo a la comercialización de productos agropecuarios, pesqueros y forestales"/>
    <s v="Vías de la RVT mantenidas, mejoradas, rehabilitadas y/o pavimentadas (32040201)"/>
    <s v="Mejoramiento y mantenimiento de vías terciarias para la paz en el departamento de Antioquia"/>
    <m/>
    <s v="Vías terciarias pavimentadas"/>
    <s v="Pavimentación de vías - Mejoramiento"/>
    <m/>
    <m/>
    <m/>
    <m/>
    <m/>
    <x v="0"/>
    <m/>
    <m/>
    <m/>
    <s v="Jaime Alejandro Gomez Restrepo/Interventoría Externa"/>
    <s v="Tipo A1: Supervisión e Interventoría Integral"/>
    <s v="Interventoría técnica, ambiental, jurídica, administrativa, contable y/o financiera"/>
  </r>
  <r>
    <x v="9"/>
    <n v="81101510"/>
    <s v="Interventoria técnica, administrativa, ambiental, financiera y legal para el Mejoramiento y mantenimiento de vías terciarias para la paz TASAJO - MANZANARES ABAJO en el Departamento de Antioquia"/>
    <d v="2018-06-30T00:00:00"/>
    <s v="3 meses"/>
    <s v="Concurso de Méritos"/>
    <s v="Recursos de Fast Track"/>
    <n v="184000000"/>
    <n v="184000000"/>
    <s v="NO"/>
    <s v="N/A"/>
    <s v="Rodrigo Echeverry Ochoa"/>
    <s v="Director"/>
    <s v="3837980 3837981"/>
    <s v="rodrigo.echeverry@antioquia.gov.co_x000a_"/>
    <s v="Infraestructura de vías terciarias como apoyo a la comercialización de productos agropecuarios, pesqueros y forestales"/>
    <s v="Vías de la RVT mantenidas, mejoradas, rehabilitadas y/o pavimentadas (32040201)"/>
    <s v="Mejoramiento y mantenimiento de vías terciarias para la paz en el departamento de Antioquia"/>
    <m/>
    <s v="Vías terciarias pavimentadas"/>
    <s v="Pavimentación de vías - Mejoramiento"/>
    <m/>
    <m/>
    <m/>
    <m/>
    <m/>
    <x v="0"/>
    <m/>
    <m/>
    <m/>
    <s v="Jaime Alejandro Gomez Restrepo"/>
    <s v="Tipo C:  Supervisión"/>
    <s v="Supervisión técnica, ambiental, jurídica, administrativa, contable y/o financiera"/>
  </r>
  <r>
    <x v="9"/>
    <s v="72141003 72141104 72141106"/>
    <s v="Mejoramiento y mantenimiento de vías terciarias para la paz COCORNA - LA PIÑUELA en el Departamento de Antioquia"/>
    <d v="2018-06-30T00:00:00"/>
    <s v="3 meses"/>
    <s v="Licitación pública"/>
    <s v="Recursos de Fast Track"/>
    <n v="1656000000"/>
    <n v="1656000000"/>
    <s v="NO"/>
    <s v="N/A"/>
    <s v="Rodrigo Echeverry Ochoa"/>
    <s v="Director"/>
    <s v="3837980 3837981"/>
    <s v="rodrigo.echeverry@antioquia.gov.co_x000a_"/>
    <s v="Infraestructura de vías terciarias como apoyo a la comercialización de productos agropecuarios, pesqueros y forestales"/>
    <s v="Vías de la RVT mantenidas, mejoradas, rehabilitadas y/o pavimentadas (32040201)"/>
    <s v="Mejoramiento y mantenimiento de vías terciarias para la paz en el departamento de Antioquia"/>
    <m/>
    <s v="Vías terciarias mejoradadas"/>
    <s v="Pavimentación de vías - Mejoramiento"/>
    <m/>
    <m/>
    <m/>
    <m/>
    <m/>
    <x v="0"/>
    <m/>
    <m/>
    <m/>
    <s v="Jaime Alejandro Gomez Restrepo/Interventoría Externa"/>
    <s v="Tipo A1: Supervisión e Interventoría Integral"/>
    <s v="Interventoría técnica, ambiental, jurídica, administrativa, contable y/o financiera"/>
  </r>
  <r>
    <x v="9"/>
    <n v="81101510"/>
    <s v="Interventoria técnica, administrativa, ambiental, financiera y legal para el Mejoramiento y mantenimiento de vías terciarias para la paz COCORNA - LA PIÑUELA en el Departamento de Antioquia"/>
    <d v="2018-06-30T00:00:00"/>
    <s v="3 meses"/>
    <s v="Concurso de Méritos"/>
    <s v="Recursos de Fast Track"/>
    <n v="184000000"/>
    <n v="184000000"/>
    <s v="NO"/>
    <s v="N/A"/>
    <s v="Rodrigo Echeverry Ochoa"/>
    <s v="Director"/>
    <s v="3837980 3837981"/>
    <s v="rodrigo.echeverry@antioquia.gov.co_x000a_"/>
    <s v="Infraestructura de vías terciarias como apoyo a la comercialización de productos agropecuarios, pesqueros y forestales"/>
    <s v="Vías de la RVT mantenidas, mejoradas, rehabilitadas y/o pavimentadas (32040201)"/>
    <s v="Mejoramiento y mantenimiento de vías terciarias para la paz en el departamento de Antioquia"/>
    <m/>
    <s v="Vías terciarias mejoradadas"/>
    <s v="Pavimentación de vías - Mejoramiento"/>
    <m/>
    <m/>
    <m/>
    <m/>
    <m/>
    <x v="0"/>
    <m/>
    <m/>
    <m/>
    <s v="Jaime Alejandro Gomez Restrepo"/>
    <s v="Tipo C:  Supervisión"/>
    <s v="Supervisión técnica, ambiental, jurídica, administrativa, contable y/o financiera"/>
  </r>
  <r>
    <x v="9"/>
    <s v="72141003 72141104 72141106"/>
    <s v="Mejoramiento y mantenimiento de vías terciarias para la paz AUTOPISTA - AQUITANIA en el Departamento de Antioquia"/>
    <d v="2018-06-30T00:00:00"/>
    <s v="3 meses"/>
    <s v="Licitación pública"/>
    <s v="Recursos de Fast Track"/>
    <n v="1656000000"/>
    <n v="1656000000"/>
    <s v="NO"/>
    <s v="N/A"/>
    <s v="Rodrigo Echeverry Ochoa"/>
    <s v="Director"/>
    <s v="3837980 3837981"/>
    <s v="rodrigo.echeverry@antioquia.gov.co_x000a_"/>
    <s v="Infraestructura de vías terciarias como apoyo a la comercialización de productos agropecuarios, pesqueros y forestales"/>
    <s v="Vías de la RVT mantenidas, mejoradas, rehabilitadas y/o pavimentadas (32040201)"/>
    <s v="Mejoramiento y mantenimiento de vías terciarias para la paz en el departamento de Antioquia"/>
    <m/>
    <s v="Vías terciarias mejoradadas"/>
    <s v="Pavimentación de vías - Mejoramiento"/>
    <m/>
    <m/>
    <m/>
    <m/>
    <m/>
    <x v="0"/>
    <m/>
    <m/>
    <m/>
    <s v="Jaime Alejandro Gomez Restrepo/Interventoría Externa"/>
    <s v="Tipo A1: Supervisión e Interventoría Integral"/>
    <s v="Interventoría técnica, ambiental, jurídica, administrativa, contable y/o financiera"/>
  </r>
  <r>
    <x v="9"/>
    <n v="81101510"/>
    <s v="Interventoria técnica, administrativa, ambiental, financiera y legal para el Mejoramiento y mantenimiento de vías terciarias para la paz AUTOPISTA - AQUITANIA en el Departamento de Antioquia"/>
    <d v="2018-06-30T00:00:00"/>
    <s v="3 meses"/>
    <s v="Concurso de Méritos"/>
    <s v="Recursos de Fast Track"/>
    <n v="184000000"/>
    <n v="184000000"/>
    <s v="NO"/>
    <s v="N/A"/>
    <s v="Rodrigo Echeverry Ochoa"/>
    <s v="Director"/>
    <s v="3837980 3837981"/>
    <s v="rodrigo.echeverry@antioquia.gov.co_x000a_"/>
    <s v="Infraestructura de vías terciarias como apoyo a la comercialización de productos agropecuarios, pesqueros y forestales"/>
    <s v="Vías de la RVT mantenidas, mejoradas, rehabilitadas y/o pavimentadas (32040201)"/>
    <s v="Mejoramiento y mantenimiento de vías terciarias para la paz en el departamento de Antioquia"/>
    <m/>
    <s v="Vías terciarias mejoradadas"/>
    <s v="Pavimentación de vías - Mejoramiento"/>
    <m/>
    <m/>
    <m/>
    <m/>
    <m/>
    <x v="0"/>
    <m/>
    <m/>
    <m/>
    <s v="Jaime Alejandro Gomez Restrepo"/>
    <s v="Tipo C:  Supervisión"/>
    <s v="Supervisión técnica, ambiental, jurídica, administrativa, contable y/o financiera"/>
  </r>
  <r>
    <x v="9"/>
    <s v="72141003 72141104 72141106"/>
    <s v="Mejoramiento y mantenimiento de vías terciarias para la paz NUTIBARA -PASO ANCHO en el Departamento de Antioquia (Esta vía no está en el proyecto)"/>
    <d v="2018-06-30T00:00:00"/>
    <s v="3 meses"/>
    <s v="Licitación pública"/>
    <s v="Recursos de Fast Track"/>
    <n v="1656000000"/>
    <n v="1656000000"/>
    <s v="NO"/>
    <s v="N/A"/>
    <s v="Rodrigo Echeverry Ochoa"/>
    <s v="Director"/>
    <s v="3837980 3837981"/>
    <s v="rodrigo.echeverry@antioquia.gov.co_x000a_"/>
    <s v="Infraestructura de vías terciarias como apoyo a la comercialización de productos agropecuarios, pesqueros y forestales"/>
    <s v="Vías de la RVT mantenidas, mejoradas, rehabilitadas y/o pavimentadas (32040201)"/>
    <s v="Apoyo al mejoramiento y/o mantenimiento de la RVT en Antioquia"/>
    <m/>
    <s v="Vías pavimentadas"/>
    <s v="Pavimentación de vías - Mejoramiento"/>
    <m/>
    <m/>
    <m/>
    <m/>
    <m/>
    <x v="0"/>
    <m/>
    <m/>
    <m/>
    <s v="Jaime Alejandro Gomez Restrepo/Interventoría Externa"/>
    <s v="Tipo A1: Supervisión e Interventoría Integral"/>
    <s v="Interventoría técnica, ambiental, jurídica, administrativa, contable y/o financiera"/>
  </r>
  <r>
    <x v="9"/>
    <n v="81101510"/>
    <s v="Interventoria técnica, administrativa, ambiental, financiera y legal para el Mejoramiento y mantenimiento de vías terciarias para la paz NUTIBARA -PASO ANCHO en el Departamento de Antioquia  (Esta vía no está en el proyecto)"/>
    <d v="2018-06-30T00:00:00"/>
    <s v="3 meses"/>
    <s v="Concurso de Méritos"/>
    <s v="Recursos de Fast Track"/>
    <n v="184000000"/>
    <n v="184000000"/>
    <s v="NO"/>
    <s v="N/A"/>
    <s v="Rodrigo Echeverry Ochoa"/>
    <s v="Director"/>
    <s v="3837980 3837981"/>
    <s v="rodrigo.echeverry@antioquia.gov.co_x000a_"/>
    <s v="Infraestructura de vías terciarias como apoyo a la comercialización de productos agropecuarios, pesqueros y forestales"/>
    <s v="Vías de la RVT mantenidas, mejoradas, rehabilitadas y/o pavimentadas (32040201)"/>
    <s v="Apoyo al mejoramiento y/o mantenimiento de la RVT en Antioquia"/>
    <m/>
    <s v="Vías pavimentadas"/>
    <s v="Pavimentación de vías - Mejoramiento"/>
    <m/>
    <m/>
    <m/>
    <m/>
    <m/>
    <x v="0"/>
    <m/>
    <m/>
    <m/>
    <s v="Jaime Alejandro Gomez Restrepo"/>
    <s v="Tipo C:  Supervisión"/>
    <s v="Supervisión técnica, ambiental, jurídica, administrativa, contable y/o financiera"/>
  </r>
  <r>
    <x v="9"/>
    <s v="72141003 72141104 72141106"/>
    <s v="Mejoramiento y mantenimiento de vías secundarias para la paz SAN FERMÍN-BRICEÑO en el Departamento de Antioquia"/>
    <d v="2018-06-30T00:00:00"/>
    <s v="3 meses"/>
    <s v="Licitación pública"/>
    <s v="Recursos de Fast Track"/>
    <n v="3420000000"/>
    <n v="3420000000"/>
    <s v="NO"/>
    <s v="N/A"/>
    <s v="Rodrigo Echeverry Ochoa"/>
    <s v="Director"/>
    <s v="3837980 3837981"/>
    <s v="rodrigo.echeverry@antioquia.gov.co_x000a_"/>
    <s v="Mantenimiento, mejoramiento y/o rehabilitación de la RVS"/>
    <s v="km de vías de la RVS mantenidas, mejoradas y/o rehabilitadas en afirmado  (31050305)_x000a_km de vías de la RVS mantenidas, mejoradas y/o rehabilitadas en pavimento (31050305)"/>
    <s v="Mejoramiento y mantenimiento de vías secundarias para la paz en el departamento de Antioquia"/>
    <m/>
    <s v="Red vial secundaria rehabilitada y mantenida"/>
    <s v="Pavimentación de vías - Mejoramiento"/>
    <m/>
    <m/>
    <m/>
    <m/>
    <m/>
    <x v="0"/>
    <m/>
    <m/>
    <m/>
    <s v="Edir Amparo Graciano Gómez/Interventoría Externa"/>
    <s v="Tipo A1: Supervisión e Interventoría Integral"/>
    <s v="Interventoría técnica, ambiental, jurídica, administrativa, contable y/o financiera"/>
  </r>
  <r>
    <x v="9"/>
    <n v="81101510"/>
    <s v="Interventoria técnica, administrativa, ambiental, financiera y legal para el Mejoramiento y mantenimiento de vías secundarias para la paz SAN FERMÍN-BRICEÑO en el Departamento de Antioquia"/>
    <d v="2018-06-30T00:00:00"/>
    <s v="3 meses"/>
    <s v="Concurso de Méritos"/>
    <s v="Recursos de Fast Track"/>
    <n v="380000000"/>
    <n v="380000000"/>
    <s v="NO"/>
    <s v="N/A"/>
    <s v="Rodrigo Echeverry Ochoa"/>
    <s v="Director"/>
    <s v="3837980 3837981"/>
    <s v="rodrigo.echeverry@antioquia.gov.co_x000a_"/>
    <s v="Mantenimiento, mejoramiento y/o rehabilitación de la RVS"/>
    <s v="km de vías de la RVS mantenidas, mejoradas y/o rehabilitadas en afirmado  (31050305)_x000a_km de vías de la RVS mantenidas, mejoradas y/o rehabilitadas en pavimento (31050305)"/>
    <s v="Mejoramiento y mantenimiento de vías secundarias para la paz en el departamento de Antioquia"/>
    <m/>
    <s v="Red vial secundaria rehabilitada y mantenida"/>
    <s v="Pavimentación de vías - Mejoramiento"/>
    <m/>
    <m/>
    <m/>
    <m/>
    <m/>
    <x v="0"/>
    <m/>
    <m/>
    <m/>
    <s v="Edir Amparo Graciano Gómez"/>
    <s v="Tipo C:  Supervisión"/>
    <s v="Supervisión técnica, ambiental, jurídica, administrativa, contable y/o financiera"/>
  </r>
  <r>
    <x v="9"/>
    <s v="72141003 72141104 72141106"/>
    <s v="Mejoramiento y mantenimiento de vías secundarias para la paz MUTATÁ-PAVARANDO GRANDE en el Departamento de Antioquia"/>
    <d v="2018-06-30T00:00:00"/>
    <s v="3 meses"/>
    <s v="Licitación pública"/>
    <s v="Recursos de Fast Track"/>
    <n v="2053800000"/>
    <n v="2053800000"/>
    <s v="NO"/>
    <s v="N/A"/>
    <s v="Rodrigo Echeverry Ochoa"/>
    <s v="Director"/>
    <s v="3837980 3837981"/>
    <s v="rodrigo.echeverry@antioquia.gov.co_x000a_"/>
    <s v="Mantenimiento, mejoramiento y/o rehabilitación de la RVS"/>
    <s v="km de vías de la RVS mantenidas, mejoradas y/o rehabilitadas en afirmado  (31050305)_x000a_km de vías de la RVS mantenidas, mejoradas y/o rehabilitadas en pavimento (31050305)"/>
    <s v="Mejoramiento y mantenimiento de vías secundarias para la paz en el departamento de Antioquia"/>
    <m/>
    <s v="Red vial secundaria rehabilitada y mantenida"/>
    <s v="Pavimentación de vías - Mejoramiento"/>
    <m/>
    <m/>
    <m/>
    <m/>
    <m/>
    <x v="0"/>
    <m/>
    <m/>
    <m/>
    <s v="Edir Amparo Graciano Gómez/Interventoría Externa"/>
    <s v="Tipo A1: Supervisión e Interventoría Integral"/>
    <s v="Interventoría técnica, ambiental, jurídica, administrativa, contable y/o financiera"/>
  </r>
  <r>
    <x v="9"/>
    <n v="81101510"/>
    <s v="Interventoria técnica, administrativa, ambiental, financiera y legal para el Mejoramiento y mantenimiento de vías secundarias para la paz MUTATÁ-PAVARANDO GRANDE en el Departamento de Antioquia"/>
    <d v="2018-06-30T00:00:00"/>
    <s v="3 meses"/>
    <s v="Concurso de Méritos"/>
    <s v="Recursos de Fast Track"/>
    <n v="228200000"/>
    <n v="228200000"/>
    <s v="NO"/>
    <s v="N/A"/>
    <s v="Rodrigo Echeverry Ochoa"/>
    <s v="Director"/>
    <s v="3837980 3837981"/>
    <s v="rodrigo.echeverry@antioquia.gov.co_x000a_"/>
    <s v="Mantenimiento, mejoramiento y/o rehabilitación de la RVS"/>
    <s v="km de vías de la RVS mantenidas, mejoradas y/o rehabilitadas en afirmado  (31050305)_x000a_km de vías de la RVS mantenidas, mejoradas y/o rehabilitadas en pavimento (31050305)"/>
    <s v="Mejoramiento y mantenimiento de vías secundarias para la paz en el departamento de Antioquia"/>
    <m/>
    <s v="Red vial secundaria rehabilitada y mantenida"/>
    <s v="Pavimentación de vías - Mejoramiento"/>
    <m/>
    <m/>
    <m/>
    <m/>
    <m/>
    <x v="0"/>
    <m/>
    <m/>
    <m/>
    <s v="Edir Amparo Graciano Gómez"/>
    <s v="Tipo C:  Supervisión"/>
    <s v="Supervisión técnica, ambiental, jurídica, administrativa, contable y/o financiera"/>
  </r>
  <r>
    <x v="9"/>
    <s v="72141003 72141104 72141106"/>
    <s v="Mejoramiento y mantenimiento de vías secundarias para la paz ABRIAQUÍ-FRONTINO en el Departamento de Antioquia"/>
    <d v="2018-06-30T00:00:00"/>
    <s v="3 meses"/>
    <s v="Licitación pública"/>
    <s v="Recursos de Fast Track"/>
    <n v="1761300000"/>
    <n v="1761300000"/>
    <s v="NO"/>
    <s v="N/A"/>
    <s v="Rodrigo Echeverry Ochoa"/>
    <s v="Director"/>
    <s v="3837980 3837981"/>
    <s v="rodrigo.echeverry@antioquia.gov.co_x000a_"/>
    <s v="Mantenimiento, mejoramiento y/o rehabilitación de la RVS"/>
    <s v="km de vías de la RVS mantenidas, mejoradas y/o rehabilitadas en afirmado  (31050305)_x000a_km de vías de la RVS mantenidas, mejoradas y/o rehabilitadas en pavimento (31050305)"/>
    <s v="Mejoramiento y mantenimiento de vías secundarias para la paz en el departamento de Antioquia"/>
    <m/>
    <s v="Red vial secundaria rehabilitada y mantenida"/>
    <s v="Pavimentación de vías - Mejoramiento"/>
    <m/>
    <m/>
    <m/>
    <m/>
    <m/>
    <x v="0"/>
    <m/>
    <m/>
    <m/>
    <s v="Edir Amparo Graciano Gómez/Interventoría Externa"/>
    <s v="Tipo A1: Supervisión e Interventoría Integral"/>
    <s v="Interventoría técnica, ambiental, jurídica, administrativa, contable y/o financiera"/>
  </r>
  <r>
    <x v="9"/>
    <n v="81101510"/>
    <s v="Interventoria técnica, administrativa, ambiental, financiera y legal para el Mejoramiento y mantenimiento de vías secundarias para la paz ABRIAQUÍ-FRONTINO en el Departamento de Antioquia"/>
    <d v="2018-06-30T00:00:00"/>
    <s v="3 meses"/>
    <s v="Concurso de Méritos"/>
    <s v="Recursos de Fast Track"/>
    <n v="195700000"/>
    <n v="195700000"/>
    <s v="NO"/>
    <s v="N/A"/>
    <s v="Rodrigo Echeverry Ochoa"/>
    <s v="Director"/>
    <s v="3837980 3837981"/>
    <s v="rodrigo.echeverry@antioquia.gov.co_x000a_"/>
    <s v="Mantenimiento, mejoramiento y/o rehabilitación de la RVS"/>
    <s v="km de vías de la RVS mantenidas, mejoradas y/o rehabilitadas en afirmado  (31050305)_x000a_km de vías de la RVS mantenidas, mejoradas y/o rehabilitadas en pavimento (31050305)"/>
    <s v="Mejoramiento y mantenimiento de vías secundarias para la paz en el departamento de Antioquia"/>
    <m/>
    <s v="Red vial secundaria rehabilitada y mantenida"/>
    <s v="Pavimentación de vías - Mejoramiento"/>
    <m/>
    <m/>
    <m/>
    <m/>
    <m/>
    <x v="0"/>
    <m/>
    <m/>
    <m/>
    <s v="Edir Amparo Graciano Gómez"/>
    <s v="Tipo C:  Supervisión"/>
    <s v="Supervisión técnica, ambiental, jurídica, administrativa, contable y/o financiera"/>
  </r>
  <r>
    <x v="9"/>
    <s v="72141003 72141104 72141106"/>
    <s v="Mejoramiento y mantenimiento de vías secundarias para la paz CAICEDO- LA USA (RÍO CAUCA) en el Departamento de Antioquia"/>
    <d v="2018-06-30T00:00:00"/>
    <s v="3 meses"/>
    <s v="Licitación pública"/>
    <s v="Recursos de Fast Track"/>
    <n v="6660000000"/>
    <n v="6660000000"/>
    <s v="NO"/>
    <s v="N/A"/>
    <s v="Rodrigo Echeverry Ochoa"/>
    <s v="Director"/>
    <s v="3837980 3837981"/>
    <s v="rodrigo.echeverry@antioquia.gov.co_x000a_"/>
    <s v="Mantenimiento, mejoramiento y/o rehabilitación de la RVS"/>
    <s v="km de vías de la RVS mantenidas, mejoradas y/o rehabilitadas en afirmado  (31050305)_x000a_km de vías de la RVS mantenidas, mejoradas y/o rehabilitadas en pavimento (31050305)"/>
    <s v="Mejoramiento y mantenimiento de vías secundarias para la paz en el departamento de Antioquia"/>
    <m/>
    <s v="Red vial secundaria rehabilitada y mantenida"/>
    <s v="Pavimentación de vías - Mejoramiento"/>
    <m/>
    <m/>
    <m/>
    <m/>
    <m/>
    <x v="0"/>
    <m/>
    <m/>
    <m/>
    <s v="Edir Amparo Graciano Gómez/Interventoría Externa"/>
    <s v="Tipo A1: Supervisión e Interventoría Integral"/>
    <s v="Interventoría técnica, ambiental, jurídica, administrativa, contable y/o financiera"/>
  </r>
  <r>
    <x v="9"/>
    <n v="81101510"/>
    <s v="Interventoria técnica, administrativa, ambiental, financiera y legal para el Mejoramiento y mantenimiento de vías secundarias para la paz CAICEDO- LA USA (RÍO CAUCA) en el Departamento de Antioquia"/>
    <d v="2018-06-30T00:00:00"/>
    <s v="3 meses"/>
    <s v="Concurso de Méritos"/>
    <s v="Recursos de Fast Track"/>
    <n v="740000000"/>
    <n v="740000000"/>
    <s v="NO"/>
    <s v="N/A"/>
    <s v="Rodrigo Echeverry Ochoa"/>
    <s v="Director"/>
    <s v="3837980 3837981"/>
    <s v="rodrigo.echeverry@antioquia.gov.co_x000a_"/>
    <s v="Mantenimiento, mejoramiento y/o rehabilitación de la RVS"/>
    <s v="km de vías de la RVS mantenidas, mejoradas y/o rehabilitadas en afirmado  (31050305)_x000a_km de vías de la RVS mantenidas, mejoradas y/o rehabilitadas en pavimento (31050305)"/>
    <s v="Mejoramiento y mantenimiento de vías secundarias para la paz en el departamento de Antioquia"/>
    <m/>
    <s v="Red vial secundaria rehabilitada y mantenida"/>
    <s v="Pavimentación de vías - Mejoramiento"/>
    <m/>
    <m/>
    <m/>
    <m/>
    <m/>
    <x v="0"/>
    <m/>
    <m/>
    <m/>
    <s v="Edir Amparo Graciano Gómez"/>
    <s v="Tipo C:  Supervisión"/>
    <s v="Supervisión técnica, ambiental, jurídica, administrativa, contable y/o financiera"/>
  </r>
  <r>
    <x v="9"/>
    <s v="72141003 72141104 72141106"/>
    <s v="Mejoramiento y mantenimiento de vías secundarias para la paz PEQUE - URAMITA en el Departamento de Antioquia"/>
    <d v="2018-06-30T00:00:00"/>
    <s v="3 meses"/>
    <s v="Licitación pública"/>
    <s v="Recursos de Fast Track"/>
    <n v="1761300000"/>
    <n v="1761300000"/>
    <s v="NO"/>
    <s v="N/A"/>
    <s v="Rodrigo Echeverry Ochoa"/>
    <s v="Director"/>
    <s v="3837980 3837981"/>
    <s v="rodrigo.echeverry@antioquia.gov.co_x000a_"/>
    <s v="Mantenimiento, mejoramiento y/o rehabilitación de la RVS"/>
    <s v="km de vías de la RVS mantenidas, mejoradas y/o rehabilitadas en afirmado  (31050305)_x000a_km de vías de la RVS mantenidas, mejoradas y/o rehabilitadas en pavimento (31050305)"/>
    <s v="Mejoramiento y mantenimiento de vías secundarias para la paz en el departamento de Antioquia"/>
    <m/>
    <s v="Red vial secundaria rehabilitada y mantenida"/>
    <s v="Pavimentación de vías - Mejoramiento"/>
    <m/>
    <m/>
    <m/>
    <m/>
    <m/>
    <x v="0"/>
    <m/>
    <m/>
    <m/>
    <s v="Edir Amparo Graciano Gómez/Interventoría Externa"/>
    <s v="Tipo A1: Supervisión e Interventoría Integral"/>
    <s v="Interventoría técnica, ambiental, jurídica, administrativa, contable y/o financiera"/>
  </r>
  <r>
    <x v="9"/>
    <n v="81101510"/>
    <s v="Interventoria técnica, administrativa, ambiental, financiera y legal para el Mejoramiento y mantenimiento de vías secundarias para la paz PEQUE - URAMITA en el Departamento de Antioquia"/>
    <d v="2018-06-30T00:00:00"/>
    <s v="3 meses"/>
    <s v="Concurso de Méritos"/>
    <s v="Recursos de Fast Track"/>
    <n v="195700000"/>
    <n v="195700000"/>
    <s v="NO"/>
    <s v="N/A"/>
    <s v="Rodrigo Echeverry Ochoa"/>
    <s v="Director"/>
    <s v="3837980 3837981"/>
    <s v="rodrigo.echeverry@antioquia.gov.co_x000a_"/>
    <s v="Mantenimiento, mejoramiento y/o rehabilitación de la RVS"/>
    <s v="km de vías de la RVS mantenidas, mejoradas y/o rehabilitadas en afirmado  (31050305)_x000a_km de vías de la RVS mantenidas, mejoradas y/o rehabilitadas en pavimento (31050305)"/>
    <s v="Mejoramiento y mantenimiento de vías secundarias para la paz en el departamento de Antioquia"/>
    <m/>
    <s v="Red vial secundaria rehabilitada y mantenida"/>
    <s v="Pavimentación de vías - Mejoramiento"/>
    <m/>
    <m/>
    <m/>
    <m/>
    <m/>
    <x v="0"/>
    <m/>
    <m/>
    <m/>
    <s v="Edir Amparo Graciano Gómez"/>
    <s v="Tipo C:  Supervisión"/>
    <s v="Supervisión técnica, ambiental, jurídica, administrativa, contable y/o financiera"/>
  </r>
  <r>
    <x v="9"/>
    <s v="72141003 72141104 72141106"/>
    <s v="Mejoramiento y mantenimiento de vías secundarias para la paz ALEJANDRÍA - EL BIZCOCHO en el Departamento de Antioquia"/>
    <d v="2018-06-30T00:00:00"/>
    <s v="3 meses"/>
    <s v="Licitación pública"/>
    <s v="Recursos de Fast Track"/>
    <n v="2053800000"/>
    <n v="2053800000"/>
    <s v="NO"/>
    <s v="N/A"/>
    <s v="Rodrigo Echeverry Ochoa"/>
    <s v="Director"/>
    <s v="3837980 3837981"/>
    <s v="rodrigo.echeverry@antioquia.gov.co_x000a_"/>
    <s v="Mantenimiento, mejoramiento y/o rehabilitación de la RVS"/>
    <s v="km de vías de la RVS mantenidas, mejoradas y/o rehabilitadas en afirmado  (31050305)_x000a_km de vías de la RVS mantenidas, mejoradas y/o rehabilitadas en pavimento (31050305)"/>
    <s v="Mejoramiento y mantenimiento de vías secundarias para la paz en el departamento de Antioquia"/>
    <m/>
    <s v="Red vial secundaria rehabilitada y mantenida"/>
    <s v="Pavimentación de vías - Mejoramiento"/>
    <m/>
    <m/>
    <m/>
    <m/>
    <m/>
    <x v="0"/>
    <m/>
    <m/>
    <m/>
    <s v="Edir Amparo Graciano Gómez/Interventoría Externa"/>
    <s v="Tipo A1: Supervisión e Interventoría Integral"/>
    <s v="Interventoría técnica, ambiental, jurídica, administrativa, contable y/o financiera"/>
  </r>
  <r>
    <x v="9"/>
    <n v="81101510"/>
    <s v="Interventoria técnica, administrativa, ambiental, financiera y legal para el Mejoramiento y mantenimiento de vías secundarias para la paz ALEJANDRÍA - EL BIZCOCHO en el Departamento de Antioquia"/>
    <d v="2018-06-30T00:00:00"/>
    <s v="3 meses"/>
    <s v="Concurso de Méritos"/>
    <s v="Recursos de Fast Track"/>
    <n v="228200000"/>
    <n v="228200000"/>
    <s v="NO"/>
    <s v="N/A"/>
    <s v="Rodrigo Echeverry Ochoa"/>
    <s v="Director"/>
    <s v="3837980 3837981"/>
    <s v="rodrigo.echeverry@antioquia.gov.co_x000a_"/>
    <s v="Mantenimiento, mejoramiento y/o rehabilitación de la RVS"/>
    <s v="km de vías de la RVS mantenidas, mejoradas y/o rehabilitadas en afirmado  (31050305)_x000a_km de vías de la RVS mantenidas, mejoradas y/o rehabilitadas en pavimento (31050305)"/>
    <s v="Mejoramiento y mantenimiento de vías secundarias para la paz en el departamento de Antioquia"/>
    <m/>
    <s v="Red vial secundaria rehabilitada y mantenida"/>
    <s v="Pavimentación de vías - Mejoramiento"/>
    <m/>
    <m/>
    <m/>
    <m/>
    <m/>
    <x v="0"/>
    <m/>
    <m/>
    <m/>
    <s v="Edir Amparo Graciano Gómez"/>
    <s v="Tipo C:  Supervisión"/>
    <s v="Supervisión técnica, ambiental, jurídica, administrativa, contable y/o financiera"/>
  </r>
  <r>
    <x v="9"/>
    <s v="72141003 72141104 72141106"/>
    <s v="Mejoramiento y mantenimiento de vías secundarias para la paz ANGOSTURA - LA HERRADURA en el Departamento de Antioquia"/>
    <d v="2018-06-30T00:00:00"/>
    <s v="3 meses"/>
    <s v="Licitación pública"/>
    <s v="Recursos de Fast Track"/>
    <n v="1761300000"/>
    <n v="1761300000"/>
    <s v="NO"/>
    <s v="N/A"/>
    <s v="Rodrigo Echeverry Ochoa"/>
    <s v="Director"/>
    <s v="3837980 3837981"/>
    <s v="rodrigo.echeverry@antioquia.gov.co_x000a_"/>
    <s v="Mantenimiento, mejoramiento y/o rehabilitación de la RVS"/>
    <s v="km de vías de la RVS mantenidas, mejoradas y/o rehabilitadas en afirmado  (31050305)_x000a_km de vías de la RVS mantenidas, mejoradas y/o rehabilitadas en pavimento (31050305)"/>
    <s v="Mejoramiento y mantenimiento de vías secundarias para la paz en el departamento de Antioquia"/>
    <m/>
    <s v="Red vial secundaria rehabilitada y mantenida"/>
    <s v="Pavimentación de vías - Mejoramiento"/>
    <m/>
    <m/>
    <m/>
    <m/>
    <m/>
    <x v="0"/>
    <m/>
    <m/>
    <m/>
    <s v="Edir Amparo Graciano Gómez/Interventoría Externa"/>
    <s v="Tipo A1: Supervisión e Interventoría Integral"/>
    <s v="Interventoría técnica, ambiental, jurídica, administrativa, contable y/o financiera"/>
  </r>
  <r>
    <x v="9"/>
    <n v="81101510"/>
    <s v="Interventoria técnica, administrativa, ambiental, financiera y legal para el Mejoramiento y mantenimiento de vías secundarias para la paz ANGOSTURA - LA HERRADURA en el Departamento de Antioquia"/>
    <d v="2018-06-30T00:00:00"/>
    <s v="3 meses"/>
    <s v="Concurso de Méritos"/>
    <s v="Recursos de Fast Track"/>
    <n v="195700000"/>
    <n v="195700000"/>
    <s v="NO"/>
    <s v="N/A"/>
    <s v="Rodrigo Echeverry Ochoa"/>
    <s v="Director"/>
    <s v="3837980 3837981"/>
    <s v="rodrigo.echeverry@antioquia.gov.co_x000a_"/>
    <s v="Mantenimiento, mejoramiento y/o rehabilitación de la RVS"/>
    <s v="km de vías de la RVS mantenidas, mejoradas y/o rehabilitadas en afirmado  (31050305)_x000a_km de vías de la RVS mantenidas, mejoradas y/o rehabilitadas en pavimento (31050305)"/>
    <s v="Mejoramiento y mantenimiento de vías secundarias para la paz en el departamento de Antioquia"/>
    <m/>
    <s v="Red vial secundaria rehabilitada y mantenida"/>
    <s v="Pavimentación de vías - Mejoramiento"/>
    <m/>
    <m/>
    <m/>
    <m/>
    <m/>
    <x v="0"/>
    <m/>
    <m/>
    <m/>
    <s v="Edir Amparo Graciano Gómez"/>
    <s v="Tipo C:  Supervisión"/>
    <s v="Supervisión técnica, ambiental, jurídica, administrativa, contable y/o financiera"/>
  </r>
  <r>
    <x v="9"/>
    <s v="72141003 72141104 72141106"/>
    <s v="Mejoramiento y mantenimiento de vías secundarias para la paz URRAO - CAICEDO ( JAIPERA - LA ANÁ) en el Departamento de Antioquia"/>
    <d v="2018-06-30T00:00:00"/>
    <s v="3 meses"/>
    <s v="Licitación pública"/>
    <s v="Recursos de Fast Track"/>
    <n v="1761300000"/>
    <n v="1761300000"/>
    <s v="NO"/>
    <s v="N/A"/>
    <s v="Rodrigo Echeverry Ochoa"/>
    <s v="Director"/>
    <s v="3837980 3837981"/>
    <s v="rodrigo.echeverry@antioquia.gov.co_x000a_"/>
    <s v="Mantenimiento, mejoramiento y/o rehabilitación de la RVS"/>
    <s v="km de vías de la RVS mantenidas, mejoradas y/o rehabilitadas en afirmado  (31050305)_x000a_km de vías de la RVS mantenidas, mejoradas y/o rehabilitadas en pavimento (31050305)"/>
    <s v="Mejoramiento y mantenimiento de vías secundarias para la paz en el departamento de Antioquia"/>
    <m/>
    <s v="Red vial secundaria rehabilitada y mantenida"/>
    <s v="Pavimentación de vías - Mejoramiento"/>
    <m/>
    <m/>
    <m/>
    <m/>
    <m/>
    <x v="0"/>
    <m/>
    <m/>
    <m/>
    <s v="Edir Amparo Graciano Gómez/Interventoría Externa"/>
    <s v="Tipo A1: Supervisión e Interventoría Integral"/>
    <s v="Interventoría técnica, ambiental, jurídica, administrativa, contable y/o financiera"/>
  </r>
  <r>
    <x v="9"/>
    <n v="81101510"/>
    <s v="Interventoria técnica, administrativa, ambiental, financiera y legal para el Mejoramiento y mantenimiento de vías secundarias para la paz URRAO - CAICEDO ( JAIPERA - LA ANÁ) en el Departamento de Antioquia"/>
    <d v="2018-06-30T00:00:00"/>
    <s v="3 meses"/>
    <s v="Concurso de Méritos"/>
    <s v="Recursos de Fast Track"/>
    <n v="195700000"/>
    <n v="195700000"/>
    <s v="NO"/>
    <s v="N/A"/>
    <s v="Rodrigo Echeverry Ochoa"/>
    <s v="Director"/>
    <s v="3837980 3837981"/>
    <s v="rodrigo.echeverry@antioquia.gov.co_x000a_"/>
    <s v="Mantenimiento, mejoramiento y/o rehabilitación de la RVS"/>
    <s v="km de vías de la RVS mantenidas, mejoradas y/o rehabilitadas en afirmado  (31050305)_x000a_km de vías de la RVS mantenidas, mejoradas y/o rehabilitadas en pavimento (31050305)"/>
    <s v="Mejoramiento y mantenimiento de vías secundarias para la paz en el departamento de Antioquia"/>
    <m/>
    <s v="Red vial secundaria rehabilitada y mantenida"/>
    <s v="Pavimentación de vías - Mejoramiento"/>
    <m/>
    <m/>
    <m/>
    <m/>
    <m/>
    <x v="0"/>
    <m/>
    <m/>
    <m/>
    <s v="Edir Amparo Graciano Gómez"/>
    <s v="Tipo C:  Supervisión"/>
    <s v="Supervisión técnica, ambiental, jurídica, administrativa, contable y/o financiera"/>
  </r>
  <r>
    <x v="9"/>
    <s v="72141003 72141104 72141106"/>
    <s v="Mejoramiento y mantenimiento de vías secundarias para la paz CONCEPCIÓN - BARBOSA en el Departamento de Antioquia"/>
    <d v="2018-06-30T00:00:00"/>
    <s v="3 meses"/>
    <s v="Licitación pública"/>
    <s v="Recursos de Fast Track"/>
    <n v="2346300000"/>
    <n v="2346300000"/>
    <s v="NO"/>
    <s v="N/A"/>
    <s v="Rodrigo Echeverry Ochoa"/>
    <s v="Director"/>
    <s v="3837980 3837981"/>
    <s v="rodrigo.echeverry@antioquia.gov.co_x000a_"/>
    <s v="Mantenimiento, mejoramiento y/o rehabilitación de la RVS"/>
    <s v="km de vías de la RVS mantenidas, mejoradas y/o rehabilitadas en afirmado  (31050305)_x000a_km de vías de la RVS mantenidas, mejoradas y/o rehabilitadas en pavimento (31050305)"/>
    <s v="Mejoramiento y mantenimiento de vías para la paz en el departamento de Antioquia"/>
    <m/>
    <s v="Red vial secundaria rehabilitada y mantenida"/>
    <s v="Pavimentación de vías - Mejoramiento"/>
    <m/>
    <m/>
    <m/>
    <m/>
    <m/>
    <x v="0"/>
    <m/>
    <m/>
    <m/>
    <s v="Edir Amparo Graciano Gómez/Interventoría Externa"/>
    <s v="Tipo A1: Supervisión e Interventoría Integral"/>
    <s v="Interventoría técnica, ambiental, jurídica, administrativa, contable y/o financiera"/>
  </r>
  <r>
    <x v="9"/>
    <n v="81101510"/>
    <s v="Interventoria técnica, administrativa, ambiental, financiera y legal para el Mejoramiento y mantenimiento de vías secundarias para la paz CONCEPCIÓN - BARBOSA en el Departamento de Antioquia"/>
    <d v="2018-06-30T00:00:00"/>
    <s v="3 meses"/>
    <s v="Concurso de Méritos"/>
    <s v="Recursos de Fast Track"/>
    <n v="260700000"/>
    <n v="260700000"/>
    <s v="NO"/>
    <s v="N/A"/>
    <s v="Rodrigo Echeverry Ochoa"/>
    <s v="Director"/>
    <s v="3837980 3837981"/>
    <s v="rodrigo.echeverry@antioquia.gov.co_x000a_"/>
    <s v="Mantenimiento, mejoramiento y/o rehabilitación de la RVS"/>
    <s v="km de vías de la RVS mantenidas, mejoradas y/o rehabilitadas en afirmado  (31050305)_x000a_km de vías de la RVS mantenidas, mejoradas y/o rehabilitadas en pavimento (31050305)"/>
    <s v="Mejoramiento y mantenimiento de vías para la paz en el departamento de Antioquia"/>
    <m/>
    <s v="Red vial secundaria rehabilitada y mantenida"/>
    <s v="Pavimentación de vías - Mejoramiento"/>
    <m/>
    <m/>
    <m/>
    <m/>
    <m/>
    <x v="0"/>
    <m/>
    <m/>
    <m/>
    <s v="Edir Amparo Graciano Gómez"/>
    <s v="Tipo C:  Supervisión"/>
    <s v="Supervisión técnica, ambiental, jurídica, administrativa, contable y/o financiera"/>
  </r>
  <r>
    <x v="9"/>
    <s v="72141003 72141104 72141106"/>
    <s v="Mejoramiento y mantenimiento de vías secundarias para la paz LA GRANJA - (MONTEBELLO) - EL RETIRO en el Departamento de Antioquia"/>
    <d v="2018-06-30T00:00:00"/>
    <s v="3 meses"/>
    <s v="Licitación pública"/>
    <s v="Recursos de Fast Track"/>
    <n v="1761300000"/>
    <n v="1761300000"/>
    <s v="NO"/>
    <s v="N/A"/>
    <s v="Rodrigo Echeverry Ochoa"/>
    <s v="Director"/>
    <s v="3837980 3837981"/>
    <s v="rodrigo.echeverry@antioquia.gov.co_x000a_"/>
    <s v="Mantenimiento, mejoramiento y/o rehabilitación de la RVS"/>
    <s v="km de vías de la RVS mantenidas, mejoradas y/o rehabilitadas en afirmado  (31050305)_x000a_km de vías de la RVS mantenidas, mejoradas y/o rehabilitadas en pavimento (31050305)"/>
    <s v="Mejoramiento y mantenimiento de vías para la paz en el departamento de Antioquia"/>
    <m/>
    <s v="Red vial secundaria rehabilitada y mantenida"/>
    <s v="Pavimentación de vías - Mejoramiento"/>
    <m/>
    <m/>
    <m/>
    <m/>
    <m/>
    <x v="0"/>
    <m/>
    <m/>
    <m/>
    <s v="Edir Amparo Graciano Gómez/Interventoría Externa"/>
    <s v="Tipo A1: Supervisión e Interventoría Integral"/>
    <s v="Interventoría técnica, ambiental, jurídica, administrativa, contable y/o financiera"/>
  </r>
  <r>
    <x v="9"/>
    <n v="81101510"/>
    <s v="Interventoria técnica, administrativa, ambiental, financiera y legal para el Mejoramiento y mantenimiento de vías secundarias para la paz LA GRANJA - (MONTEBELLO) - EL RETIRO en el Departamento de Antioquia"/>
    <d v="2018-06-30T00:00:00"/>
    <s v="3 meses"/>
    <s v="Concurso de Méritos"/>
    <s v="Recursos de Fast Track"/>
    <n v="195700000"/>
    <n v="195700000"/>
    <s v="NO"/>
    <s v="N/A"/>
    <s v="Rodrigo Echeverry Ochoa"/>
    <s v="Director"/>
    <s v="3837980 3837981"/>
    <s v="rodrigo.echeverry@antioquia.gov.co_x000a_"/>
    <s v="Mantenimiento, mejoramiento y/o rehabilitación de la RVS"/>
    <s v="km de vías de la RVS mantenidas, mejoradas y/o rehabilitadas en afirmado  (31050305)_x000a_km de vías de la RVS mantenidas, mejoradas y/o rehabilitadas en pavimento (31050305)"/>
    <s v="Mejoramiento y mantenimiento de vías para la paz en el departamento de Antioquia"/>
    <m/>
    <s v="Red vial secundaria rehabilitada y mantenida"/>
    <s v="Pavimentación de vías - Mejoramiento"/>
    <m/>
    <m/>
    <m/>
    <m/>
    <m/>
    <x v="0"/>
    <m/>
    <m/>
    <m/>
    <s v="Edir Amparo Graciano Gómez"/>
    <s v="Tipo C:  Supervisión"/>
    <s v="Supervisión técnica, ambiental, jurídica, administrativa, contable y/o financiera"/>
  </r>
  <r>
    <x v="9"/>
    <s v="72141003 72141104 72141106"/>
    <s v="Mejoramiento y mantenimiento de vías secundarias para la paz GRANADA - SAN CARLOS en el Departamento de Antioquia"/>
    <d v="2018-06-30T00:00:00"/>
    <s v="3 meses"/>
    <s v="Licitación pública"/>
    <s v="Recursos de Fast Track"/>
    <n v="2700000000"/>
    <n v="2700000000"/>
    <s v="NO"/>
    <s v="N/A"/>
    <s v="Rodrigo Echeverry Ochoa"/>
    <s v="Director"/>
    <s v="3837980 3837981"/>
    <s v="rodrigo.echeverry@antioquia.gov.co_x000a_"/>
    <s v="Mantenimiento, mejoramiento y/o rehabilitación de la RVS"/>
    <s v="km de vías de la RVS mantenidas, mejoradas y/o rehabilitadas en afirmado  (31050305)_x000a_km de vías de la RVS mantenidas, mejoradas y/o rehabilitadas en pavimento (31050305)"/>
    <s v="Mejoramiento y mantenimiento de vías secundarias para la paz en el departamento de Antioquia"/>
    <m/>
    <s v="Red vial secundaria rehabilitada y mantenida"/>
    <s v="Pavimentación de vías - Mejoramiento"/>
    <m/>
    <m/>
    <m/>
    <m/>
    <m/>
    <x v="0"/>
    <m/>
    <m/>
    <m/>
    <s v="Edir Amparo Graciano Gómez/Interventoría Externa"/>
    <s v="Tipo A1: Supervisión e Interventoría Integral"/>
    <s v="Interventoría técnica, ambiental, jurídica, administrativa, contable y/o financiera"/>
  </r>
  <r>
    <x v="9"/>
    <n v="81101510"/>
    <s v="Interventoria técnica, administrativa, ambiental, financiera y legal para el Mejoramiento y mantenimiento de vías secundarias para la paz GRANADA - SAN CARLOS en el Departamento de Antioquia"/>
    <d v="2018-06-30T00:00:00"/>
    <s v="3 meses"/>
    <s v="Concurso de Méritos"/>
    <s v="Recursos de Fast Track"/>
    <n v="300000000"/>
    <n v="300000000"/>
    <s v="NO"/>
    <s v="N/A"/>
    <s v="Rodrigo Echeverry Ochoa"/>
    <s v="Director"/>
    <s v="3837980 3837981"/>
    <s v="rodrigo.echeverry@antioquia.gov.co_x000a_"/>
    <s v="Mantenimiento, mejoramiento y/o rehabilitación de la RVS"/>
    <s v="km de vías de la RVS mantenidas, mejoradas y/o rehabilitadas en afirmado  (31050305)_x000a_km de vías de la RVS mantenidas, mejoradas y/o rehabilitadas en pavimento (31050305)"/>
    <s v="Mejoramiento y mantenimiento de vías secundarias para la paz en el departamento de Antioquia"/>
    <m/>
    <s v="Red vial secundaria rehabilitada y mantenida"/>
    <s v="Pavimentación de vías - Mejoramiento"/>
    <m/>
    <m/>
    <m/>
    <m/>
    <m/>
    <x v="0"/>
    <m/>
    <m/>
    <m/>
    <s v="Edir Amparo Graciano Gómez"/>
    <s v="Tipo C:  Supervisión"/>
    <s v="Supervisión técnica, ambiental, jurídica, administrativa, contable y/o financiera"/>
  </r>
  <r>
    <x v="9"/>
    <s v="72141003 72141104 72141106"/>
    <s v="Mejoramiento y mantenimiento de vías secundarias para la paz DABEIBA - CAMPARUSIA en el Departamento de Antioquia (Esta vía no está en el proyecto)"/>
    <d v="2018-06-30T00:00:00"/>
    <s v="3 meses"/>
    <s v="Licitación pública"/>
    <s v="Recursos de Fast Track"/>
    <n v="1771209563.4000001"/>
    <n v="1771209563.4000001"/>
    <s v="NO"/>
    <s v="N/A"/>
    <s v="Rodrigo Echeverry Ochoa"/>
    <s v="Director"/>
    <s v="3837980 3837981"/>
    <s v="rodrigo.echeverry@antioquia.gov.co_x000a_"/>
    <s v="Mantenimiento, mejoramiento y/o rehabilitación de la RVS"/>
    <s v="km de vías de la RVS mantenidas, mejoradas y/o rehabilitadas en afirmado  (31050305)_x000a_km de vías de la RVS mantenidas, mejoradas y/o rehabilitadas en pavimento (31050305)"/>
    <s v="Mantenimiento y Mejoramiento de la RVS en Antioquia"/>
    <m/>
    <s v="Red vial secundaria rehabilitada y mantenida"/>
    <s v="Pavimentación de vías - Mejoramiento"/>
    <m/>
    <m/>
    <m/>
    <m/>
    <m/>
    <x v="0"/>
    <m/>
    <m/>
    <m/>
    <s v="Edir Amparo Graciano Gómez/Interventoría Externa"/>
    <s v="Tipo A1: Supervisión e Interventoría Integral"/>
    <s v="Interventoría técnica, ambiental, jurídica, administrativa, contable y/o financiera"/>
  </r>
  <r>
    <x v="9"/>
    <n v="81101510"/>
    <s v="Interventoria técnica, administrativa, ambiental, financiera y legal para el Mejoramiento y mantenimiento de vías secundarias para la paz DABEIBA - CAMPARUSIA en el Departamento de Antioquia  (Esta vía no está en el proyecto)"/>
    <d v="2018-06-30T00:00:00"/>
    <s v="3 meses"/>
    <s v="Concurso de Méritos"/>
    <s v="Recursos de Fast Track"/>
    <n v="196801062.60000002"/>
    <n v="196801062.60000002"/>
    <s v="NO"/>
    <s v="N/A"/>
    <s v="Rodrigo Echeverry Ochoa"/>
    <s v="Director"/>
    <s v="3837980 3837981"/>
    <s v="rodrigo.echeverry@antioquia.gov.co_x000a_"/>
    <s v="Mantenimiento, mejoramiento y/o rehabilitación de la RVS"/>
    <s v="km de vías de la RVS mantenidas, mejoradas y/o rehabilitadas en afirmado  (31050305)_x000a_km de vías de la RVS mantenidas, mejoradas y/o rehabilitadas en pavimento (31050305)"/>
    <s v="Mantenimiento y Mejoramiento de la RVS en Antioquia"/>
    <m/>
    <s v="Red vial secundaria rehabilitada y mantenida"/>
    <s v="Pavimentación de vías - Mejoramiento"/>
    <m/>
    <m/>
    <m/>
    <m/>
    <m/>
    <x v="0"/>
    <m/>
    <m/>
    <m/>
    <s v="Edir Amparo Graciano Gómez"/>
    <s v="Tipo C:  Supervisión"/>
    <s v="Supervisión técnica, ambiental, jurídica, administrativa, contable y/o financiera"/>
  </r>
  <r>
    <x v="9"/>
    <n v="81101510"/>
    <s v="ADICIÓN 1 Y PRORROGA 1 AL CONTRATO 4600007123 DE 2017 CONSULTORIA PARA ESTUDIOS Y DISEÑOS TÉCNICOS PARA LA PAVIMENTACIÓN DE VIAS EN EL DEPARTAMENTO DE ANTIOQUIA POR EL SISTEMA DE VALORIZACIÓN"/>
    <d v="2017-03-15T00:00:00"/>
    <s v="3,5 meses"/>
    <s v="Concurso de Méritos"/>
    <s v="Recursos propios"/>
    <n v="2173136238"/>
    <n v="703136238"/>
    <s v="NO"/>
    <s v="N/A"/>
    <s v="Rodrigo Echeverry Ochoa"/>
    <s v="Director"/>
    <s v="3837980 3837981"/>
    <s v="rodrigo.echeverry@antioquia.gov.co_x000a_"/>
    <s v="Estudios y seguimientos para la planeación y desarrollo de la Infraestructura de transporte"/>
    <s v="Estudios de Sistemas viales subregionales elaborados (31050205)"/>
    <s v="Estudio Plan de infraestructura y movilidad 2030 departamento de Antioquia"/>
    <s v="182124001"/>
    <s v="Estudios de la red vial elaborados"/>
    <s v="Elaboración proyectos Plan de Movilidad,_x000a_Fortalecimiento Institucional,_x000a_Estudios ciclorrutas, motorrutas y otros._x000a_"/>
    <n v="6985"/>
    <s v="21013 de 02/02/2018_x000a__x000a_17989 de 20/06/2017_x000a_POR SUSTITUCION DE FONDO DEL CDP 3500036784_x000a__x000a_17352 de 05/04/2017 _x000a_17088 de 06/03/2017"/>
    <d v="2017-05-24T16:56:00"/>
    <s v="S2017060093282 27/07/2017"/>
    <n v="4600007123"/>
    <x v="1"/>
    <s v="ARREDONDO MADRID INGENIEROS CIVILES SAS (AIM. SAS) REPRESENTANTE LEGAL SUPLENTE, LA SEÑORA MARIA MARLENY FLOREZ ARENAS IDENTIFICADA CON CEDULA DE CIUDADANIA NUMERO 32.480.686 DE MEDELLIN "/>
    <s v="Suspendido"/>
    <s v="Fecha de Firma del Contrato  01 de septiembre de 2017  _x000a_Fecha de Inicio de Ejecución del Contrato  25 de septiembre de 2017  _x000a_Plazo de Ejecución del Contrato  105 Dí­as hasta el 15 de diciembre de 2017_x000a_Fecha de Suspensión a partir del 12 de diciembre de 2017_x000a_Prorroga 1: Por 1 mes más a partir de la fecha de reanudación_x000a__x000a_ACTA DE SUSPENSION 4600007123 03-01-2018 10:25 AM_x000a__x000a__x000a__x000a_"/>
    <s v="Paulo Andres Pérez Giraldo"/>
    <s v="Tipo C:  Supervisión"/>
    <s v="Supervisión técnica, jurídica, administrativa, contable y/o financiera"/>
  </r>
  <r>
    <x v="9"/>
    <s v="43211903"/>
    <s v="SUMINISTRO DE Pantalla táctil multiclass touch screen_x000a__x000a_Nota: La competencia para la contratación de este objeto es de la Secretaría General, se trata de un objeto derivado de un proceso de selección de mayor cuantía que será adelantado por dicha dependencia y entregado el CDP respectivo para su contratación (Centro de Costos 112000G222)."/>
    <d v="2018-04-01T00:00:00"/>
    <s v="1 mes"/>
    <s v="Selección Abreviada - Subasta Inversa"/>
    <s v="Recursos propios"/>
    <n v="6000000"/>
    <n v="6000000"/>
    <s v="NO"/>
    <s v="N/A"/>
    <s v="Rodrigo Echeverry Ochoa"/>
    <s v="Director"/>
    <s v="3837980 3837981"/>
    <s v="rodrigo.echeverry@antioquia.gov.co_x000a_"/>
    <s v="Estudios y seguimientos para la planeación y desarrollo de la Infraestructura de transporte"/>
    <s v="Estudios de Sistemas viales subregionales elaborados (31050205)"/>
    <s v="Desarrollo de Sistemas de Información en la Secretaría de Infraestructura Física"/>
    <n v="180036001"/>
    <s v="Sistemas de Información implementados"/>
    <s v="Compra de equipos,_x000a_Desarrollo de sistemas informáticos y bases de datos,_x000a_Estructuración, desarrollo y operación Centro de Gestión,_x000a_Mantenimiento licencias y Software,_x000a_Fortalecimiento Institucional."/>
    <m/>
    <m/>
    <m/>
    <m/>
    <m/>
    <x v="0"/>
    <m/>
    <m/>
    <s v="Nota: La competencia para la contratación de este objeto es de la Secretaría General, se trata de un objeto derivado de un proceso de selección de mayor cuantía que será adelantado por dicha dependencia y entregado el CDP respectivo para su contratación (Centro de Costos 112000G222)."/>
    <s v="Blanca Margarita Granda Cortes/Supervisión del contrato realizada por de la Secretaría General"/>
    <s v="Tipo C:  Supervisión"/>
    <s v="Supervisión técnica, ambiental, jurídica, administrativa, contable y/o financiera"/>
  </r>
  <r>
    <x v="9"/>
    <s v="43211903"/>
    <s v="SUMINISTRO DE Pantalla táctil multiclass touch screen para el auditorio de Infraestructura (Procesos de adjudicaciones)_x000a__x000a_Nota: La competencia para la contratación de este objeto es de la Secretaría General, se trata de un objeto derivado de un proceso de selección de mayor cuantía que será adelantado por dicha dependencia y entregado el CDP respectivo para su contratación  (Centro de Costos 112000G222)."/>
    <d v="2018-04-01T00:00:00"/>
    <s v="1 mes"/>
    <s v="Selección Abreviada - Subasta Inversa"/>
    <s v="Recursos propios"/>
    <n v="8000000"/>
    <n v="8000000"/>
    <s v="NO"/>
    <s v="N/A"/>
    <s v="Rodrigo Echeverry Ochoa"/>
    <s v="Director"/>
    <s v="3837980 3837981"/>
    <s v="rodrigo.echeverry@antioquia.gov.co_x000a_"/>
    <s v="Estudios y seguimientos para la planeación y desarrollo de la Infraestructura de transporte"/>
    <s v="Estudios de Sistemas viales subregionales elaborados (31050205)"/>
    <s v="Desarrollo de Sistemas de Información en la Secretaría de Infraestructura Física"/>
    <n v="180036001"/>
    <s v="Sistemas de Información implementados"/>
    <s v="Compra de equipos,_x000a_Desarrollo de sistemas informáticos y bases de datos,_x000a_Estructuración, desarrollo y operación Centro de Gestión,_x000a_Mantenimiento licencias y Software,_x000a_Fortalecimiento Institucional."/>
    <m/>
    <m/>
    <m/>
    <m/>
    <m/>
    <x v="0"/>
    <m/>
    <m/>
    <s v="Nota: La competencia para la contratación de este objeto es de la Secretaría General, se trata de un objeto derivado de un proceso de selección de mayor cuantía que será adelantado por dicha dependencia y entregado el CDP respectivo para su contratación (Centro de Costos 112000G222)."/>
    <s v="Blanca Margarita Granda Cortes/Supervisión del contrato realizada por de la Secretaría General"/>
    <s v="Tipo C:  Supervisión"/>
    <s v="Supervisión técnica, ambiental, jurídica, administrativa, contable y/o financiera"/>
  </r>
  <r>
    <x v="9"/>
    <s v="52161505"/>
    <s v="SUMINISTRO DE TV UHD 4K_x000a__x000a_Nota: La competencia para la contratación de este objeto es de la Secretaría General, se trata de un objeto derivado de un proceso de selección de mayor cuantía que será adelantado por dicha dependencia y entregado el CDP respectivo para su contratación  (Centro de Costos 112000G222)."/>
    <d v="2018-04-01T00:00:00"/>
    <s v="1 mes"/>
    <s v="Selección Abreviada - Subasta Inversa"/>
    <s v="Recursos propios"/>
    <n v="16000000"/>
    <n v="16000000"/>
    <s v="NO"/>
    <s v="N/A"/>
    <s v="Rodrigo Echeverry Ochoa"/>
    <s v="Director"/>
    <s v="3837980 3837981"/>
    <s v="rodrigo.echeverry@antioquia.gov.co_x000a_"/>
    <s v="Estudios y seguimientos para la planeación y desarrollo de la Infraestructura de transporte"/>
    <s v="Estudios de Sistemas viales subregionales elaborados (31050205)"/>
    <s v="Desarrollo de Sistemas de Información en la Secretaría de Infraestructura Física"/>
    <n v="180036001"/>
    <s v="Sistemas de Información implementados"/>
    <s v="Compra de equipos,_x000a_Desarrollo de sistemas informáticos y bases de datos,_x000a_Estructuración, desarrollo y operación Centro de Gestión,_x000a_Mantenimiento licencias y Software,_x000a_Fortalecimiento Institucional."/>
    <m/>
    <m/>
    <m/>
    <m/>
    <m/>
    <x v="0"/>
    <m/>
    <m/>
    <s v="Nota: La competencia para la contratación de este objeto es de la Secretaría General, se trata de un objeto derivado de un proceso de selección de mayor cuantía que será adelantado por dicha dependencia y entregado el CDP respectivo para su contratación (Centro de Costos 112000G222)."/>
    <s v="Blanca Margarita Granda Cortes/Supervisión del contrato realizada por de la Secretaría General"/>
    <s v="Tipo C:  Supervisión"/>
    <s v="Supervisión técnica, ambiental, jurídica, administrativa, contable y/o financiera"/>
  </r>
  <r>
    <x v="9"/>
    <s v="43221503"/>
    <s v="SUMINISTRO DE Parlante con tripode todo en uno  para el auditorio de Infraestructura (Procesos de adjudicaciones)_x000a__x000a_Nota: La competencia para la contratación de este objeto es de la Secretaría General, se trata de un objeto derivado de un proceso de selección de mayor cuantía que será adelantado por dicha dependencia y entregado el CDP respectivo para su contratación  (Centro de Costos 112000G222)."/>
    <d v="2018-04-01T00:00:00"/>
    <s v="1 mes"/>
    <s v="Selección Abreviada - Subasta Inversa"/>
    <s v="Recursos propios"/>
    <n v="1500000"/>
    <n v="1500000"/>
    <s v="NO"/>
    <s v="N/A"/>
    <s v="Rodrigo Echeverry Ochoa"/>
    <s v="Director"/>
    <s v="3837980 3837981"/>
    <s v="rodrigo.echeverry@antioquia.gov.co_x000a_"/>
    <s v="Estudios y seguimientos para la planeación y desarrollo de la Infraestructura de transporte"/>
    <s v="Estudios de Sistemas viales subregionales elaborados (31050205)"/>
    <s v="Desarrollo de Sistemas de Información en la Secretaría de Infraestructura Física"/>
    <n v="180036001"/>
    <s v="Sistemas de Información implementados"/>
    <s v="Compra de equipos,_x000a_Desarrollo de sistemas informáticos y bases de datos,_x000a_Estructuración, desarrollo y operación Centro de Gestión,_x000a_Mantenimiento licencias y Software,_x000a_Fortalecimiento Institucional."/>
    <m/>
    <m/>
    <m/>
    <m/>
    <m/>
    <x v="0"/>
    <m/>
    <m/>
    <s v="Nota: La competencia para la contratación de este objeto es de la Secretaría General, se trata de un objeto derivado de un proceso de selección de mayor cuantía que será adelantado por dicha dependencia y entregado el CDP respectivo para su contratación (Centro de Costos 112000G222)."/>
    <s v="Blanca Margarita Granda Cortes/Supervisión del contrato realizada por de la Secretaría General"/>
    <s v="Tipo C:  Supervisión"/>
    <s v="Supervisión técnica, ambiental, jurídica, administrativa, contable y/o financiera"/>
  </r>
  <r>
    <x v="9"/>
    <s v="52161520"/>
    <s v="SUMINISTRO DE Micrófono profesional UHF  para el auditorio de Infraestructura (Procesos de adjudicaciones)_x000a__x000a_Nota: La competencia para la contratación de este objeto es de la Secretaría General, se trata de un objeto derivado de un proceso de selección de mayor cuantía que será adelantado por dicha dependencia y entregado el CDP respectivo para su contratación  (Centro de Costos 112000G222)."/>
    <d v="2018-04-01T00:00:00"/>
    <s v="1 mes"/>
    <s v="Selección Abreviada - Subasta Inversa"/>
    <s v="Recursos propios"/>
    <n v="350000"/>
    <n v="350000"/>
    <s v="NO"/>
    <s v="N/A"/>
    <s v="Rodrigo Echeverry Ochoa"/>
    <s v="Director"/>
    <s v="3837980 3837981"/>
    <s v="rodrigo.echeverry@antioquia.gov.co_x000a_"/>
    <s v="Estudios y seguimientos para la planeación y desarrollo de la Infraestructura de transporte"/>
    <s v="Estudios de Sistemas viales subregionales elaborados (31050205)"/>
    <s v="Desarrollo de Sistemas de Información en la Secretaría de Infraestructura Física"/>
    <n v="180036001"/>
    <s v="Sistemas de Información implementados"/>
    <s v="Compra de equipos,_x000a_Desarrollo de sistemas informáticos y bases de datos,_x000a_Estructuración, desarrollo y operación Centro de Gestión,_x000a_Mantenimiento licencias y Software,_x000a_Fortalecimiento Institucional."/>
    <m/>
    <m/>
    <m/>
    <m/>
    <m/>
    <x v="0"/>
    <m/>
    <m/>
    <s v="Nota: La competencia para la contratación de este objeto es de la Secretaría General, se trata de un objeto derivado de un proceso de selección de mayor cuantía que será adelantado por dicha dependencia y entregado el CDP respectivo para su contratación (Centro de Costos 112000G222)."/>
    <s v="Blanca Margarita Granda Cortes/Supervisión del contrato realizada por de la Secretaría General"/>
    <s v="Tipo C:  Supervisión"/>
    <s v="Supervisión técnica, ambiental, jurídica, administrativa, contable y/o financiera"/>
  </r>
  <r>
    <x v="9"/>
    <s v="52161520"/>
    <s v="SUMINISTRO DE Micrófono profesional  UHD, 2 auriculares para el auditorio de Infraestructura (Procesos de adjudicaciones)_x000a__x000a_Nota: La competencia para la contratación de este objeto es de la Secretaría General, se trata de un objeto derivado de un proceso de selección de mayor cuantía que será adelantado por dicha dependencia y entregado el CDP respectivo para su contratación  (Centro de Costos 112000G222)."/>
    <d v="2018-04-01T00:00:00"/>
    <s v="1 mes"/>
    <s v="Selección Abreviada - Subasta Inversa"/>
    <s v="Recursos propios"/>
    <n v="380000"/>
    <n v="380000"/>
    <s v="NO"/>
    <s v="N/A"/>
    <s v="Rodrigo Echeverry Ochoa"/>
    <s v="Director"/>
    <s v="3837980 3837981"/>
    <s v="rodrigo.echeverry@antioquia.gov.co_x000a_"/>
    <s v="Estudios y seguimientos para la planeación y desarrollo de la Infraestructura de transporte"/>
    <s v="Estudios de Sistemas viales subregionales elaborados (31050205)"/>
    <s v="Desarrollo de Sistemas de Información en la Secretaría de Infraestructura Física"/>
    <n v="180036001"/>
    <s v="Sistemas de Información implementados"/>
    <s v="Compra de equipos,_x000a_Desarrollo de sistemas informáticos y bases de datos,_x000a_Estructuración, desarrollo y operación Centro de Gestión,_x000a_Mantenimiento licencias y Software,_x000a_Fortalecimiento Institucional."/>
    <m/>
    <m/>
    <m/>
    <m/>
    <m/>
    <x v="0"/>
    <m/>
    <m/>
    <s v="Nota: La competencia para la contratación de este objeto es de la Secretaría General, se trata de un objeto derivado de un proceso de selección de mayor cuantía que será adelantado por dicha dependencia y entregado el CDP respectivo para su contratación (Centro de Costos 112000G222)."/>
    <s v="Blanca Margarita Granda Cortes/Supervisión del contrato realizada por de la Secretaría General"/>
    <s v="Tipo C:  Supervisión"/>
    <s v="Supervisión técnica, ambiental, jurídica, administrativa, contable y/o financiera"/>
  </r>
  <r>
    <x v="9"/>
    <n v="81112501"/>
    <s v="SUSCRIPCION POR UN AÑO DE LICENCIAMIENTO EN RED AUTOCAD COLECTION _x000a__x000a_Nota: La competencia para la contratación de este objeto es de la Dirección de Informática, el proceso de contratación será adelantado por la Secretaría General y entregado el CDP respectivo para su contratación (Centro de Costos 112000G222)"/>
    <d v="2018-04-01T00:00:00"/>
    <s v="1 mes"/>
    <s v="Selección Abreviada - Subasta Inversa"/>
    <s v="Recursos propios"/>
    <n v="20000000"/>
    <n v="20000000"/>
    <s v="NO"/>
    <s v="N/A"/>
    <s v="Rodrigo Echeverry Ochoa"/>
    <s v="Director"/>
    <s v="3837980 3837981"/>
    <s v="rodrigo.echeverry@antioquia.gov.co_x000a_"/>
    <s v="Estudios y seguimientos para la planeación y desarrollo de la Infraestructura de transporte"/>
    <s v="Estudios de Sistemas viales subregionales elaborados (31050205)"/>
    <s v="Desarrollo de Sistemas de Información en la Secretaría de Infraestructura Física"/>
    <n v="180036001"/>
    <s v="Sistemas de Información implementados"/>
    <s v="Compra de equipos,_x000a_Desarrollo de sistemas informáticos y bases de datos,_x000a_Estructuración, desarrollo y operación Centro de Gestión,_x000a_Mantenimiento licencias y Software,_x000a_Fortalecimiento Institucional."/>
    <m/>
    <m/>
    <m/>
    <m/>
    <m/>
    <x v="0"/>
    <m/>
    <m/>
    <s v="Nota: La competencia para la contratación de este objeto es de la Dirección de Informática, el proceso de contratación será adelantado por la Secretaría General y entregado el CDP respectivo para su contratación (Centro de Costos 112000G222)"/>
    <s v="Cristian Alberto Quiceno Gutierrez"/>
    <s v="Tipo C:  Supervisión"/>
    <s v="Supervisión técnica, ambiental, jurídica, administrativa, contable y/o financiera"/>
  </r>
  <r>
    <x v="9"/>
    <s v="72141107 72141109 81101505"/>
    <s v="REALIZAR OBRAS DE MANTENIMIENTO Y PRIMEROS AUXILIOS EN EL PUENTE DE OCCIDENTE “JOSE MARIA VILLA” BIEN DE INTERES CULTURAL DE ÁMBITO NACIONAL,  LOCALIZADO SOBRE EL RIO CAUCA ENTRE LOS MUNICIPIOS DE SANTA FE DE ANTIOQUIA Y OLAYA DE LA SUBREGIÓN OCCIDENTE DEL DEPARTAMENTO DE ANTIOQUIA"/>
    <d v="2018-05-15T00:00:00"/>
    <s v="3 meses"/>
    <s v="Selección Abreviada - Menor Cuantía"/>
    <s v="Recursos propios"/>
    <n v="274199856"/>
    <n v="274199856"/>
    <s v="NO"/>
    <s v="N/A"/>
    <s v="Rodrigo Echeverry Ochoa"/>
    <s v="Director"/>
    <s v="3837980 3837981"/>
    <s v="rodrigo.echeverry@antioquia.gov.co_x000a_"/>
    <s v="Mantenimiento, mejoramiento y/o rehabilitación de la RVS"/>
    <s v="Puentes RVS construidos, rehabilitados y/o mantenidos_x000a_31050302_x000a_310503000"/>
    <s v="Construcción y/o mejoramiento de puentes en la RVS"/>
    <n v="180115001"/>
    <s v="Puentes RVS construidos,_x000a_Puentes RVS rehabilitados_x000a_Puentes RVS mantenidos"/>
    <s v="Construcción de puentes en la RVS_x000a_Mejoramiento de puentes en la RVS_x000a_Mantenimiento de puentes en la RVS_x000a_Interventoría de puentes en la RVS"/>
    <n v="8225"/>
    <s v="21440 de 27/04/2018"/>
    <m/>
    <s v=""/>
    <m/>
    <x v="3"/>
    <m/>
    <m/>
    <s v="EP creado el 17/05/2018, enviado viernes, 18 de mayo de 2018 8:44 a. m."/>
    <s v="Juan Gonzalo Castrillón Tobón"/>
    <s v="Tipo C:  Supervisión"/>
    <s v="Supervisión técnica, ambiental, jurídica, administrativa, contable y/o financiera"/>
  </r>
  <r>
    <x v="9"/>
    <n v="95111612"/>
    <s v="Adquisición  faja de terreno ubicada dentro del predio de mayor extensión identificado con la matrícula inmobiliaria  número 028-12506 de la Oficina de Registro de Instrumentos Públicos de Sonsón, requerida  para el proyecto &quot;PROYECTO &quot;REHABILITACIÓN PUNTO CRÍTICO EN EL Km 7+850 AL Km 8+490,71 DE LA VÍA “LA QUIEBRA – NARIÑO” DEPARTAMENTO DE ANTIOQUIA&quot;, transferida a título de venta al DEPARTAMENTO DE ANTIOQUIA"/>
    <d v="2018-05-31T00:00:00"/>
    <s v="7 mes"/>
    <s v="Régimen Especial - Artículo 14 Ley 9 de 1989, Ley 388 de 1997 "/>
    <s v="Recursos propios"/>
    <n v="15789905"/>
    <n v="15789905"/>
    <s v="NO"/>
    <s v="N/A"/>
    <s v="Rodrigo Echeverry Ochoa"/>
    <s v="Director"/>
    <s v="3837980 3837981"/>
    <s v="rodrigo.echeverry@antioquia.gov.co_x000a_"/>
    <s v="Estudios y seguimientos para la planeación y desarrollo de la Infraestructura de transporte"/>
    <s v="% de avance en el inventario para la legalización de predios en las vías a cargo del departamento realizado (31050201)_x000a__x000a_Predios para proyectos de infraestructura RVS adquiridos y/o saneados (31050202)"/>
    <s v="Formulación titulación de predios relacionados con la infraestructura de transporte de Antioquia"/>
    <n v="180072001"/>
    <s v="Predios adquiridos"/>
    <s v="Saneamiento predial en vías,_x000a_Adquisición y/o saneamiento de predios."/>
    <m/>
    <s v="21466 de 09/05/2018"/>
    <m/>
    <m/>
    <m/>
    <x v="3"/>
    <m/>
    <s v="Sin iniciar etapa precontractual"/>
    <s v="Trámite de Adquisición mediante Enajenación Voluntaria de conformidad con lo establecido en el Artículo 14 de la Ley 9 de 1989, Ley 388 de 1997 y sus modificaciones_x000a_"/>
    <s v="Yadira María Márquez Rivas"/>
    <s v="Tipo C:  Supervisión"/>
    <s v="Supervisión técnica, ambiental, jurídica, administrativa, contable y/o financiera"/>
  </r>
  <r>
    <x v="9"/>
    <s v="81101510_x000a_81102201"/>
    <s v="CONSULTORIA PARA LOS ESTUDIOS Y DISEÑOS TÉCNICOS PARA LA SOLUCIÓN AL PASO PEATONAL SOBRE LA CARRERA 50 ENTRE LAS CALLES 80 SUR Y 88 SUR, MUNICIPIO DE LA ESTRELLA_x000a__x000a_Nota: El origen de los recursos de esta necesidad son de Funcionamiento del Rubro: 1.3.19/1114/0-1010 FONDOS COMUNES I.C.L.D Sentencias y Conciliaciones de la Secretaría de Hacienda. La competencia para la contratación de este objeto es de la Secretaría Infraestructura Física, el proceso será adelantado por dicha dependencia y entregado el CDP respectivo para su contratación._x000a_"/>
    <d v="2018-05-31T00:00:00"/>
    <s v="1,5 meses"/>
    <s v="Concurso de Méritos"/>
    <s v="Recursos propios"/>
    <n v="109351037"/>
    <n v="109351037"/>
    <s v="NO"/>
    <s v="N/A"/>
    <s v="Rodrigo Echeverry Ochoa"/>
    <s v="Director"/>
    <s v="3837980 3837981"/>
    <s v="rodrigo.echeverry@antioquia.gov.co_x000a_"/>
    <s v="FUNCIONAMIENTO"/>
    <s v="N.A."/>
    <s v="N.A."/>
    <s v="N.A."/>
    <s v="N.A."/>
    <s v="N.A."/>
    <n v="8214"/>
    <s v="21436 de 27/04/2018"/>
    <d v="2018-05-18T17:33:00"/>
    <m/>
    <m/>
    <x v="4"/>
    <m/>
    <s v="En etapa precontractual"/>
    <s v="Estado del Proceso Borrador_x000a_ESTUDIOS Y DOCUMENTOS PREVIOS 8214 (18-05-2018 05:33 PM)_x000a_EP creado miércoles, 9 de mayo de 2018 2:19 p. m._x000a__x000a_CDP No.: 3700010457 del 27-abril-2018  Necesidad 21436_x000a_Ítem:  Valor $109,351,037 COP_x000a_Rubro: 1.3.19/1114/0-1010 FONDOS COMUNES I.C.L.D Sentencias y Conciliaciones_x000a_El origen de los recursos de esta necesidad son de Funcionamiento del Rubro: 1.3.19/1114/0-1010 FONDOS COMUNES I.C.L.D Sentencias y Conciliaciones de la Secretaría de Hacienda. La competencia para la contratación de este objeto es de la Secretaría Infraestructura Física, el proceso será adelantado por dicha dependencia y entregado el CDP respectivo para su contratación."/>
    <s v="PAULO ANDRES PEREZ GIRALDO"/>
    <s v="Tipo C:  Supervisión"/>
    <s v="Supervisión técnica, ambiental, jurídica, administrativa, contable y/o financiera"/>
  </r>
  <r>
    <x v="9"/>
    <s v="72141003_x000a_72141104_x000a_72141107"/>
    <s v="CONSTRUCCION CONEXIÓNES VIALES VEHICULARES, PEATONALES Y OBRAS COMPLEMENTARIAS EN EL TRAMO 4.1 KM, DE LA VÍA GUILLERMO GAVIRIA CORREA, DEPARTAMENTO DE ANTIOQUIA"/>
    <d v="2018-03-31T00:00:00"/>
    <s v="6 meses"/>
    <s v="Licitación pública"/>
    <s v="CONVENIO 0583 RECURSOS PEAJE"/>
    <n v="5482434073"/>
    <n v="4831734579"/>
    <s v="NO"/>
    <s v="N/A"/>
    <s v="Rodrigo Echeverry Ochoa"/>
    <s v="Director"/>
    <s v="3837980 3837981"/>
    <s v="rodrigo.echeverry@antioquia.gov.co_x000a_"/>
    <s v="Proyectos estratégicos Departamentales"/>
    <s v="km de vías en la conexión Aburra-Rio Cauca construidas, operadas, mantenidas y rehabilitadas (31050404)"/>
    <s v="Construcción, operación y mantenimiento conexión vial Aburrá  Río Cauca"/>
    <n v="182259001"/>
    <s v="Red vial operada y mantenida"/>
    <s v="Obras de mitigación Aburra Cauca_x000a_Mantenimiento Aburra Cauca"/>
    <s v="LIC-20-01-2018"/>
    <s v="N/A"/>
    <d v="2018-02-28T17:22:00"/>
    <s v="S2018060224260 de 08/05/2018"/>
    <m/>
    <x v="5"/>
    <s v="Adjudicar al proponente No. 16 que corresponde a EXPLANAN S.A., con Nit. 890.910.591-5, representada legalmente por DAVID ALBERTO ARISTIZABAL ZULUAGA, identificado con Cedula No. 71.619.734, el Contrato derivado de la Licitación Pública LIC-20-01-2018, cuyo objeto es CONSTRUCCION CONEXIÓNES VIALES VEHICULARES, PEATONALES Y OBRAS COMPLEMENTARIAS EN EL TRAMO 4.1 DE LA VÍA GUILLERMO GAVIRIA CORREA, DEPARTAMENTO DE ANTIOQUIA."/>
    <s v="En etapa precontractual"/>
    <s v="Estado del Proceso Adjudicado_x000a_RES ADJUDICACIÓN 2018060224260 LIC-20-01-2018 (09-05-2018 05:41 PM)_x000a_RESOLUCION S2018060030368 LIC-20-01-2018 (16-03-2018 06:18 PM)_x000a__x000a_RESERVA PRESUPUESTAL DEL IDEA_x000a_0000000001000168481,  de 16/01/2018, por $5.133.630.475."/>
    <s v="Carlos Eduardo Aristizábal Echeverri/Interventoría Externa"/>
    <s v="Tipo A1: Supervisión e Interventoría Integral"/>
    <s v="Supervisión técnica, ambiental, jurídica, administrativa, contable y/o financiera"/>
  </r>
  <r>
    <x v="9"/>
    <n v="81101510"/>
    <s v="INTERVENTORIA TECNICA, AMBIENTAL, ADMINISTRATIVA, FINANCIERA Y LEGAL PARA LA CONSTRUCCION CONEXIÓNES VIALES VEHICULARES, PEATONALES Y OBRAS COMPLEMENTARIAS EN EL TRAMO 4.1 DE LA VÍA GUILLERMO GAVIRIA CORREA, DEPARTAMENTO DE ANTIOQUIA"/>
    <d v="2018-03-31T00:00:00"/>
    <s v="7 meses"/>
    <s v="Concurso de Méritos"/>
    <s v="CONVENIO 0583 RECURSOS PEAJE"/>
    <n v="383770385"/>
    <n v="377077924"/>
    <s v="NO"/>
    <s v="N/A"/>
    <s v="Rodrigo Echeverry Ochoa"/>
    <s v="Director"/>
    <s v="3837980 3837981"/>
    <s v="rodrigo.echeverry@antioquia.gov.co_x000a_"/>
    <s v="Proyectos estratégicos Departamentales"/>
    <s v="km de vías en la conexión Aburra-Rio Cauca construidas, operadas, mantenidas y rehabilitadas (31050404)"/>
    <s v="Construcción, operación y mantenimiento conexión vial Aburrá  Río Cauca"/>
    <n v="182259001"/>
    <s v="Red vial operada y mantenida"/>
    <s v="Obras de mitigación Aburra Cauca_x000a_Mantenimiento Aburra Cauca"/>
    <s v="CON-20-01-2018"/>
    <s v="N/A"/>
    <d v="2018-03-02T16:07:00"/>
    <s v="S2018060225010 17/05/2018"/>
    <m/>
    <x v="5"/>
    <s v="Adjudicar al proponente CONSORCIO CONEXIONES VIALES: CAMILO ANDRÉS ANGEL SALDARRIAGA 75%, JAIRO HUMBERTO ESTRADA ECHEVERRI 25% representada legalmente por CAMILO ANDRÉS ÁNGEL SALDARRIAGA, identificado con cedula de ciudadanía No. 98.546.133 de Envigado Antioquia., el Contrato derivado del Concurso de Méritos CON-20-01-2018,"/>
    <s v="En etapa precontractual"/>
    <s v="Estado del Proceso Adjudicado_x000a_En trámite de suscripcion contrato 2018-SS-20-0009 asignado 21/05/2018_x000a__x000a_ 6 RESOLUCION APERTURA-No S2018060027489 CON-20-01-2018 13-03-2018 05:18 PM_x000a__x000a_RESERVA PRESUPUESTAL DEL IDEA_x000a_0000000001000168482,  de 16/01/2018, por $401,369,525."/>
    <s v="Carlos Eduardo Aristizábal Echeverri"/>
    <s v="Tipo C:  Supervisión"/>
    <s v="Supervisión técnica, ambiental, jurídica, administrativa, contable y/o financiera"/>
  </r>
  <r>
    <x v="9"/>
    <s v="72141003_x000a_72141107"/>
    <s v="TERMINACIÓN DEL PUENTE LA LEGUMBRERA EN LA ANTIGUA VÍA AL MAR Y OBRAS COMPLEMENTARIAS"/>
    <d v="2018-05-31T00:00:00"/>
    <s v="3 meses"/>
    <s v="Licitación pública"/>
    <s v="CONVENIO 0583 RECURSOS PEAJE"/>
    <n v="1564720893"/>
    <n v="1201561645"/>
    <s v="NO"/>
    <s v="N/A"/>
    <s v="Rodrigo Echeverry Ochoa"/>
    <s v="Director"/>
    <s v="3837980 3837981"/>
    <s v="rodrigo.echeverry@antioquia.gov.co_x000a_"/>
    <s v="Proyectos estratégicos Departamentales"/>
    <s v="km de vías en la conexión Aburra-Rio Cauca construidas, operadas, mantenidas y rehabilitadas (31050404)"/>
    <s v="Construcción, operación y mantenimiento conexión vial Aburrá  Río Cauca"/>
    <n v="182259001"/>
    <s v="Red vial operada y mantenida"/>
    <s v="Obras de mitigación Aburra Cauca_x000a_Mantenimiento Aburra Cauca"/>
    <s v="LIC-20-02-2018"/>
    <s v="N/A"/>
    <d v="2018-05-18T16:40:00"/>
    <m/>
    <m/>
    <x v="4"/>
    <m/>
    <s v="En etapa precontractual"/>
    <s v="Estado del Proceso Borrador_x000a_ESTUDIOS PREVIOS LIC-20-02-2018 (18-05-2018 04:40 PM)"/>
    <s v="Carlos Alberto Gómez Usuga"/>
    <s v="Tipo A1: Supervisión e Interventoría Integral"/>
    <s v="Supervisión técnica, ambiental, jurídica, administrativa, contable y/o financiera"/>
  </r>
  <r>
    <x v="9"/>
    <n v="81101510"/>
    <s v="INTERVENTORIA TECNICA, AMBIENTAL, ADMINISTRATIVA, FINANCIERA Y LEGAL PARA LA TERMINACIÓN DEL PUENTE LA LEGUMBRERA EN LA ANTIGUA VÍA AL MAR Y OBRAS COMPLEMENTARIAS_x000a_"/>
    <d v="2018-05-31T00:00:00"/>
    <s v="4 meses"/>
    <s v="Concurso de Méritos"/>
    <s v="CONVENIO 0583 RECURSOS PEAJE"/>
    <n v="180000000"/>
    <n v="143828720"/>
    <s v="NO"/>
    <s v="N/A"/>
    <s v="Rodrigo Echeverry Ochoa"/>
    <s v="Director"/>
    <s v="3837980 3837981"/>
    <s v="rodrigo.echeverry@antioquia.gov.co_x000a_"/>
    <s v="Proyectos estratégicos Departamentales"/>
    <s v="km de vías en la conexión Aburra-Rio Cauca construidas, operadas, mantenidas y rehabilitadas (31050404)"/>
    <s v="Construcción, operación y mantenimiento conexión vial Aburrá  Río Cauca"/>
    <n v="182259001"/>
    <s v="Red vial operada y mantenida"/>
    <s v="Obras de mitigación Aburra Cauca_x000a_Mantenimiento Aburra Cauca"/>
    <s v="CON-20-02-2018"/>
    <m/>
    <m/>
    <m/>
    <m/>
    <x v="0"/>
    <m/>
    <m/>
    <m/>
    <s v="Carlos Alberto Gómez Usuga"/>
    <s v="Tipo C:  Supervisión"/>
    <s v="Supervisión técnica, ambiental, jurídica, administrativa, contable y/o financiera"/>
  </r>
  <r>
    <x v="9"/>
    <s v="95111605 72141604_x000a_"/>
    <s v="Transferir al municipio de Medellín la suma de VEINTICINCO MIL MILLONES DE PESOS ($25.000.000.000), provenientes de la Venta de ISAGEN S.A. E.S.P y recibidos por el Departamento de Antioquia (Ministerio de Transporte Convenio 809 de 2017 y Departamento de Antioquia Convenio 2017-AS-20-0028 suscrito el 10 de noviembre de 2017). Esta cifra tiene destinación específica y se utilizará en la CONSTRUCCIÓN Y PUESTA EN MARCHA DEL METROCABLE ZONA NOROCCIDENTAL (METROCABLE PICACHO) MEDELLÍN – ANTIOQUIA."/>
    <d v="2017-11-10T00:00:00"/>
    <s v="12 meses"/>
    <s v="Régimen Especial - Artículo 95 Ley 489 de 1998"/>
    <s v="Recursos de Isagen"/>
    <n v="25000000000"/>
    <n v="25000000000"/>
    <s v="NO"/>
    <s v="N/A"/>
    <s v="Rodrigo Echeverry Ochoa"/>
    <s v="Director"/>
    <s v="3837980 3837981"/>
    <s v="rodrigo.echeverry@antioquia.gov.co_x000a_"/>
    <s v="Proyectos de infraestructura cofinanciados en los municipios"/>
    <s v="Espacios públicos municipales intervenidos"/>
    <s v="Construcción y puesta en marcha del Metrocable zona noroccidental (Metrocable Picacho) Medellín - Antioquia"/>
    <n v="180122"/>
    <s v="Nueva línea del metro construída"/>
    <s v="Suministro e instalación de pilonas_x000a_Compra de cabinas "/>
    <s v="RE-20-29-2017"/>
    <s v="21009 de 01/02/2018_x000a_21181 de 24/02/2018_x000a__x000a_21257 de 23/03/2018_x000a_21258 de 23/03/2018"/>
    <d v="2017-11-10T17:57:00"/>
    <s v="N.A."/>
    <s v="2017-AS-20-0028 _x000a__x000a_809 DE 2017 (MINISTERIO DE TRANSPORTE)"/>
    <x v="1"/>
    <s v="MINISTERIO DE TRANSPORTE Y DEPARTAMENTO DE ANTIOQUIA_x000a_(Convenio MINTTE 809 DE 10/11/2017)/2017-AS-20-0028"/>
    <s v="En ejecución"/>
    <s v="Fecha de Firma del Contrato 10 de noviembre de 2017_x000a_Fecha de Inicio de Ejecución del Contrato 22 de diciembre de 2017_x000a_Plazo de Ejecución del Contrato 12 Meses_x000a__x000a_Plazo: 12 meses contados a partir de la suscripcion del acta de inicio, previo cumplimiento de los requisitos de perfeccionamiento y de ejecucion_x000a_NOTA: La transferencia de recursos se realiza mediante resolución_x000a_"/>
    <s v="Jaime Alejandro Gómez Restrepo"/>
    <s v="Tipo C:  Supervisión"/>
    <s v="Supervisión técnica, ambiental, jurídica, administrativa, contable y/o financiera"/>
  </r>
  <r>
    <x v="9"/>
    <s v="72141003 72141104 72141106"/>
    <s v="APP DE INICIATIVA PÚBLICA PRIVADA SIN RECURSOS PÚBLICOS CONEXIÓN CENTRO CARIBE_x000a__x000a_Nota: En proceso de estructuración de los estudios de factibilidad"/>
    <d v="2018-07-31T00:00:00"/>
    <s v="30 años"/>
    <s v="Otro Tipo de Contrato"/>
    <s v="APP sin recursos públicos"/>
    <n v="497999000000"/>
    <n v="497999000000"/>
    <s v="NO"/>
    <s v="N/A"/>
    <s v="Rodrigo Echeverry Ochoa"/>
    <s v="Director"/>
    <s v="3837980_x000a_3837981"/>
    <s v="rodrigo.echeverry@antioquia.gov.co_x000a_"/>
    <s v="Pavimentación de la Red Vial Secundaria (RVS)"/>
    <s v="Kilómetros de Vías de la RVS pavimentadas (31050101)"/>
    <s v="Construcción y pavimentación de vías en la Red Vial Secundaria RVS en el Departamento de Antioquia"/>
    <m/>
    <s v="Red vial secundaria pavimentada"/>
    <s v="CONEXIÓN CENTRO CARIBE_x000a_"/>
    <m/>
    <m/>
    <m/>
    <m/>
    <m/>
    <x v="0"/>
    <m/>
    <m/>
    <m/>
    <s v="Gilberto Quintero Zapata/Interventoría Externa"/>
    <s v="Tipo A1: Supervisión e Interventoría Integral"/>
    <s v="Interventoría técnica, ambiental, jurídica, administrativa, contable y/o financiera"/>
  </r>
  <r>
    <x v="9"/>
    <s v="72141003 72141104 72141106"/>
    <s v="APP DE INICIATIVA PÚBLICA PRIVADA SIN RECURSOS PÚBLICOS RIONEGRO - TABLAZO_x000a__x000a_Nota: En etapa de factibilidad. _x000a_Revisión por parte de la entidad estatal de los estudios allegados.  6 meses contados a partir del 29 de agosto del 2017._x000a_"/>
    <d v="2018-07-31T00:00:00"/>
    <s v="30 años"/>
    <s v="Otro Tipo de Contrato"/>
    <s v="APP sin recursos públicos"/>
    <n v="979818000000"/>
    <n v="979818000000"/>
    <s v="NO"/>
    <s v="N/A"/>
    <s v="Rodrigo Echeverry Ochoa"/>
    <s v="Director"/>
    <s v="3837980_x000a_3837981"/>
    <s v="rodrigo.echeverry@antioquia.gov.co_x000a_"/>
    <s v="Pavimentación de la Red Vial Secundaria (RVS)"/>
    <s v="Kilómetros de Vías de la RVS pavimentadas (31050101)"/>
    <s v="Construcción y pavimentación de vías en la Red Vial Secundaria RVS en el Departamento de Antioquia"/>
    <m/>
    <s v="Red vial secundaria pavimentada"/>
    <s v="RIONEGRO - TABLAZO"/>
    <m/>
    <m/>
    <m/>
    <m/>
    <m/>
    <x v="0"/>
    <m/>
    <m/>
    <m/>
    <s v="Gilberto Quintero Zapata/Interventoría Externa"/>
    <s v="Tipo A1: Supervisión e Interventoría Integral"/>
    <s v="Interventoría técnica, ambiental, jurídica, administrativa, contable y/o financiera"/>
  </r>
  <r>
    <x v="9"/>
    <s v="72141003 72141104 72141106"/>
    <s v="APP DE INICIATIVA PÚBLICA PRIVADA SIN RECURSOS PÚBLICOS MARINILLA - PEÑOL - GUATAPÉ_x000a__x000a_Nota: En proceso de estructuración de los estudios de factibilidad"/>
    <d v="2018-07-31T00:00:00"/>
    <s v="30 años"/>
    <s v="Otro Tipo de Contrato"/>
    <s v="APP sin recursos públicos"/>
    <n v="191246000000"/>
    <n v="191246000000"/>
    <s v="NO"/>
    <s v="N/A"/>
    <s v="Rodrigo Echeverry Ochoa"/>
    <s v="Director"/>
    <s v="3837980_x000a_3837981"/>
    <s v="rodrigo.echeverry@antioquia.gov.co_x000a_"/>
    <s v="Pavimentación de la Red Vial Secundaria (RVS)"/>
    <s v="Kilómetros de Vías de la RVS pavimentadas (31050101)"/>
    <s v="Construcción y pavimentación de vías en la Red Vial Secundaria RVS en el Departamento de Antioquia"/>
    <m/>
    <s v="Red vial secundaria pavimentada"/>
    <s v="MARINILLA - PEÑOL - GUATAPÉ_x000a_"/>
    <m/>
    <m/>
    <m/>
    <m/>
    <m/>
    <x v="0"/>
    <m/>
    <m/>
    <m/>
    <s v="Gilberto Quintero Zapata/Interventoría Externa"/>
    <s v="Tipo A1: Supervisión e Interventoría Integral"/>
    <s v="Interventoría técnica, ambiental, jurídica, administrativa, contable y/o financiera"/>
  </r>
  <r>
    <x v="9"/>
    <s v="72141003 72141104 72141106"/>
    <s v="APP DE INICIATIVA PÚBLICA PRIVADA SIN RECURSOS PÚBLICOS CONEXIÓN VIAL AL SUR_x000a__x000a_Nota: En etapa de prefactibilidad"/>
    <d v="2018-07-31T00:00:00"/>
    <s v="30 años"/>
    <s v="Otro Tipo de Contrato"/>
    <s v="APP sin recursos públicos"/>
    <n v="1371638000000"/>
    <n v="1371638000000"/>
    <s v="NO"/>
    <s v="N/A"/>
    <s v="Rodrigo Echeverry Ochoa"/>
    <s v="Director"/>
    <s v="3837980_x000a_3837981"/>
    <s v="rodrigo.echeverry@antioquia.gov.co_x000a_"/>
    <s v="Pavimentación de la Red Vial Secundaria (RVS)"/>
    <s v="Kilómetros de Vías de la RVS pavimentadas (31050101)"/>
    <s v="Construcción y pavimentación de vías en la Red Vial Secundaria RVS en el Departamento de Antioquia"/>
    <m/>
    <s v="Red vial secundaria pavimentada"/>
    <s v="CONEXIÓN VIAL AL SUR"/>
    <m/>
    <m/>
    <m/>
    <m/>
    <m/>
    <x v="0"/>
    <m/>
    <m/>
    <m/>
    <s v="Gilberto Quintero Zapata/Interventoría Externa"/>
    <s v="Tipo A1: Supervisión e Interventoría Integral"/>
    <s v="Interventoría técnica, ambiental, jurídica, administrativa, contable y/o financiera"/>
  </r>
  <r>
    <x v="9"/>
    <s v="72141003 72141104 72141106"/>
    <s v="MEJORAMIENTO Y PAVIMENTACIÓN DE LAS VÍAS CARABANCHEL - LA MARIA Y PUERO CUERO - PUENTE CHAPINEROS (MUNICIPIO DE EL RETIRO), SUBREGIÓN ORIENTE DEL DEPARTAMENTO DE ANTIOQUIA, MEDIANTE EL COBRO DE LA CONTRIBUCIÓN DE VALORIZACIÓN GENERADA CON EL PROYECTO"/>
    <d v="2018-06-30T00:00:00"/>
    <s v="6 meses"/>
    <s v="Licitación pública"/>
    <s v="Recursos de valorización"/>
    <n v="15835000000"/>
    <n v="15835000000"/>
    <s v="NO"/>
    <s v="N/A"/>
    <s v="Rodrigo Echeverry Ochoa"/>
    <s v="Director"/>
    <s v="3837980 3837981"/>
    <s v="rodrigo.echeverry@antioquia.gov.co_x000a_"/>
    <s v="Estudios y seguimientos para la planeación y desarrollo de la Infraestructura de transporte"/>
    <s v="Estudios de prefactibilidad/factibilidad y estructuración de proyectos con el componente de valorización en la RVS realizados (31050203)"/>
    <s v="Construcción y pavimentación de vías en la Red Vial Secundaria RVS en el Departamento de Antioquia mediante el cobro de valorización"/>
    <n v="182168001"/>
    <s v="Red vial secundaria mejorada y pavimentada"/>
    <s v="MEJORAMIENTO Y PAVIMENTACIÓN DE LAS VÍAS CARABANCHEL - LA MARIA (MUNICIPIO DE EL RETIRO)  Y PUERO CUERO - PUENTE CHAPINEROS (MUNICIPIO DE EL RETIRO)"/>
    <m/>
    <m/>
    <m/>
    <m/>
    <m/>
    <x v="0"/>
    <m/>
    <m/>
    <m/>
    <s v="Armid Benjamin Muñoz Ramirez"/>
    <s v="Tipo A1: Supervisión e Interventoría Integral"/>
    <s v="Supervisión técnica, ambiental, jurídica, administrativa, contable y/o financiera"/>
  </r>
  <r>
    <x v="9"/>
    <s v="72141003 72141104 72141106"/>
    <s v="MEJORAMIENTO Y PAVIMENTACIÓN DE LA VÍA PUENTE IGLESIAS - LIBANO; CAMINO DE LA VÍRGEN (MUNICIPIO DE  TÁMESIS) EN LA SUBREGION SUROESTE DEL DEPARTAMENTO DE ANTIOQUIA, MEDIANTE EL COBRO DE LA CONTRIBUCIÓN DE VALORIZACIÓN GENERADA CON EL PROYECTO"/>
    <d v="2018-06-30T00:00:00"/>
    <s v="6 meses"/>
    <s v="Licitación pública"/>
    <s v="Recursos de valorización"/>
    <n v="22962000000"/>
    <n v="22962000000"/>
    <s v="NO"/>
    <s v="N/A"/>
    <s v="Rodrigo Echeverry Ochoa"/>
    <s v="Director"/>
    <s v="3837980 3837981"/>
    <s v="rodrigo.echeverry@antioquia.gov.co_x000a_"/>
    <s v="Estudios y seguimientos para la planeación y desarrollo de la Infraestructura de transporte"/>
    <s v="Estudios de prefactibilidad/factibilidad y estructuración de proyectos con el componente de valorización en la RVS realizados (31050203)"/>
    <s v="Construcción y pavimentación de vías en la Red Vial Secundaria RVS en el Departamento de Antioquia mediante el cobro de valorización"/>
    <n v="182168001"/>
    <s v="Red vial secundaria mejorada y pavimentada"/>
    <s v="MEJORAMIENTO Y PAVIMENTACIÓN DE LA VÍA PUENTE IGLESIAS - LIBANO; CAMINO DE LA VÍRGEN (MUNICIPIO DE TÁMESIS)"/>
    <m/>
    <m/>
    <m/>
    <m/>
    <m/>
    <x v="0"/>
    <m/>
    <m/>
    <m/>
    <s v="Armid Benjamin Muñoz Ramirez"/>
    <s v="Tipo A1: Supervisión e Interventoría Integral"/>
    <s v="Supervisión técnica, ambiental, jurídica, administrativa, contable y/o financiera"/>
  </r>
  <r>
    <x v="9"/>
    <s v="72141003 72141104 72141106"/>
    <s v="MEJORAMIENTO Y PAVIMENTACIÓN DE LA VÍA LOMA HERMOSA (MUNICIPIO DE SAN JERÓNIMO) EN LA SUBREGIÓN DE OCCIDENTE DEL DEPARTAMENTO DE ANTIOQUIA, MEDIANTE EL COBRO DE LA CONTRIBUCIÓN DE VALORIZACIÓN GENERADA CON EL PROYECTO"/>
    <d v="2018-06-30T00:00:00"/>
    <s v="6 meses"/>
    <s v="Licitación pública"/>
    <s v="Recursos de valorización"/>
    <n v="6089000000"/>
    <n v="6089000000"/>
    <s v="NO"/>
    <s v="N/A"/>
    <s v="Rodrigo Echeverry Ochoa"/>
    <s v="Director"/>
    <s v="3837980 3837981"/>
    <s v="rodrigo.echeverry@antioquia.gov.co_x000a_"/>
    <s v="Estudios y seguimientos para la planeación y desarrollo de la Infraestructura de transporte"/>
    <s v="Estudios de prefactibilidad/factibilidad y estructuración de proyectos con el componente de valorización en la RVS realizados (31050203)"/>
    <s v="Construcción y pavimentación de vías en la Red Vial Secundaria RVS en el Departamento de Antioquia mediante el cobro de valorización"/>
    <n v="182168001"/>
    <s v="Red vial secundaria mejorada y pavimentada"/>
    <s v="MEJORAMIENTO Y PAVIMENTACIÓN DE LA VÍA LOMA HERMOSA (MUNICIPIO DE SAN JERÓNIMO)"/>
    <m/>
    <m/>
    <m/>
    <m/>
    <m/>
    <x v="0"/>
    <m/>
    <m/>
    <m/>
    <s v="Armid Benjamin Muñoz Ramirez"/>
    <s v="Tipo A1: Supervisión e Interventoría Integral"/>
    <s v="Supervisión técnica, ambiental, jurídica, administrativa, contable y/o financiera"/>
  </r>
  <r>
    <x v="9"/>
    <s v="72141003 72141104 72141106"/>
    <s v="MEJORAMIENTO Y PAVIMENTACIÓN DE LA VÍA EL RODEO - CORDOBA (MUNICIPIO DE SOPETRAN) EN LA SUBREGIÓN DE OCCIDENTE DEL DEPARTAMENTO DE ANTIOQUIA, MEDIANTE EL COBRO DE LA CONTRIBUCIÓN DE VALORIZACIÓN GENERADA CON EL PROYECTO"/>
    <d v="2018-06-30T00:00:00"/>
    <s v="6 meses"/>
    <s v="Licitación pública"/>
    <s v="Recursos de valorización"/>
    <n v="11832000000"/>
    <n v="11832000000"/>
    <s v="NO"/>
    <s v="N/A"/>
    <s v="Rodrigo Echeverry Ochoa"/>
    <s v="Director"/>
    <s v="3837980 3837981"/>
    <s v="rodrigo.echeverry@antioquia.gov.co_x000a_"/>
    <s v="Estudios y seguimientos para la planeación y desarrollo de la Infraestructura de transporte"/>
    <s v="Estudios de prefactibilidad/factibilidad y estructuración de proyectos con el componente de valorización en la RVS realizados (31050203)"/>
    <s v="Construcción y pavimentación de vías en la Red Vial Secundaria RVS en el Departamento de Antioquia mediante el cobro de valorización"/>
    <n v="182168001"/>
    <s v="Red vial secundaria mejorada y pavimentada"/>
    <s v="MEJORAMIENTO Y PAVIMENTACIÓN DE LA VÍA EL RODEO - CORDOBA (MUNICIPIO DE SOPETRAN) "/>
    <m/>
    <m/>
    <m/>
    <m/>
    <m/>
    <x v="0"/>
    <m/>
    <m/>
    <m/>
    <s v="Armid Benjamin Muñoz Ramirez"/>
    <s v="Tipo A1: Supervisión e Interventoría Integral"/>
    <s v="Supervisión técnica, ambiental, jurídica, administrativa, contable y/o financiera"/>
  </r>
  <r>
    <x v="9"/>
    <s v="72141003 72141104 72141106"/>
    <s v="MEJORAMIENTO Y PAVIMENTACIÓN DE LA VIA  SAN JERÓNIMO - POLEAL, VEREDA PANTANILLO (SAN PEDRO DE LOS MILAGROS) EN LA SUBREGIÓN NORTE DEL DEPARTAMENTO DE ANTIOQUIA, MEDIANTE EL COBRO DE LA CONTRIBUCIÓN DE VALORIZACIÓN GENERADA CON EL PROYECTO"/>
    <d v="2018-06-30T00:00:00"/>
    <s v="6 meses"/>
    <s v="Licitación pública"/>
    <s v="Recursos de valorización"/>
    <n v="12300000000"/>
    <n v="12300000000"/>
    <s v="NO"/>
    <s v="N/A"/>
    <s v="Rodrigo Echeverry Ochoa"/>
    <s v="Director"/>
    <s v="3837980 3837981"/>
    <s v="rodrigo.echeverry@antioquia.gov.co_x000a_"/>
    <s v="Estudios y seguimientos para la planeación y desarrollo de la Infraestructura de transporte"/>
    <s v="Estudios de prefactibilidad/factibilidad y estructuración de proyectos con el componente de valorización en la RVS realizados (31050203)"/>
    <s v="Construcción y pavimentación de vías en la Red Vial Secundaria RVS en el Departamento de Antioquia mediante el cobro de valorización"/>
    <n v="182168001"/>
    <s v="Red vial secundaria mejorada y pavimentada"/>
    <s v="MEJORAMIENTO Y PAVIMENTACIÓN DE LA VIA  SAN JERÓNIMO - POLEAL, VEREDA PANTANILLO (SAN PEDRO DE LOS MILAGROS)"/>
    <m/>
    <m/>
    <m/>
    <m/>
    <m/>
    <x v="0"/>
    <m/>
    <m/>
    <m/>
    <s v="Armid Benjamin Muñoz Ramirez"/>
    <s v="Tipo A1: Supervisión e Interventoría Integral"/>
    <s v="Supervisión técnica, ambiental, jurídica, administrativa, contable y/o financiera"/>
  </r>
  <r>
    <x v="9"/>
    <s v="72141003 72141104 72141106"/>
    <s v="PAVIMENTACIÓN DE LA VÍA PUERTO NARE-PUERTO TRIUNFO DEL DEPARTAMENTO DE ANTIOQUIA, MEDIANTE EL COBRO DE LA CONTRIBUCIÓN DE VALORIZACIÓN GENERADA CON EL PROYECTO"/>
    <d v="2018-06-30T00:00:00"/>
    <s v="7 meses"/>
    <s v="Licitación pública"/>
    <s v="Recursos propios"/>
    <n v="80000000000"/>
    <n v="80000000000"/>
    <s v="SI"/>
    <s v="No solicitadas"/>
    <s v="Rodrigo Echeverry Ochoa"/>
    <s v="Director"/>
    <s v="3837980 3837981"/>
    <s v="rodrigo.echeverry@antioquia.gov.co_x000a_"/>
    <s v="Estudios y seguimientos para la planeación y desarrollo de la Infraestructura de transporte"/>
    <s v="Estudios de prefactibilidad/factibilidad y estructuración de proyectos con el componente de valorización en la RVS realizados (31050203)"/>
    <s v="Construcción y pavimentación de vías en la Red Vial Secundaria RVS en el Departamento de Antioquia mediante el cobro de valorización"/>
    <n v="182168001"/>
    <s v="Red vial secundaria mejorada y pavimentada"/>
    <s v="MEJORAMIENTO Y PAVIMENTACIÓN DE LA VIA  PUERTO NARE-PUERTO TRIUNFO "/>
    <m/>
    <m/>
    <m/>
    <m/>
    <m/>
    <x v="0"/>
    <m/>
    <m/>
    <m/>
    <s v="Armid Benjamin Muñoz Ramirez"/>
    <s v="Tipo A1: Supervisión e Interventoría Integral"/>
    <s v="Interventoría técnica, ambiental, jurídica, administrativa, contable y/o financiera"/>
  </r>
  <r>
    <x v="9"/>
    <s v="72141003 72141104 72141106"/>
    <s v="OBRAS POR IMPUESTOS"/>
    <d v="2018-06-30T00:00:00"/>
    <s v="7 meses"/>
    <s v="Licitación pública"/>
    <s v="Recursos propios"/>
    <n v="36000000000"/>
    <n v="36000000000"/>
    <s v="NO"/>
    <s v="N/A"/>
    <s v="Rodrigo Echeverry Ochoa"/>
    <s v="Director"/>
    <s v="3837980 3837981"/>
    <s v="rodrigo.echeverry@antioquia.gov.co_x000a_"/>
    <s v="Estudios y seguimientos para la planeación y desarrollo de la Infraestructura de transporte"/>
    <s v="Estudios de prefactibilidad/factibilidad y estructuración de proyectos con el componente de valorización en la RVS realizados (31050203)"/>
    <s v="Construcción y pavimentación de vías en la Red Vial Secundaria RVS en el Departamento de Antioquia mediante el cobro de valorización"/>
    <n v="182168001"/>
    <s v="Red vial secundaria mejorada y pavimentada"/>
    <s v="MEJORAMIENTO Y PAVIMENTACIÓN DE LA VIA  PUERTO NARE-PUERTO TRIUNFO "/>
    <m/>
    <m/>
    <m/>
    <m/>
    <m/>
    <x v="0"/>
    <m/>
    <m/>
    <m/>
    <s v="Edir Amparo Graiano Gómez"/>
    <s v="Tipo A1: Supervisión e Interventoría Integral"/>
    <s v="Interventoría técnica, ambiental, jurídica, administrativa, contable y/o financiera"/>
  </r>
  <r>
    <x v="9"/>
    <s v="72141003 72141104 72141106"/>
    <s v="ATENCIÓN DE PUNTOS CRITICOS Y CONSTRUCCIÓN DE OBRAS COMPLEMENTARIAS EN LA RED VIAL SECUNDARIA DE LAS SUBREGIONES DEL DEPARTAMENTO DE ANTIOQUIA"/>
    <d v="2018-02-28T00:00:00"/>
    <s v="5 meses"/>
    <s v="Licitación pública"/>
    <s v="Recursos propios"/>
    <n v="0"/>
    <n v="0"/>
    <s v="NO"/>
    <s v="N/A"/>
    <s v="Rodrigo Echeverry Ochoa"/>
    <s v="Director"/>
    <s v="3837980 3837981"/>
    <s v="rodrigo.echeverry@antioquia.gov.co_x000a_"/>
    <s v="Mantenimiento, mejoramiento y/o rehabilitación de la RVS"/>
    <s v="Puntos críticos de la RVS intervenidos (31050303),_x000a__x000a_km de vías de la RVS mantenidas, mejoradas y/o rehabilitadas en afirmado  (31050305), _x000a_ _x000a_km de vías de la RVS mantenidas, mejoradas y/o rehabilitadas en pavimento (31050306)"/>
    <s v="Mantenimiento y Mejoramiento de la RVS en Antioquia"/>
    <n v="180035001"/>
    <s v="Red vial secundaria rehabilitada y mantenida"/>
    <s v="Mantenimiento rutinario, construcción de obras,_x000a_Intervención de puntos críticos,_x000a_Fortalecimiento Institucional."/>
    <m/>
    <m/>
    <m/>
    <m/>
    <m/>
    <x v="0"/>
    <m/>
    <m/>
    <m/>
    <s v="Edir Amparo Graiano Gómez"/>
    <s v="Tipo A1: Supervisión e Interventoría Integral"/>
    <s v="Supervisión técnica, ambiental, jurídica, administrativa, contable y/o financiera"/>
  </r>
  <r>
    <x v="9"/>
    <s v="72141003 72141104 72141106"/>
    <s v="INTERVENTORIA TECNICA, AMBIENTAL, ADMINISTRATIVA, FINANCIERA Y LEGAL PARA LA ATENCION DE PUNTOS CRITICOS Y COSNTRUCCION DE OBRAS COMPLEMENTARIAS EN LA RED VIAL SECUNDARIA DE LAS SUBREGIONES DEL DEPARTAMENTO DE ANTIOQUIA"/>
    <d v="2018-02-28T00:00:00"/>
    <s v="5,5 meses"/>
    <s v="Concurso de Méritos"/>
    <s v="Recursos propios"/>
    <n v="0"/>
    <n v="0"/>
    <s v="NO"/>
    <s v="N/A"/>
    <s v="Rodrigo Echeverry Ochoa"/>
    <s v="Director"/>
    <s v="3837980 3837981"/>
    <s v="rodrigo.echeverry@antioquia.gov.co_x000a_"/>
    <s v="Mantenimiento, mejoramiento y/o rehabilitación de la RVS"/>
    <s v="Puntos críticos de la RVS intervenidos (31050303),_x000a__x000a_km de vías de la RVS mantenidas, mejoradas y/o rehabilitadas en afirmado  (31050305), _x000a_ _x000a_km de vías de la RVS mantenidas, mejoradas y/o rehabilitadas en pavimento (31050306)"/>
    <s v="Mantenimiento y Mejoramiento de la RVS en Antioquia"/>
    <n v="180035001"/>
    <s v="Red vial secundaria rehabilitada y mantenida"/>
    <s v="Mantenimiento rutinario, construcción de obras,_x000a_Intervención de puntos críticos,_x000a_Fortalecimiento Institucional."/>
    <m/>
    <m/>
    <m/>
    <m/>
    <m/>
    <x v="0"/>
    <m/>
    <m/>
    <m/>
    <s v="Edir Amparo Graiano Gómez"/>
    <s v="Tipo C:  Supervisión"/>
    <s v="Supervisión técnica, ambiental, jurídica, administrativa, contable y/o financiera"/>
  </r>
  <r>
    <x v="9"/>
    <n v="81101510"/>
    <s v="PAVIMENTACION DE VIAS EN EL DEPARTAMENTO DE ANTIOQUIA, POR EL SISTEMA DE VALORIZACION"/>
    <d v="2018-02-28T00:00:00"/>
    <s v="3,5 meses"/>
    <s v="Licitación pública"/>
    <s v="Recursos propios"/>
    <n v="0"/>
    <n v="0"/>
    <s v="NO"/>
    <s v="N/A"/>
    <s v="Rodrigo Echeverry Ochoa"/>
    <s v="Director"/>
    <s v="3837980 3837981"/>
    <s v="rodrigo.echeverry@antioquia.gov.co_x000a_"/>
    <s v="Estudios y seguimientos para la planeación y desarrollo de la Infraestructura de transporte"/>
    <s v="Estudios de Sistemas viales subregionales elaborados (31050205)"/>
    <s v="Estudio Plan de infraestructura y movilidad 2030 departamento de Antioquia"/>
    <s v="182124001"/>
    <s v="Estudios de la red vial elaborados"/>
    <s v="Elaboración proyectos Plan de Movilidad,_x000a_Fortalecimiento Institucional,_x000a_Estudios ciclorrutas, motorrutas y otros._x000a_"/>
    <m/>
    <m/>
    <m/>
    <m/>
    <m/>
    <x v="0"/>
    <m/>
    <m/>
    <m/>
    <s v="Edir Amparo Graiano Gómez"/>
    <s v="Tipo A1: Supervisión e Interventoría Integral"/>
    <s v="Supervisión técnica, ambiental, jurídica, administrativa, contable y/o financiera"/>
  </r>
  <r>
    <x v="9"/>
    <n v="80101601"/>
    <s v="ESTUDIOS DE PREFACTIBILIDAD Y FACTIBILIDAD PARA EL COBRO DE VALORIZACIÓN EN PROYECTOS DE INFRAESTRUCTURA DE TRANSPORTE EN EL DEPARTAMENTO DE ANTIOQUIA"/>
    <d v="2018-01-31T00:00:00"/>
    <s v="1 mes"/>
    <s v="Concurso de Méritos"/>
    <s v="Recursos propios"/>
    <n v="0"/>
    <n v="0"/>
    <s v="NO"/>
    <s v="N/A"/>
    <s v="Rodrigo Echeverry Ochoa"/>
    <s v="Director"/>
    <s v="3837980 3837981"/>
    <s v="rodrigo.echeverry@antioquia.gov.co_x000a_"/>
    <s v="Estudios y seguimientos para la planeación y desarrollo de la Infraestructura de transporte"/>
    <s v="Estudios de prefactibilidad/factibilidad y estructuración de proyectos con el componente de valorización en la RVS realizados (31050203)"/>
    <s v="Estudios de prefactibilidad y factibilidad para el cobro de valorización en proyectos de infraestructura de transporte,_x000a_Antioquia"/>
    <n v="180061001"/>
    <s v="Estudios contratados"/>
    <s v="Realización estudios pre y factibilidad"/>
    <m/>
    <m/>
    <m/>
    <m/>
    <m/>
    <x v="0"/>
    <m/>
    <m/>
    <m/>
    <s v="Armid Benjamin Muñoz Ramirez"/>
    <s v="Tipo A1: Supervisión e Interventoría Integral"/>
    <s v="Supervisión técnica, ambiental, jurídica, administrativa, contable y/o financiera"/>
  </r>
  <r>
    <x v="9"/>
    <n v="81101510"/>
    <s v="INTERVENTORÍA TECNICA, ADMINISTRATIVA, AMBIENTAL, FINANCIERA Y LEGAL PARA LA PAVIMENTACION DE VIAS EN EL DEPARTAMENTO DE ANTIOQUIA, POR EL SISTEMA DE VALORIZACION"/>
    <d v="2018-02-28T00:00:00"/>
    <s v="3,5 meses"/>
    <s v="Concurso de Méritos"/>
    <s v="Recursos propios"/>
    <n v="0"/>
    <n v="0"/>
    <s v="NO"/>
    <s v="N/A"/>
    <s v="Rodrigo Echeverry Ochoa"/>
    <s v="Director"/>
    <s v="3837980 3837981"/>
    <s v="rodrigo.echeverry@antioquia.gov.co_x000a_"/>
    <s v="Estudios y seguimientos para la planeación y desarrollo de la Infraestructura de transporte"/>
    <s v="Estudios de Sistemas viales subregionales elaborados (31050205)"/>
    <s v="Estudio Plan de infraestructura y movilidad 2030 departamento de Antioquia"/>
    <s v="182124001"/>
    <s v="Estudios de la red vial elaborados"/>
    <s v="Elaboración proyectos Plan de Movilidad,_x000a_Fortalecimiento Institucional,_x000a_Estudios ciclorrutas, motorrutas y otros._x000a_"/>
    <m/>
    <m/>
    <m/>
    <m/>
    <m/>
    <x v="0"/>
    <m/>
    <m/>
    <m/>
    <s v="Edir Amparo Graiano Gómez"/>
    <s v="Tipo C:  Supervisión"/>
    <s v="Supervisión técnica, ambiental, jurídica, administrativa, contable y/o financiera"/>
  </r>
  <r>
    <x v="9"/>
    <m/>
    <s v="Convenio para la inclusión de Antioquia en el Plan Maestro Ferroviario firmado_x000a_sin recursos "/>
    <d v="2018-02-28T00:00:00"/>
    <s v="2 meses"/>
    <s v="Régimen Especial - Artículo 95 Ley 489 de 1998"/>
    <s v="Recursos propios"/>
    <n v="0"/>
    <n v="0"/>
    <s v="NO"/>
    <s v="N/A"/>
    <s v="Rodrigo Echeverry Ochoa"/>
    <s v="Director"/>
    <s v="3837980 3837981"/>
    <s v="rodrigo.echeverry@antioquia.gov.co_x000a_"/>
    <s v="Participación de Antioquia en los Planes Nacionales de transporte Multimodal"/>
    <s v="Convenio para la inclusión de Antioquia en el Plan Maestro Ferroviario firmado"/>
    <s v="Estudios para inclusion de Antioquia en el Plan Maestro Ferroviario"/>
    <n v="170000001"/>
    <s v="Estudios y diseños realizados"/>
    <s v="Estudios y diseños técnicos_x000a_Fortalecimiento Institucional, propuestas de trazados"/>
    <m/>
    <m/>
    <m/>
    <m/>
    <m/>
    <x v="0"/>
    <m/>
    <m/>
    <m/>
    <s v="Edir Amparo Graiano Gómez"/>
    <s v="Tipo C:  Supervisión"/>
    <s v="Supervisión técnica, ambiental, jurídica, administrativa, contable y/o financiera"/>
  </r>
  <r>
    <x v="9"/>
    <s v=" 95111601 "/>
    <s v="COFINANCIACIÓN  PARA LA CONSTRUCCIÓN DE ciclo-vías, senderos peatonales y/o moto-rutas construidos"/>
    <d v="2018-02-28T00:00:00"/>
    <s v="2 meses"/>
    <s v="Régimen Especial - Artículo 95 Ley 489 de 1998"/>
    <s v="Recursos propios"/>
    <n v="0"/>
    <n v="0"/>
    <s v="NO"/>
    <s v="N/A"/>
    <s v="Rodrigo Echeverry Ochoa"/>
    <s v="Director"/>
    <s v="3837980 3837981"/>
    <s v="rodrigo.echeverry@antioquia.gov.co_x000a_"/>
    <s v="Vías para sistemas alternativos de transporte"/>
    <s v="km ciclo-vías, senderos peatonales y/o moto-rutas construidos (31050701)_x000a_310507000"/>
    <s v="Construcción de bulevares para peatones, ciclorutas, ciclo vias y senderos en Antioquia"/>
    <n v="180033001"/>
    <s v=" Ciclovías construidas"/>
    <s v="Construcción ciclovías_x000a_Interventoría"/>
    <m/>
    <m/>
    <m/>
    <m/>
    <m/>
    <x v="0"/>
    <m/>
    <m/>
    <m/>
    <s v="Jaime Alejandro Gomez Restrepo"/>
    <s v="Tipo C:  Supervisión"/>
    <s v="Supervisión técnica, ambiental, jurídica, administrativa, contable y/o financiera"/>
  </r>
  <r>
    <x v="10"/>
    <n v="77101704"/>
    <s v="Realización del III foro regional de cambio climático"/>
    <d v="2018-07-01T00:00:00"/>
    <s v="5 meses"/>
    <s v="Régimen Especial - Artículo 95 Ley 489 de 1998"/>
    <s v="Recursos propios"/>
    <n v="50000000"/>
    <n v="50000000"/>
    <s v="NO"/>
    <s v="N/A"/>
    <s v="CARLOS ANDRES ESCOBAR DIEZ"/>
    <s v="Profesional Universitario"/>
    <s v="3838685"/>
    <s v="carlos.escobar@antioquia.gov.co"/>
    <s v="Adaptación y Mitigación al Cambio Climático"/>
    <s v="Proyectos del Plan Departamental de Adaptación y Mitigación al cambio climático implementados"/>
    <s v="Formulación e implementación del plan departamental de adaptación y mitigación al_x000a_cambio climático Antioquia"/>
    <s v="210000-001"/>
    <n v="34010103"/>
    <s v="Impl proy innov inv mitig cambio climát"/>
    <m/>
    <m/>
    <m/>
    <m/>
    <m/>
    <x v="0"/>
    <m/>
    <m/>
    <m/>
    <s v="Juan David Ramirez Bedoya"/>
    <s v="Tipo C Supervisión"/>
    <s v="Supervisión técnica, jurídica, administrativa, contable y/o financiera"/>
  </r>
  <r>
    <x v="10"/>
    <n v="77101704"/>
    <s v="Gestionar proyectos para la implementación del Plan Departamental de Adaptación y Mitigación al cambio climático "/>
    <d v="2018-07-01T00:00:00"/>
    <s v="5 meses"/>
    <s v="Régimen Especial - Artículo 95 Ley 489 de 1998"/>
    <s v="Recursos propios"/>
    <n v="200000000"/>
    <n v="200000000"/>
    <s v="NO"/>
    <s v="N/A"/>
    <s v="CARLOS ANDRES ESCOBAR DIEZ"/>
    <s v="Profesional Universitario"/>
    <s v="3838685"/>
    <s v="carlos.escobar@antioquia.gov.co"/>
    <s v="Adaptación y Mitigación al Cambio Climático"/>
    <s v="Proyectos del Plan Departamental de Adaptación y Mitigación al cambio climático implementados"/>
    <s v="Formulación e implementación del plan departamental de adaptación y mitigación al_x000a_cambio climático Antioquia"/>
    <s v="210000-001"/>
    <n v="34010103"/>
    <s v="Impl proy innov inv mitig cambio climát"/>
    <m/>
    <m/>
    <m/>
    <m/>
    <m/>
    <x v="0"/>
    <m/>
    <m/>
    <m/>
    <s v="Juan David Ramirez Bedoya"/>
    <s v="Tipo C Supervisión"/>
    <s v="Supervisión técnica, jurídica, administrativa, contable y/o financiera"/>
  </r>
  <r>
    <x v="10"/>
    <n v="77101604"/>
    <s v="Cofinanciar la adquisición de predios de importancia estratégica para la protección de las fuentes hídricas que abastece acueductos."/>
    <d v="2018-06-01T00:00:00"/>
    <s v="6 meses"/>
    <s v="Régimen Especial - Artículo 95 Ley 489 de 1998"/>
    <s v="Recursos propios"/>
    <n v="12024805447"/>
    <n v="12024805447"/>
    <s v="NO"/>
    <s v="N/A"/>
    <s v="CARLOS ANDRES ESCOBAR DIEZ"/>
    <s v="Profesional Universitario"/>
    <s v="3838685"/>
    <s v="carlos.escobar@antioquia.gov.co"/>
    <s v="Protección y Conservación del Recurso Hídrico"/>
    <s v="Áreas para la protección de fuentes abastecedoras de acueductos adquiridas"/>
    <s v="Protección y conservación del recurso hidrico en el departamento de Antioquia"/>
    <s v="210021-001"/>
    <n v="34020104"/>
    <s v="Áreas protección fuentes adquiridas"/>
    <m/>
    <m/>
    <m/>
    <m/>
    <m/>
    <x v="0"/>
    <m/>
    <m/>
    <m/>
    <s v="Andres Giovanny Correa Maya"/>
    <s v="Tipo C Supervisión"/>
    <s v="Supervisión técnica, jurídica, administrativa, contable y/o financiera"/>
  </r>
  <r>
    <x v="10"/>
    <n v="77101604"/>
    <s v="Implementar el esquema de pago por servicios ambientales BANCO2, para la conservación de ecosistemas estratégicos asociados al recurso Hídrico, en los municipios, bajo los parámetros establecidos en la Ordenanza Departamental N° 049 de 2016."/>
    <d v="2018-07-01T00:00:00"/>
    <s v="5 meses"/>
    <s v="Régimen Especial - Artículo 95 Ley 489 de 1998"/>
    <s v="Recursos propios"/>
    <n v="1108201390"/>
    <n v="1108201390"/>
    <s v="NO"/>
    <s v="N/A"/>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m/>
    <m/>
    <m/>
    <m/>
    <m/>
    <x v="0"/>
    <m/>
    <m/>
    <m/>
    <s v="Santiago Arbelaez Arbelaez"/>
    <s v="Tipo C Supervisión"/>
    <s v="Supervisión técnica, jurídica, administrativa, contable y/o financiera"/>
  </r>
  <r>
    <x v="10"/>
    <n v="77101604"/>
    <s v="Implementar el esquema de pago por servicios ambientales BANCO2, para la conservación de ecosistemas estratégicos asociados al recurso Hídrico, en el municipio de Abejorral, bajo los parámetros establecidos en la Ordenanza Departamental N° 049 de 2016."/>
    <d v="2017-05-01T00:00:00"/>
    <s v="13 meses"/>
    <s v="Régimen Especial - Artículo 95 Ley 489 de 1998"/>
    <s v="Recursos propios"/>
    <n v="50000000"/>
    <n v="25000000"/>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n v="7045"/>
    <n v="17600"/>
    <d v="2017-05-30T00:00:00"/>
    <s v="N/A"/>
    <n v="4600006858"/>
    <x v="1"/>
    <s v="CORNARE, MUNICIPIO DE ABEJORRAL Y CORPORACIÓN MASBOSQUES"/>
    <s v="En ejecución"/>
    <s v="Convenio No. 4600006858,  VF6000002256 Ordenanza 40 del 04 de octubre de 2017"/>
    <s v="Santiago Arbelaez Arbelaez"/>
    <s v="Tipo C Supervisión"/>
    <s v="Supervisión técnica, jurídica, administrativa, contable y/o financiera"/>
  </r>
  <r>
    <x v="10"/>
    <n v="77101604"/>
    <s v="Implementar el esquema de pago por servicios ambientales BANCO2, para la conservación de ecosistemas estratégicos asociados al recurso Hídrico, en el municipio de Argelia, bajo los parámetros establecidos en la Ordenanza Departamental N° 049 de 2016."/>
    <d v="2017-05-01T00:00:00"/>
    <s v="13 meses"/>
    <s v="Régimen Especial - Artículo 95 Ley 489 de 1998"/>
    <s v="Recursos propios"/>
    <n v="50000000"/>
    <n v="25000000"/>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n v="7046"/>
    <n v="17601"/>
    <d v="2017-05-30T00:00:00"/>
    <s v="N/A"/>
    <n v="4600006859"/>
    <x v="1"/>
    <s v="CORNARE, MUNICIPIO DE ARGELIA Y CORPORACIÓN MASBOSQUES"/>
    <s v="En ejecución"/>
    <s v="Convenio No. 4600006859, VF6000002256 Ordenanza 40 del 04 de octubre de 2017"/>
    <s v="Santiago Arbelaez Arbelaez"/>
    <s v="Tipo C Supervisión"/>
    <s v="Supervisión técnica, jurídica, administrativa, contable y/o financiera"/>
  </r>
  <r>
    <x v="10"/>
    <n v="77101604"/>
    <s v="Implementar el esquema de pago por servicios ambientales BANCO2, para la conservación de ecosistemas estratégicos asociados al recurso Hídrico, en el municipio de Nariño, bajo los parámetros establecidos en la Ordenanza Departamental N° 049 de 2016."/>
    <d v="2017-05-01T00:00:00"/>
    <s v="13 meses"/>
    <s v="Régimen Especial - Artículo 95 Ley 489 de 1998"/>
    <s v="Recursos propios"/>
    <n v="50000000"/>
    <n v="25000000"/>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n v="7047"/>
    <n v="17602"/>
    <d v="2017-05-30T00:00:00"/>
    <s v="N/A"/>
    <n v="4600006860"/>
    <x v="1"/>
    <s v="CORNARE, MUNICIPIO DE NARIÑO Y CORPORACIÓN MASBOSQUES"/>
    <s v="En ejecución"/>
    <s v="Convenio No. 4600006860, VF6000002256 Ordenanza 40 del 04 de octubre de 2017"/>
    <s v="Santiago Arbelaez Arbelaez"/>
    <s v="Tipo C Supervisión"/>
    <s v="Supervisión técnica, jurídica, administrativa, contable y/o financiera"/>
  </r>
  <r>
    <x v="10"/>
    <n v="77101604"/>
    <s v="Implementar el esquema de pago por servicios ambientales BANCO2, para la conservación de ecosistemas estratégicos asociados al recurso Hídrico, en el municipio de Sonsón, bajo los parámetros establecidos en la Ordenanza Departamental N° 049 de 2016."/>
    <d v="2017-05-01T00:00:00"/>
    <s v="13 meses"/>
    <s v="Régimen Especial - Artículo 95 Ley 489 de 1998"/>
    <s v="Recursos propios"/>
    <n v="50000000"/>
    <n v="25000000"/>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n v="7048"/>
    <n v="17603"/>
    <d v="2017-05-30T00:00:00"/>
    <s v="N/A"/>
    <n v="4600006862"/>
    <x v="1"/>
    <s v="CORNARE, MUNICIPIO DE SONSÓN Y CORPORACIÓN MASBOSQUES"/>
    <s v="En ejecución"/>
    <s v="Convenio No. 4600006862, VF6000002256 Ordenanza 40 del 04 de octubre de 2017"/>
    <s v="Santiago Arbelaez Arbelaez"/>
    <s v="Tipo C Supervisión"/>
    <s v="Supervisión técnica, jurídica, administrativa, contable y/o financiera"/>
  </r>
  <r>
    <x v="10"/>
    <n v="77101604"/>
    <s v="Implementar el esquema de pago por servicios ambientales BANCO2, para la conservación de ecosistemas estratégicos asociados al recurso Hídrico, en el municipio de Alejandria , bajo los parámetros establecidos en la Ordenanza Departamental N° 049 de 2016."/>
    <d v="2017-05-01T00:00:00"/>
    <s v="13 meses"/>
    <s v="Régimen Especial - Artículo 95 Ley 489 de 1998"/>
    <s v="Recursos propios"/>
    <n v="35000000"/>
    <n v="17500000"/>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n v="7049"/>
    <n v="17604"/>
    <d v="2017-05-30T00:00:00"/>
    <s v="N/A"/>
    <n v="4600006863"/>
    <x v="1"/>
    <s v="CORNARE, MUNICIPIO DE ALEJANDRÍA Y CORPORACIÓN MASBOSQUES"/>
    <s v="En ejecución"/>
    <s v="Convenio No. 4600006863, VF6000002256 Ordenanza 40 del 04 de octubre de 2017"/>
    <s v="Santiago Arbelaez Arbelaez"/>
    <s v="Tipo C Supervisión"/>
    <s v="Supervisión técnica, jurídica, administrativa, contable y/o financiera"/>
  </r>
  <r>
    <x v="10"/>
    <n v="77101604"/>
    <s v="Implementar el esquema de pago por servicios ambientales BANCO2, para la conservación de ecosistemas estratégicos asociados al recurso Hídrico, en el municipio de Concepción, bajo los parámetros establecidos en la Ordenanza Departamental N° 049 de 2016."/>
    <d v="2017-05-01T00:00:00"/>
    <s v="13 meses"/>
    <s v="Régimen Especial - Artículo 95 Ley 489 de 1998"/>
    <s v="Recursos propios"/>
    <n v="35866271"/>
    <n v="17933136"/>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n v="7050"/>
    <n v="17605"/>
    <d v="2017-05-30T00:00:00"/>
    <s v="N/A"/>
    <n v="4600006864"/>
    <x v="1"/>
    <s v="CORNARE, MUNICIPIO DE CONCEPCIÓN Y CORPORACIÓN MASBOSQUES"/>
    <s v="En ejecución"/>
    <s v="Convenio No. 4600006864, VF6000002256 Ordenanza 40 del 04 de octubre de 2017"/>
    <s v="Diana Carolina Uribe Gutierrez"/>
    <s v="Tipo C Supervisión"/>
    <s v="Supervisión técnica, jurídica, administrativa, contable y/o financiera"/>
  </r>
  <r>
    <x v="10"/>
    <n v="77101604"/>
    <s v="Implementar el esquema de pago por servicios ambientales BANCO2, para la conservación de ecosistemas estratégicos asociados al recurso Hídrico, en el municipio de San Roque, bajo los parámetros establecidos en la Ordenanza Departamental N° 049 de 2016."/>
    <d v="2017-05-01T00:00:00"/>
    <s v="13 meses"/>
    <s v="Régimen Especial - Artículo 95 Ley 489 de 1998"/>
    <s v="Recursos propios"/>
    <n v="57000000"/>
    <n v="28500000"/>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n v="7051"/>
    <n v="17606"/>
    <d v="2017-05-30T00:00:00"/>
    <s v="N/A"/>
    <n v="4600006865"/>
    <x v="1"/>
    <s v="CORNARE, MUNICIPIO DE SAN ROQUE Y CORPORACIÓN MASBOSQUES"/>
    <s v="En ejecución"/>
    <s v="Convenio No. 4600006865, VF6000002256 Ordenanza 40 del 04 de octubre de 2017"/>
    <s v="Santiago Arbelaez Arbelaez"/>
    <s v="Tipo C Supervisión"/>
    <s v="Supervisión técnica, jurídica, administrativa, contable y/o financiera"/>
  </r>
  <r>
    <x v="10"/>
    <n v="77101604"/>
    <s v="Implementar el esquema de pago por servicios ambientales BANCO2, para la conservación de ecosistemas estratégicos asociados al recurso Hídrico, en el municipio de Santo Domingo, bajo los parámetros establecidos en la Ordenanza Departamental N° 049 de 2016."/>
    <d v="2017-05-01T00:00:00"/>
    <s v="13 meses"/>
    <s v="Régimen Especial - Artículo 95 Ley 489 de 1998"/>
    <s v="Recursos propios"/>
    <n v="30000000"/>
    <n v="15000000"/>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n v="7053"/>
    <n v="17607"/>
    <d v="2017-05-30T00:00:00"/>
    <s v="N/A"/>
    <n v="4600006869"/>
    <x v="1"/>
    <s v="CORNARE, MUNICIPIO DE SANTO DOMINGO Y CORPORACIÓN MASBOSQUES"/>
    <s v="En ejecución"/>
    <s v="Convenio No. 4600006869, VF6000002256 Ordenanza 40 del 04 de octubre de 2017"/>
    <s v="Santiago Arbelaez Arbelaez"/>
    <s v="Tipo C Supervisión"/>
    <s v="Supervisión técnica, jurídica, administrativa, contable y/o financiera"/>
  </r>
  <r>
    <x v="10"/>
    <n v="77101604"/>
    <s v="Implementar el esquema de pago por servicios ambientales BANCO2, para la conservación de ecosistemas estratégicos asociados al recurso Hídrico, en el municipio de Cocorná, bajo los parámetros establecidos en la Ordenanza Departamental N° 049 de 2016."/>
    <d v="2017-05-01T00:00:00"/>
    <s v="13 meses"/>
    <s v="Régimen Especial - Artículo 95 Ley 489 de 1998"/>
    <s v="Recursos propios"/>
    <n v="50000000"/>
    <n v="25000000"/>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n v="7052"/>
    <n v="17608"/>
    <d v="2017-05-30T00:00:00"/>
    <s v="N/A"/>
    <n v="4600006867"/>
    <x v="1"/>
    <s v="CORNARE, MUNICIPIO DE COCORNÁ Y CORPORACIÓN MASBOSQUES"/>
    <s v="En ejecución"/>
    <s v="Convenio No. 4600006867, VF6000002256 Ordenanza 40 del 04 de octubre de 2017"/>
    <s v="Santiago Arbelaez Arbelaez"/>
    <s v="Tipo C Supervisión"/>
    <s v="Supervisión técnica, jurídica, administrativa, contable y/o financiera"/>
  </r>
  <r>
    <x v="10"/>
    <n v="77101604"/>
    <s v="Implementar el esquema de pago por servicios ambientales BANCO2, para la conservación de ecosistemas estratégicos asociados al recurso Hídrico, en el municipio de San Francisco, bajo los parámetros establecidos en la Ordenanza Departamental N° 049 de 2016."/>
    <d v="2017-05-01T00:00:00"/>
    <s v="13 meses"/>
    <s v="Régimen Especial - Artículo 95 Ley 489 de 1998"/>
    <s v="Recursos propios"/>
    <n v="50000000"/>
    <n v="25000000"/>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n v="7055"/>
    <n v="17613"/>
    <d v="2017-05-30T00:00:00"/>
    <s v="N/A"/>
    <n v="4600006871"/>
    <x v="1"/>
    <s v="CORNARE, MUNICIPIO DE SAN FRANCISCO Y CORPORACIÓN MASBOSQUES"/>
    <s v="En ejecución"/>
    <s v="Convenio No. 4600006871,VF6000002256 Ordenanza 40 del 04 de octubre de 2017"/>
    <s v="Santiago Arbelaez Arbelaez"/>
    <s v="Tipo C Supervisión"/>
    <s v="Supervisión técnica, jurídica, administrativa, contable y/o financiera"/>
  </r>
  <r>
    <x v="10"/>
    <n v="77101604"/>
    <s v="Implementar el esquema de pago por servicios ambientales BANCO2, para la conservación de ecosistemas estratégicos asociados al recurso Hídrico, en el municipio de San Luis, bajo los parámetros establecidos en la Ordenanza Departamental N° 049 de 2016."/>
    <d v="2017-05-01T00:00:00"/>
    <s v="13 meses"/>
    <s v="Régimen Especial - Artículo 95 Ley 489 de 1998"/>
    <s v="Recursos propios"/>
    <n v="50000000"/>
    <n v="25000000"/>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n v="7056"/>
    <n v="17614"/>
    <d v="2017-05-30T00:00:00"/>
    <s v="N/A"/>
    <n v="4600006874"/>
    <x v="1"/>
    <s v="CORNARE, MUNICIPIO DE SAN LUIS Y CORPORACIÓN MASBOSQUES"/>
    <s v="En ejecución"/>
    <s v="Convenio No. 4600006874, VF6000002256 Ordenanza 40 del 04 de octubre de 2017"/>
    <s v="Diana Carolina Uribe Gutierrez"/>
    <s v="Tipo C Supervisión"/>
    <s v="Supervisión técnica, jurídica, administrativa, contable y/o financiera"/>
  </r>
  <r>
    <x v="10"/>
    <n v="77101604"/>
    <s v="Implementar el esquema de pago por servicios ambientales BANCO2, para la conservación de ecosistemas estratégicos asociados al recurso Hídrico, en el municipio de El Carmen de Viboral, bajo los parámetros establecidos en la Ordenanza Departamental N° 049 de 2016."/>
    <d v="2017-05-01T00:00:00"/>
    <s v="13 meses"/>
    <s v="Régimen Especial - Artículo 95 Ley 489 de 1998"/>
    <s v="Recursos propios"/>
    <n v="50000000"/>
    <n v="25000000"/>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n v="7057"/>
    <n v="17615"/>
    <d v="2017-05-30T00:00:00"/>
    <s v="N/A"/>
    <n v="4600006875"/>
    <x v="1"/>
    <s v="CORNARE, MUNICIPIO DE EL CARMEN DE VIBORAL Y CORPORACIÓN MASBOSQUES"/>
    <s v="En ejecución"/>
    <s v="Convenio No. 4600006875,VF6000002256 Ordenanza 40 del 04 de octubre de 2017"/>
    <s v="Diana Carolina Uribe Gutierrez"/>
    <s v="Tipo C Supervisión"/>
    <s v="Supervisión técnica, jurídica, administrativa, contable y/o financiera"/>
  </r>
  <r>
    <x v="10"/>
    <n v="77101604"/>
    <s v="Implementar el esquema de pago por servicios ambientales BANCO2, para la conservación de ecosistemas estratégicos asociados al recurso Hídrico, en el municipio de El Santuario , bajo los parámetros establecidos en la Ordenanza Departamental N° 049 de 2016."/>
    <d v="2017-06-01T00:00:00"/>
    <s v="13 meses"/>
    <s v="Régimen Especial - Artículo 95 Ley 489 de 1998"/>
    <s v="Recursos propios"/>
    <n v="48000000"/>
    <n v="24000000"/>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n v="7058"/>
    <n v="17616"/>
    <d v="2017-05-30T00:00:00"/>
    <s v="N/A"/>
    <n v="4600006876"/>
    <x v="1"/>
    <s v="CORNARE, MUNICIPIO DE EL SANTUARIO, EMPRESA DE SERVICIOS PÚBLICOS Y CORPORACIÓN MASBOSQUES"/>
    <s v="En ejecución"/>
    <s v="Convenio No. 4600006876, VF6000002256 Ordenanza 40 del 04 de octubre de 2017"/>
    <s v="Diana Carolina Uribe Gutierrez"/>
    <s v="Tipo C Supervisión"/>
    <s v="Supervisión técnica, jurídica, administrativa, contable y/o financiera"/>
  </r>
  <r>
    <x v="10"/>
    <n v="77101604"/>
    <s v="Implementar el esquema de pago por servicios ambientales BANCO2, para la conservación de ecosistemas estratégicos asociados al recurso Hídrico, en el municipio de Guarne, bajo los parámetros establecidos en la Ordenanza Departamental N° 049 de 2016."/>
    <d v="2017-07-01T00:00:00"/>
    <s v="11 meses"/>
    <s v="Régimen Especial - Artículo 95 Ley 489 de 1998"/>
    <s v="Recursos propios"/>
    <n v="20000000"/>
    <n v="10000000"/>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n v="7059"/>
    <n v="17617"/>
    <d v="2017-07-07T00:00:00"/>
    <s v="N/A"/>
    <n v="4600007005"/>
    <x v="1"/>
    <s v="CORNARE, MUNICIPIO DE GUARNE Y CORPORACIÓN MASBOSQUES"/>
    <s v="En ejecución"/>
    <s v="Convenio No. 4600007005, VF6000002256 Ordenanza 40 del 04 de octubre de 2017"/>
    <s v="Diana Carolina Uribe Gutierrez"/>
    <s v="Tipo C Supervisión"/>
    <s v="Supervisión técnica, jurídica, administrativa, contable y/o financiera"/>
  </r>
  <r>
    <x v="10"/>
    <n v="77101604"/>
    <s v="Implementar el esquema de pago por servicios ambientales BANCO2, para la conservación de ecosistemas estratégicos asociados al recurso Hídrico, en el municipio de La Unión , bajo los parámetros establecidos en la Ordenanza Departamental N° 049 de 2016."/>
    <d v="2017-06-01T00:00:00"/>
    <s v="13 meses"/>
    <s v="Régimen Especial - Artículo 95 Ley 489 de 1998"/>
    <s v="Recursos propios"/>
    <n v="50000000"/>
    <n v="25000000"/>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n v="7060"/>
    <n v="17618"/>
    <d v="2017-05-30T00:00:00"/>
    <s v="N/A"/>
    <n v="4600006877"/>
    <x v="1"/>
    <s v="CORNARE, MUNICIPIO DE LA UNION Y CORPORACIÓN MASBOSQUES"/>
    <s v="En ejecución"/>
    <s v="Convenio No. 4600006877, VF6000002256 Ordenanza 40 del 04 de octubre de 2017"/>
    <s v="Diana Carolina Uribe Gutierrez"/>
    <s v="Tipo C Supervisión"/>
    <s v="Supervisión técnica, jurídica, administrativa, contable y/o financiera"/>
  </r>
  <r>
    <x v="10"/>
    <n v="77101604"/>
    <s v="Implementar el esquema de pago por servicios ambientales BANCO2, para la conservación de ecosistemas estratégicos asociados al recurso Hídrico, en el municipio de San Vicente, bajo los parámetros establecidos en la Ordenanza Departamental N° 049 de 2016."/>
    <d v="2017-06-01T00:00:00"/>
    <s v="13 meses"/>
    <s v="Régimen Especial - Artículo 95 Ley 489 de 1998"/>
    <s v="Recursos propios"/>
    <n v="20000000"/>
    <n v="10000000"/>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n v="7062"/>
    <n v="17620"/>
    <d v="2017-05-30T00:00:00"/>
    <s v="N/A"/>
    <n v="4600006879"/>
    <x v="1"/>
    <s v="CORNARE, MUNICIPIO DE SAN VICENTE Y CORPORACIÓN MASBOSQUES"/>
    <s v="En ejecución"/>
    <s v="Convenio No. 4600006879, VF6000002256 Ordenanza 40 del 04 de octubre de 2017"/>
    <s v="Diana Carolina Uribe Gutierrez"/>
    <s v="Tipo C Supervisión"/>
    <s v="Supervisión técnica, jurídica, administrativa, contable y/o financiera"/>
  </r>
  <r>
    <x v="10"/>
    <n v="77101604"/>
    <s v="Implementar el esquema de pago por servicios ambientales BANCO2, para la conservación de ecosistemas estratégicos asociados al recurso Hídrico, en el municipio de El Peñol, bajo los parámetros establecidos en la Ordenanza Departamental N° 049 de 2016."/>
    <d v="2017-06-01T00:00:00"/>
    <s v="13 meses"/>
    <s v="Régimen Especial - Artículo 95 Ley 489 de 1998"/>
    <s v="Recursos propios"/>
    <n v="30000000"/>
    <n v="15000000"/>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n v="7063"/>
    <n v="17621"/>
    <d v="2017-05-30T00:00:00"/>
    <s v="N/A"/>
    <n v="4600006880"/>
    <x v="1"/>
    <s v="CORNARE, MUNICIPIO DE EL PEÑOL Y CORPORACIÓN MASBOSQUES"/>
    <s v="En ejecución"/>
    <s v="Convenio No. 4600006880, VF6000002256 Ordenanza 40 del 04 de octubre de 2017"/>
    <s v="Diana Carolina Uribe Gutierrez"/>
    <s v="Tipo C Supervisión"/>
    <s v="Supervisión técnica, jurídica, administrativa, contable y/o financiera"/>
  </r>
  <r>
    <x v="10"/>
    <n v="77101604"/>
    <s v="Implementar el esquema de pago por servicios ambientales BANCO2, para la conservación de ecosistemas estratégicos asociados al recurso Hídrico, en el municipio de Granada, bajo los parámetros establecidos en la Ordenanza Departamental N° 049 de 2016."/>
    <d v="2017-06-01T00:00:00"/>
    <s v="13 meses"/>
    <s v="Régimen Especial - Artículo 95 Ley 489 de 1998"/>
    <s v="Recursos propios"/>
    <n v="70000000"/>
    <n v="35000000"/>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n v="7064"/>
    <n v="17622"/>
    <d v="2017-05-30T00:00:00"/>
    <s v="N/A"/>
    <n v="4600006881"/>
    <x v="1"/>
    <s v="CORNARE, MUNICIPIO DE GRANADA Y CORPORACIÓN MASBOSQUES"/>
    <s v="En ejecución"/>
    <s v="Convenio No. 4600006881, VF6000002256 Ordenanza 40 del 04 de octubre de 2017"/>
    <s v="Diana Carolina Uribe Gutierrez"/>
    <s v="Tipo C Supervisión"/>
    <s v="Supervisión técnica, jurídica, administrativa, contable y/o financiera"/>
  </r>
  <r>
    <x v="10"/>
    <n v="77101604"/>
    <s v="Implementar el esquema de pago por servicios ambientales BANCO2, para la conservación de ecosistemas estratégicos asociados al recurso Hídrico, en el municipio de Guatape, bajo los parámetros establecidos en la Ordenanza Departamental N° 049 de 2016."/>
    <d v="2017-06-01T00:00:00"/>
    <s v="13 meses"/>
    <s v="Régimen Especial - Artículo 95 Ley 489 de 1998"/>
    <s v="Recursos propios"/>
    <n v="10000000"/>
    <n v="5000000"/>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n v="7065"/>
    <n v="17623"/>
    <d v="2017-05-31T00:00:00"/>
    <s v="N/A"/>
    <n v="4600006890"/>
    <x v="1"/>
    <s v="CORNARE, MUNICIPIO DE GUATAPÉ Y CORPORACIÓN MASBOSQUES"/>
    <s v="En ejecución"/>
    <s v="Convenio No. 4600006890, VF6000002256 Ordenanza 40 del 04 de octubre de 2017"/>
    <s v="Diana Carolina Uribe Gutierrez"/>
    <s v="Tipo C Supervisión"/>
    <s v="Supervisión técnica, jurídica, administrativa, contable y/o financiera"/>
  </r>
  <r>
    <x v="10"/>
    <n v="77101604"/>
    <s v="Implementar el esquema de pago por servicios ambientales BANCO2, para la conservación de ecosistemas estratégicos asociados al recurso Hídrico, en el municipio de San Rafael, bajo los parámetros establecidos en la Ordenanza Departamental N° 049 de 2016."/>
    <d v="2017-06-01T00:00:00"/>
    <s v="13 meses"/>
    <s v="Régimen Especial - Artículo 95 Ley 489 de 1998"/>
    <s v="Recursos propios"/>
    <n v="50000000"/>
    <n v="25000000"/>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n v="7066"/>
    <n v="17624"/>
    <d v="2017-05-30T00:00:00"/>
    <s v="N/A"/>
    <n v="4600006891"/>
    <x v="1"/>
    <s v="CORNARE, MUNICIPIO DE SAN RAFAEL Y CORPORACIÓN MASBOSQUES"/>
    <s v="En ejecución"/>
    <s v="Convenio No. 4600006891, VF6000002256 Ordenanza 40 del 04 de octubre de 2017"/>
    <s v="Diana Carolina Uribe Gutierrez"/>
    <s v="Tipo C Supervisión"/>
    <s v="Supervisión técnica, jurídica, administrativa, contable y/o financiera"/>
  </r>
  <r>
    <x v="10"/>
    <n v="77101604"/>
    <s v="Implementar el esquema de pago por servicios ambientales BANCO2, para la conservación de ecosistemas estratégicos asociados al recurso Hídrico, en el municipio de San Carlos, bajo los parámetros establecidos en la Ordenanza Departamental N° 049 de 2016."/>
    <d v="2017-06-01T00:00:00"/>
    <s v="13 meses"/>
    <s v="Régimen Especial - Artículo 95 Ley 489 de 1998"/>
    <s v="Recursos propios"/>
    <n v="54439775"/>
    <n v="27219888"/>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n v="7067"/>
    <n v="17625"/>
    <d v="2017-05-30T00:00:00"/>
    <s v="N/A"/>
    <n v="4600006882"/>
    <x v="1"/>
    <s v="CORNARE, MUNICIPIO DE SAN CARLOS Y CORPORACIÓN MASBOSQUES"/>
    <s v="En ejecución"/>
    <s v="Convenio No. 4600006882, VF6000002256 Ordenanza 40 del 04 de octubre de 2017"/>
    <s v="Santiago Arbelaez Arbelaez"/>
    <s v="Tipo C Supervisión"/>
    <s v="Supervisión técnica, jurídica, administrativa, contable y/o financiera"/>
  </r>
  <r>
    <x v="10"/>
    <n v="77101604"/>
    <s v="Implementar el esquema de pago por servicios ambientales BANCO2, para la conservación de los ecosistemas estratégicos asociados al recurso Hídrico, en las reservas de los cañones Melcocho y Santo Domingo en los municipios de El Carmen de Viboral y Cocorná,  bajo los parámetros establecidos en la Ordenanza Departamental N° 049 de 2016."/>
    <d v="2017-10-01T00:00:00"/>
    <s v="6 meses"/>
    <s v="Régimen Especial - Artículo 95 Ley 489 de 1998"/>
    <s v="Recursos propios"/>
    <n v="50000000"/>
    <n v="85979446"/>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n v="7595"/>
    <n v="18773"/>
    <d v="2017-09-28T00:00:00"/>
    <s v="N/A"/>
    <n v="4600007537"/>
    <x v="1"/>
    <s v="CORNARE, MUNICIPIO DE EL CARMEN DE VIBORAL, COCORNÁ Y CORPORACIÓN MASBOSQUES"/>
    <s v="En ejecución"/>
    <s v="Convenio No. 4600007537, VF6000002256 Ordenanza 40 del 04 de octubre de 2017"/>
    <s v="Diana Carolina Uribe Gutierrez"/>
    <s v="Tipo C Supervisión"/>
    <s v="Supervisión técnica, jurídica, administrativa, contable y/o financiera"/>
  </r>
  <r>
    <x v="10"/>
    <n v="77101604"/>
    <s v="Implementar el esquema de pago por servicios ambientales BANCO2, para la conservación de ecosistemas estratégicos asociados al recurso Hídrico, en el municipio de Anori, bajo los parámetros establecidos en la Ordenanza Departamental N° 049 de 2016."/>
    <d v="2017-08-01T00:00:00"/>
    <s v="11 meses"/>
    <s v="Régimen Especial - Artículo 95 Ley 489 de 1998"/>
    <s v="Recursos propios"/>
    <n v="180000000"/>
    <n v="63296090"/>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n v="7206"/>
    <n v="18012"/>
    <d v="2017-07-27T00:00:00"/>
    <s v="N/A"/>
    <n v="4600007094"/>
    <x v="1"/>
    <s v="CORANTIOQUIA, MUNICIPIO DE ANORÍ Y CORPORACIÓN MASBOSQUES"/>
    <s v="En ejecución"/>
    <s v="Convenio No. 4600007094, VF6000002256 Ordenanza 40 del 04 de octubre de 2017"/>
    <s v="Diana Carolina Uribe Gutierrez"/>
    <s v="Tipo C Supervisión"/>
    <s v="Supervisión técnica, jurídica, administrativa, contable y/o financiera"/>
  </r>
  <r>
    <x v="10"/>
    <n v="77101604"/>
    <s v="Implementar el esquema de pago por servicios ambientales BANCO2, para la conservación de ecosistemas estratégicos asociados al recurso Hídrico, en el municipio de Angostura, bajo los parámetros establecidos en la Ordenanza Departamental N° 049 de 2016."/>
    <d v="2017-08-01T00:00:00"/>
    <s v="11 meses"/>
    <s v="Régimen Especial - Artículo 95 Ley 489 de 1998"/>
    <s v="Recursos propios"/>
    <n v="80000000"/>
    <n v="17041255"/>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n v="7207"/>
    <n v="18013"/>
    <d v="2017-07-27T00:00:00"/>
    <s v="N/A"/>
    <n v="4600007092"/>
    <x v="1"/>
    <s v="CORANTIOQUIA, MUNICIPIO DE ANGOSTURA Y CORPORACIÓN MASBOSQUES"/>
    <s v="En ejecución"/>
    <s v="Convenio No. 4600007092, VF6000002256 Ordenanza 40 del 04 de octubre de 2017"/>
    <s v="Diana Carolina Uribe Gutierrez"/>
    <s v="Tipo C Supervisión"/>
    <s v="Supervisión técnica, jurídica, administrativa, contable y/o financiera"/>
  </r>
  <r>
    <x v="10"/>
    <n v="77101604"/>
    <s v="Implementar el esquema de pago por servicios ambientales BANCO2, para la conservación de ecosistemas estratégicos asociados al recurso Hídrico, en el municipio de Andes, bajo los parámetros establecidos en la Ordenanza Departamental N° 049 de 2016."/>
    <d v="2017-08-01T00:00:00"/>
    <s v="11 meses"/>
    <s v="Régimen Especial - Artículo 95 Ley 489 de 1998"/>
    <s v="Recursos propios"/>
    <n v="60000000"/>
    <n v="17041255"/>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n v="7208"/>
    <n v="18014"/>
    <d v="2017-07-27T00:00:00"/>
    <s v="N/A"/>
    <n v="4600007093"/>
    <x v="1"/>
    <s v="CORANTIOQUIA, MUNICIPIO DE ANDES Y CORPORACIÓN MASBOSQUES"/>
    <s v="En ejecución"/>
    <s v="Convenio No. 4600007093, VF6000002256 Ordenanza 40 del 04 de octubre de 2017"/>
    <s v="Santiago Arbelaez Arbelaez"/>
    <s v="Tipo C Supervisión"/>
    <s v="Supervisión técnica, jurídica, administrativa, contable y/o financiera"/>
  </r>
  <r>
    <x v="10"/>
    <n v="77101604"/>
    <s v="Implementar el esquema de pago por servicios ambientales BANCO2, para la conservación de ecosistemas estratégicos asociados al recurso Hídrico, en el municipio de Belmira, bajo los parámetros establecidos en la Ordenanza Departamental N° 049 de 2016."/>
    <d v="2017-08-01T00:00:00"/>
    <s v="11 meses"/>
    <s v="Régimen Especial - Artículo 95 Ley 489 de 1998"/>
    <s v="Recursos propios"/>
    <n v="120000000"/>
    <n v="41882933"/>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n v="7209"/>
    <n v="18015"/>
    <d v="2017-07-27T00:00:00"/>
    <s v="N/A"/>
    <n v="4600007095"/>
    <x v="1"/>
    <s v="CORANTIOQUIA, MUNICIPIO DE BELMIRA Y CORPORACIÓN MASBOSQUES"/>
    <s v="En ejecución"/>
    <s v="Convenio No. 4600007095, VF6000002256 Ordenanza 40 del 04 de octubre de 2017"/>
    <s v="Santiago Arbelaez Arbelaez"/>
    <s v="Tipo C Supervisión"/>
    <s v="Supervisión técnica, jurídica, administrativa, contable y/o financiera"/>
  </r>
  <r>
    <x v="10"/>
    <n v="77101604"/>
    <s v="Implementar el esquema de pago por servicios ambientales BANCO2, para la conservación de ecosistemas estratégicos asociados al recurso Hídrico, en el municipio de Betulia, bajo los parámetros establecidos en la Ordenanza Departamental N° 049 de 2016."/>
    <d v="2017-08-01T00:00:00"/>
    <s v="11 meses"/>
    <s v="Régimen Especial - Artículo 95 Ley 489 de 1998"/>
    <s v="Recursos propios"/>
    <n v="60000000"/>
    <n v="18015041"/>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n v="7210"/>
    <n v="18016"/>
    <d v="2017-07-27T00:00:00"/>
    <s v="N/A"/>
    <n v="4600007096"/>
    <x v="1"/>
    <s v="CORANTIOQUIA, MUNICIPIO DE BETULIA Y CORPORACIÓN MASBOSQUES"/>
    <s v="En ejecución"/>
    <s v="Convenio No. 4600007096, VF6000002256 Ordenanza 40 del 04 de octubre de 2017"/>
    <s v="Santiago Arbelaez Arbelaez"/>
    <s v="Tipo C Supervisión"/>
    <s v="Supervisión técnica, jurídica, administrativa, contable y/o financiera"/>
  </r>
  <r>
    <x v="10"/>
    <n v="77101604"/>
    <s v="Implementar el esquema de pago por servicios ambientales BANCO2, para la conservación de ecosistemas estratégicos asociados al recurso Hídrico, en el municipio de Briceño, bajo los parámetros establecidos en la Ordenanza Departamental N° 049 de 2016."/>
    <d v="2017-08-01T00:00:00"/>
    <s v="11 meses"/>
    <s v="Régimen Especial - Artículo 95 Ley 489 de 1998"/>
    <s v="Recursos propios"/>
    <n v="90000000"/>
    <n v="29213580"/>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n v="7211"/>
    <n v="18017"/>
    <d v="2017-07-27T00:00:00"/>
    <s v="N/A"/>
    <n v="4600007097"/>
    <x v="1"/>
    <s v="CORANTIOQUIA, MUNICIPIO DE BRICEÑO Y CORPORACIÓN MASBOSQUES"/>
    <s v="En ejecución"/>
    <s v="Convenio No. 4600007097, VF6000002256 Ordenanza 40 del 04 de octubre de 2017"/>
    <s v="Santiago Arbelaez Arbelaez"/>
    <s v="Tipo C Supervisión"/>
    <s v="Supervisión técnica, jurídica, administrativa, contable y/o financiera"/>
  </r>
  <r>
    <x v="10"/>
    <n v="77101604"/>
    <s v="Implementar el esquema de pago por servicios ambientales BANCO2, para la conservación de ecosistemas estratégicos asociados al recurso Hídrico, en el municipio de Caracoli, bajo los parámetros establecidos en la Ordenanza Departamental N° 049 de 2016."/>
    <d v="2017-08-01T00:00:00"/>
    <s v="11 meses"/>
    <s v="Régimen Especial - Artículo 95 Ley 489 de 1998"/>
    <s v="Recursos propios"/>
    <n v="120000000"/>
    <n v="41385905"/>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n v="7212"/>
    <n v="18018"/>
    <d v="2017-07-27T00:00:00"/>
    <s v="N/A"/>
    <n v="4600007098"/>
    <x v="1"/>
    <s v="CORANTIOQUIA, MUNICIPIO DE CARACOLÍ Y CORPORACIÓN MASBOSQUES"/>
    <s v="En ejecución"/>
    <s v="Convenio No. 4600007098, VF6000002256 Ordenanza 40 del 04 de octubre de 2017"/>
    <s v="Santiago Arbelaez Arbelaez"/>
    <s v="Tipo C Supervisión"/>
    <s v="Supervisión técnica, jurídica, administrativa, contable y/o financiera"/>
  </r>
  <r>
    <x v="10"/>
    <n v="77101604"/>
    <s v="Implementar el esquema de pago por servicios ambientales BANCO2, para la conservación de ecosistemas estratégicos asociados al recurso Hídrico, en el municipio de Ciudad Bolivar, bajo los parámetros establecidos en la Ordenanza Departamental N° 049 de 2016."/>
    <d v="2017-08-01T00:00:00"/>
    <s v="11 meses"/>
    <s v="Régimen Especial - Artículo 95 Ley 489 de 1998"/>
    <s v="Recursos propios"/>
    <n v="80000000"/>
    <n v="17041255"/>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n v="7213"/>
    <n v="18019"/>
    <d v="2017-07-27T00:00:00"/>
    <s v="N/A"/>
    <n v="4600007099"/>
    <x v="1"/>
    <s v="CORANTIOQUIA, MUNICIPIO DE CIUDAD BOLIVAR Y CORPORACIÓN MASBOSQUES"/>
    <s v="En ejecución"/>
    <s v="Convenio No. 4600007099, VF6000002256 Ordenanza 40 del 04 de octubre de 2017"/>
    <s v="Santiago Arbelaez Arbelaez"/>
    <s v="Tipo C Supervisión"/>
    <s v="Supervisión técnica, jurídica, administrativa, contable y/o financiera"/>
  </r>
  <r>
    <x v="10"/>
    <n v="77101604"/>
    <s v="Implementar el esquema de pago por servicios ambientales BANCO2, para la conservación de ecosistemas estratégicos asociados al recurso Hídrico, en el municipio de Donmatias, bajo los parámetros establecidos en la Ordenanza Departamental N° 049 de 2016."/>
    <d v="2017-08-01T00:00:00"/>
    <s v="11 meses"/>
    <s v="Régimen Especial - Artículo 95 Ley 489 de 1998"/>
    <s v="Recursos propios"/>
    <n v="60000000"/>
    <n v="18015041"/>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n v="7214"/>
    <n v="18020"/>
    <d v="2017-07-27T00:00:00"/>
    <s v="N/A"/>
    <n v="4600007100"/>
    <x v="1"/>
    <s v="CORANTIOQUIA, MUNICIPIO DE DONMATÍAS Y CORPORACIÓN MASBOSQUES"/>
    <s v="En ejecución"/>
    <s v="Convenio No. 4600007100, VF6000002256 Ordenanza 40 del 04 de octubre de 2017"/>
    <s v="Santiago Arbelaez Arbelaez"/>
    <s v="Tipo C Supervisión"/>
    <s v="Supervisión técnica, jurídica, administrativa, contable y/o financiera"/>
  </r>
  <r>
    <x v="10"/>
    <n v="77101604"/>
    <s v="Implementar el esquema de pago por servicios ambientales BANCO2, para la conservación de ecosistemas estratégicos asociados al recurso Hídrico, en el municipio de Ebejico, bajo los parámetros establecidos en la Ordenanza Departamental N° 049 de 2016."/>
    <d v="2017-08-01T00:00:00"/>
    <s v="11 meses"/>
    <s v="Régimen Especial - Artículo 95 Ley 489 de 1998"/>
    <s v="Recursos propios"/>
    <n v="80000000"/>
    <n v="17041255"/>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n v="7215"/>
    <n v="18021"/>
    <d v="2017-07-27T00:00:00"/>
    <s v="N/A"/>
    <n v="4600007101"/>
    <x v="1"/>
    <s v="CORANTIOQUIA, MUNICIPIO DE EBÉJICO Y CORPORACIÓN MASBOSQUES"/>
    <s v="En ejecución"/>
    <s v="Convenio No. 4600007101, VF6000002256 Ordenanza 40 del 04 de octubre de 2017"/>
    <s v="Santiago Arbelaez Arbelaez"/>
    <s v="Tipo C Supervisión"/>
    <s v="Supervisión técnica, jurídica, administrativa, contable y/o financiera"/>
  </r>
  <r>
    <x v="10"/>
    <n v="77101604"/>
    <s v="Implementar el esquema de pago por servicios ambientales BANCO2, para la conservación de ecosistemas estratégicos asociados al recurso Hídrico, en el municipio de Gomez Plata, bajo los parámetros establecidos en la Ordenanza Departamental N° 049 de 2016."/>
    <d v="2017-08-01T00:00:00"/>
    <s v="11 meses"/>
    <s v="Régimen Especial - Artículo 95 Ley 489 de 1998"/>
    <s v="Recursos propios"/>
    <n v="210000000"/>
    <n v="77243515"/>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n v="7216"/>
    <n v="18022"/>
    <d v="2017-07-27T00:00:00"/>
    <s v="N/A"/>
    <n v="4600007102"/>
    <x v="1"/>
    <s v="CORANTIOQUIA, MUNICIPIO DE GÓMEZ PLATA Y CORPORACIÓN MASBOSQUES"/>
    <s v="En ejecución"/>
    <s v="Convenio No. 4600007102, VF6000002256 Ordenanza 40 del 04 de octubre de 2017"/>
    <s v="Diana Carolina Uribe Gutierrez"/>
    <s v="Tipo C Supervisión"/>
    <s v="Supervisión técnica, jurídica, administrativa, contable y/o financiera"/>
  </r>
  <r>
    <x v="10"/>
    <n v="77101604"/>
    <s v="Implementar el esquema de pago por servicios ambientales BANCO2, para la conservación de ecosistemas estratégicos asociados al recurso Hídrico, en el municipio de Guadalupe, bajo los parámetros establecidos en la Ordenanza Departamental N° 049 de 2016."/>
    <d v="2017-08-01T00:00:00"/>
    <s v="11 meses"/>
    <s v="Régimen Especial - Artículo 95 Ley 489 de 1998"/>
    <s v="Recursos propios"/>
    <n v="120000000"/>
    <n v="41740925"/>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n v="7217"/>
    <n v="18023"/>
    <d v="2017-07-27T00:00:00"/>
    <s v="N/A"/>
    <n v="4600007103"/>
    <x v="1"/>
    <s v="CORANTIOQUIA, MUNICIPIO DE GUADALUPE Y CORPORACIÓN MASBOSQUES"/>
    <s v="En ejecución"/>
    <s v="Convenio No. 4600007103, VF6000002256 Ordenanza 40 del 04 de octubre de 2017"/>
    <s v="Diana Carolina Uribe Gutierrez"/>
    <s v="Tipo C Supervisión"/>
    <s v="Supervisión técnica, jurídica, administrativa, contable y/o financiera"/>
  </r>
  <r>
    <x v="10"/>
    <n v="77101604"/>
    <s v="Implementar el esquema de pago por servicios ambientales BANCO2, para la conservación de ecosistemas estratégicos asociados al recurso Hídrico, en el municipio de ituango, bajo los parámetros establecidos en la Ordenanza Departamental N° 049 de 2016."/>
    <d v="2017-08-01T00:00:00"/>
    <s v="11 meses"/>
    <s v="Régimen Especial - Artículo 95 Ley 489 de 1998"/>
    <s v="Recursos propios"/>
    <n v="180000000"/>
    <n v="65243662"/>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n v="7218"/>
    <n v="18024"/>
    <d v="2017-07-27T00:00:00"/>
    <s v="N/A"/>
    <n v="4600007104"/>
    <x v="1"/>
    <s v="CORANTIOQUIA, MUNICIPIO DE ITUANGO Y CORPORACIÓN MASBOSQUES"/>
    <s v="En ejecución"/>
    <s v="Convenio No. 4600007104, VF6000002256 Ordenanza 40 del 04 de octubre de 2017"/>
    <s v="Diana Carolina Uribe Gutierrez"/>
    <s v="Tipo C Supervisión"/>
    <s v="Supervisión técnica, jurídica, administrativa, contable y/o financiera"/>
  </r>
  <r>
    <x v="10"/>
    <n v="77101604"/>
    <s v="Implementar el esquema de pago por servicios ambientales BANCO2, para la conservación de ecosistemas estratégicos asociados al recurso Hídrico, en el municipio de Jerico, bajo los parámetros establecidos en la Ordenanza Departamental N° 049 de 2016."/>
    <d v="2017-08-01T00:00:00"/>
    <s v="11 meses"/>
    <s v="Régimen Especial - Artículo 95 Ley 489 de 1998"/>
    <s v="Recursos propios"/>
    <n v="68000000"/>
    <n v="14748798"/>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n v="7219"/>
    <n v="18025"/>
    <d v="2017-07-27T00:00:00"/>
    <s v="N/A"/>
    <n v="4600007105"/>
    <x v="1"/>
    <s v="CORANTIOQUIA, MUNICIPIO DE JERICÓ Y CORPORACIÓN MASBOSQUES"/>
    <s v="En ejecución"/>
    <s v="Convenio No. 4600007105, VF6000002256 Ordenanza 40 del 04 de octubre de 2017"/>
    <s v="Santiago Arbelaez Arbelaez"/>
    <s v="Tipo C Supervisión"/>
    <s v="Supervisión técnica, jurídica, administrativa, contable y/o financiera"/>
  </r>
  <r>
    <x v="10"/>
    <n v="77101604"/>
    <s v="Implementar el esquema de pago por servicios ambientales BANCO2, para la conservación de ecosistemas estratégicos asociados al recurso Hídrico, en el municipio de Liborina, bajo los parámetros establecidos en la Ordenanza Departamental N° 049 de 2016."/>
    <d v="2017-08-01T00:00:00"/>
    <s v="11 meses"/>
    <s v="Régimen Especial - Artículo 95 Ley 489 de 1998"/>
    <s v="Recursos propios"/>
    <n v="60000000"/>
    <n v="18501934"/>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n v="7220"/>
    <n v="18026"/>
    <d v="2017-07-27T00:00:00"/>
    <s v="N/A"/>
    <n v="4600007106"/>
    <x v="1"/>
    <s v="CORANTIOQUIA, MUNICIPIO DE LIBORINA Y CORPORACIÓN MASBOSQUES"/>
    <s v="En ejecución"/>
    <s v="Convenio No. 4600007106, VF6000002256 Ordenanza 40 del 04 de octubre de 2017"/>
    <s v="Diana Carolina Uribe Gutierrez"/>
    <s v="Tipo C Supervisión"/>
    <s v="Supervisión técnica, jurídica, administrativa, contable y/o financiera"/>
  </r>
  <r>
    <x v="10"/>
    <n v="77101604"/>
    <s v="Implementar el esquema de pago por servicios ambientales BANCO2, para la conservación de ecosistemas estratégicos asociados al recurso Hídrico, en el municipio de Remedios, bajo los parámetros establecidos en la Ordenanza Departamental N° 049 de 2016."/>
    <d v="2017-08-01T00:00:00"/>
    <s v="11 meses"/>
    <s v="Régimen Especial - Artículo 95 Ley 489 de 1998"/>
    <s v="Recursos propios"/>
    <n v="216000000"/>
    <n v="77902880"/>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n v="7221"/>
    <n v="18027"/>
    <d v="2017-07-27T00:00:00"/>
    <s v="N/A"/>
    <n v="460007107"/>
    <x v="1"/>
    <s v="CORANTIOQUIA, MUNICIPIO DE REMEDIOS Y CORPORACIÓN MASBOSQUES"/>
    <s v="En ejecución"/>
    <s v="Convenio No. 4600007107, VF6000002256 Ordenanza 40 del 04 de octubre de 2017"/>
    <s v="Santiago Arbelaez Arbelaez"/>
    <s v="Tipo C Supervisión"/>
    <s v="Supervisión técnica, jurídica, administrativa, contable y/o financiera"/>
  </r>
  <r>
    <x v="10"/>
    <n v="77101604"/>
    <s v="Implementar el esquema de pago por servicios ambientales BANCO2, para la conservación de ecosistemas estratégicos asociados al recurso Hídrico, en el municipio de Sabanalarga, bajo los parámetros establecidos en la Ordenanza Departamental N° 049 de 2016."/>
    <d v="2017-08-01T00:00:00"/>
    <s v="11 meses"/>
    <s v="Régimen Especial - Artículo 95 Ley 489 de 1998"/>
    <s v="Recursos propios"/>
    <n v="104000000"/>
    <n v="24344650"/>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n v="7222"/>
    <n v="18028"/>
    <d v="2017-07-27T00:00:00"/>
    <s v="N/A"/>
    <n v="460007108"/>
    <x v="1"/>
    <s v="CORANTIOQUIA, MUNICIPIO DE SABANALARGA Y CORPORACIÓN MASBOSQUES"/>
    <s v="En ejecución"/>
    <s v="Convenio No. 4600007108, VF6000002256 Ordenanza 40 del 04 de octubre de 2017"/>
    <s v="Diana Carolina Uribe Gutierrez"/>
    <s v="Tipo C Supervisión"/>
    <s v="Supervisión técnica, jurídica, administrativa, contable y/o financiera"/>
  </r>
  <r>
    <x v="10"/>
    <n v="77101604"/>
    <s v="Implementar el esquema de pago por servicios ambientales BANCO2, para la conservación de ecosistemas estratégicos asociados al recurso Hídrico, en el municipio de San Jeronimo, bajo los parámetros establecidos en la Ordenanza Departamental N° 049 de 2016."/>
    <d v="2017-08-01T00:00:00"/>
    <s v="11 meses"/>
    <s v="Régimen Especial - Artículo 95 Ley 489 de 1998"/>
    <s v="Recursos propios"/>
    <n v="67200000"/>
    <n v="13633004"/>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n v="7223"/>
    <n v="18029"/>
    <d v="2017-07-27T00:00:00"/>
    <s v="N/A"/>
    <n v="460007109"/>
    <x v="1"/>
    <s v="CORANTIOQUIA, MUNICIPIO DE SAN JERÓNIMO Y CORPORACIÓN MASBOSQUES"/>
    <s v="En ejecución"/>
    <s v="Convenio No. 4600007109, VF6000002256 Ordenanza 40 del 04 de octubre de 2017"/>
    <s v="Santiago Arbelaez Arbelaez"/>
    <s v="Tipo C Supervisión"/>
    <s v="Supervisión técnica, jurídica, administrativa, contable y/o financiera"/>
  </r>
  <r>
    <x v="10"/>
    <n v="77101604"/>
    <s v="Implementar el esquema de pago por servicios ambientales BANCO2, para la conservación de ecosistemas estratégicos asociados al recurso Hídrico, en el municipio de Santa Fe de Antioquia, bajo los parámetros establecidos en la Ordenanza Departamental N° 049 de 2016."/>
    <d v="2017-08-01T00:00:00"/>
    <s v="11 meses"/>
    <s v="Régimen Especial - Artículo 95 Ley 489 de 1998"/>
    <s v="Recursos propios"/>
    <n v="300000000"/>
    <n v="107286165"/>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n v="7224"/>
    <n v="18030"/>
    <d v="2017-07-27T00:00:00"/>
    <s v="N/A"/>
    <n v="460007110"/>
    <x v="1"/>
    <s v="CORANTIOQUIA, MUNICIPIO DE SANTA FE DE ANTIOQUIA Y CORPORACIÓN MASBOSQUES"/>
    <s v="En ejecución"/>
    <s v="Convenio No. 4600007110, VF6000002256 Ordenanza 40 del 04 de octubre de 2017"/>
    <s v="Santiago Arbelaez Arbelaez"/>
    <s v="Tipo C Supervisión"/>
    <s v="Supervisión técnica, jurídica, administrativa, contable y/o financiera"/>
  </r>
  <r>
    <x v="10"/>
    <n v="77101604"/>
    <s v="Implementar el esquema de pago por servicios ambientales BANCO2, para la conservación de ecosistemas estratégicos asociados al recurso Hídrico, en el municipio de Taraza, bajo los parámetros establecidos en la Ordenanza Departamental N° 049 de 2016."/>
    <d v="2017-08-01T00:00:00"/>
    <s v="11 meses"/>
    <s v="Régimen Especial - Artículo 95 Ley 489 de 1998"/>
    <s v="Recursos propios"/>
    <n v="80000000"/>
    <n v="17041255"/>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n v="7225"/>
    <n v="18031"/>
    <d v="2017-07-27T00:00:00"/>
    <s v="N/A"/>
    <n v="460007111"/>
    <x v="1"/>
    <s v="CORANTIOQUIA, MUNICIPIO DE TARAZÁ Y CORPORACIÓN MASBOSQUES"/>
    <s v="En ejecución"/>
    <s v="Convenio No. 4600007111, VF6000002256 Ordenanza 40 del 04 de octubre de 2017"/>
    <s v="Santiago Arbelaez Arbelaez"/>
    <s v="Tipo C Supervisión"/>
    <s v="Supervisión técnica, jurídica, administrativa, contable y/o financiera"/>
  </r>
  <r>
    <x v="10"/>
    <n v="77101604"/>
    <s v="Implementar el esquema de pago por servicios ambientales BANCO2, para la conservación de ecosistemas estratégicos asociados al recurso Hídrico, en el municipio de Vegachi, bajo los parámetros establecidos en la Ordenanza Departamental N° 049 de 2016."/>
    <d v="2017-08-01T00:00:00"/>
    <s v="11 meses"/>
    <s v="Régimen Especial - Artículo 95 Ley 489 de 1998"/>
    <s v="Recursos propios"/>
    <n v="40000000"/>
    <n v="5860302"/>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n v="7226"/>
    <n v="18032"/>
    <d v="2017-07-27T00:00:00"/>
    <s v="N/A"/>
    <n v="4600007112"/>
    <x v="1"/>
    <s v="CORANTIOQUIA, MUNICIPIO DE VEGACHÍ Y CORPORACIÓN MASBOSQUES"/>
    <s v="En ejecución"/>
    <s v="Convenio No. 4600007112, VF6000002256 Ordenanza 40 del 04 de octubre de 2017"/>
    <s v="Santiago Arbelaez Arbelaez"/>
    <s v="Tipo C Supervisión"/>
    <s v="Supervisión técnica, jurídica, administrativa, contable y/o financiera"/>
  </r>
  <r>
    <x v="10"/>
    <n v="77101604"/>
    <s v="Implementar el esquema de pago por servicios ambientales BANCO2, para la conservación de ecosistemas estratégicos asociados al recurso Hídrico, en el municipio de Yolombo, bajo los parámetros establecidos en la Ordenanza Departamental N° 049 de 2016."/>
    <d v="2017-08-01T00:00:00"/>
    <s v="11 meses"/>
    <s v="Régimen Especial - Artículo 95 Ley 489 de 1998"/>
    <s v="Recursos propios"/>
    <n v="120000000"/>
    <n v="41385905"/>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n v="7227"/>
    <n v="18033"/>
    <d v="2017-07-27T00:00:00"/>
    <s v="N/A"/>
    <n v="460007125"/>
    <x v="1"/>
    <s v="CORANTIOQUIA, MUNICIPIO DE YOLOMBÓ Y CORPORACIÓN MASBOSQUES"/>
    <s v="En ejecución"/>
    <s v="Convenio No. 4600007125, VF6000002256 Ordenanza 40 del 04 de octubre de 2017"/>
    <s v="Santiago Arbelaez Arbelaez"/>
    <s v="Tipo C Supervisión"/>
    <s v="Supervisión técnica, jurídica, administrativa, contable y/o financiera"/>
  </r>
  <r>
    <x v="10"/>
    <n v="77101604"/>
    <s v="Implementar el esquema de pago por servicios ambientales BANCO2, para la conservación de ecosistemas estratégicos asociados al recurso Hídrico, en el municipio de Yondo, bajo los parámetros establecidos en la Ordenanza Departamental N° 049 de 2016."/>
    <d v="2017-08-01T00:00:00"/>
    <s v="11 meses"/>
    <s v="Régimen Especial - Artículo 95 Ley 489 de 1998"/>
    <s v="Recursos propios"/>
    <n v="83987064"/>
    <n v="17041255"/>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n v="7228"/>
    <n v="18034"/>
    <d v="2017-07-27T00:00:00"/>
    <s v="N/A"/>
    <n v="460007113"/>
    <x v="1"/>
    <s v="CORANTIOQUIA, MUNICIPIO DE YONDÓ Y CORPORACIÓN MASBOSQUES"/>
    <s v="En ejecución"/>
    <s v="Convenio No. 4600007113, VF6000002256 Ordenanza 40 del 04 de octubre de 2017"/>
    <s v="Santiago Arbelaez Arbelaez"/>
    <s v="Tipo C Supervisión"/>
    <s v="Supervisión técnica, jurídica, administrativa, contable y/o financiera"/>
  </r>
  <r>
    <x v="10"/>
    <n v="77101604"/>
    <s v="Implementar el esquema de pago por servicios ambientales BANCO2, para la conservación de ecosistemas estratégicos asociados al recurso Hídrico, en el municipio de Cisneros, bajo los parámetros establecidos en la Ordenanza Departamental N° 049 de 2016."/>
    <d v="2017-08-01T00:00:00"/>
    <s v="11 meses"/>
    <s v="Régimen Especial - Artículo 95 Ley 489 de 1998"/>
    <s v="Recursos propios"/>
    <n v="60000000"/>
    <n v="18501934"/>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n v="7229"/>
    <s v="18035-18036"/>
    <d v="2017-07-27T00:00:00"/>
    <s v="N/A"/>
    <n v="4600007114"/>
    <x v="1"/>
    <s v="CORANTIOQUIA, MUNICIPIO DE CISNEROS Y CORPORACIÓN MASBOSQUES"/>
    <s v="En ejecución"/>
    <s v="Convenio No. 4600007114, VF6000002256 Ordenanza 40 del 04 de octubre de 2017"/>
    <s v="Diana Carolina Uribe Gutierrez"/>
    <s v="Tipo C Supervisión"/>
    <s v="Supervisión técnica, jurídica, administrativa, contable y/o financiera"/>
  </r>
  <r>
    <x v="10"/>
    <n v="77101604"/>
    <s v="Implementar el esquema de pago por servicios ambientales BANCO2, para la conservación de ecosistemas estratégicos asociados al recurso Hídrico, en el municipio de SALGAR bajo los parámetros establecidos en la Ordenanza Departamental N° 049 de 2016."/>
    <d v="2017-09-01T00:00:00"/>
    <s v="11 meses"/>
    <s v="Régimen Especial - Artículo 95 Ley 489 de 1998"/>
    <s v="Recursos propios"/>
    <n v="60000000"/>
    <n v="18643942"/>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n v="7276"/>
    <n v="18215"/>
    <d v="2017-07-28T00:00:00"/>
    <s v="N/A"/>
    <n v="4600007116"/>
    <x v="1"/>
    <s v="CORANTIOQUIA, MUNICIPIO DE SALGAR Y CORPORACIÓN MASBOSQUES"/>
    <s v="En ejecución"/>
    <s v="Convenio No. 4600007116, VF6000002256 Ordenanza 40 del 04 de octubre de 2017"/>
    <s v="Diana Carolina Uribe Gutierrez"/>
    <s v="Tipo C Supervisión"/>
    <s v="Supervisión técnica, jurídica, administrativa, contable y/o financiera"/>
  </r>
  <r>
    <x v="10"/>
    <n v="77101604"/>
    <s v="Implementar el esquema de pago por servicios ambientales BANCO2, para la conservación de ecosistemas estratégicos asociados al recurso Hídrico, en el municipio de JARDIN bajo los parámetros establecidos en la Ordenanza Departamental N° 049 de 2016."/>
    <d v="2017-10-01T00:00:00"/>
    <s v="10 meses"/>
    <s v="Régimen Especial - Artículo 95 Ley 489 de 1998"/>
    <s v="Recursos propios"/>
    <n v="50000000"/>
    <n v="24344650"/>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n v="7485"/>
    <n v="18584"/>
    <d v="2017-09-14T00:00:00"/>
    <s v="N/A"/>
    <n v="4600007443"/>
    <x v="1"/>
    <s v="CORANTIOQUIA, MUNICIPIO DE JARDÍN Y CORPORACIÓN MASBOSQUES"/>
    <s v="En ejecución"/>
    <s v="Convenio No. 4600007443, VF6000002256 Ordenanza 40 del 04 de octubre de 2017"/>
    <s v="Diana Carolina Uribe Gutierrez"/>
    <s v="Tipo C Supervisión"/>
    <s v="Supervisión técnica, jurídica, administrativa, contable y/o financiera"/>
  </r>
  <r>
    <x v="10"/>
    <n v="77101604"/>
    <s v="Implementar el esquema de pago por servicios ambientales BANCO2, para la conservación de ecosistemas estratégicos asociados al recurso Hídrico, en el municipio de Concordia, bajo los parámetros establecidos en la Ordenanza Departamental N° 049 de 2016."/>
    <d v="2017-10-01T00:00:00"/>
    <s v="10 meses"/>
    <s v="Régimen Especial - Artículo 95 Ley 489 de 1998"/>
    <s v="Recursos propios"/>
    <n v="62987565"/>
    <n v="51610658"/>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n v="7486"/>
    <n v="18583"/>
    <d v="2017-09-14T00:00:00"/>
    <s v="N/A"/>
    <n v="4600007444"/>
    <x v="1"/>
    <s v="CORANTIOQUIA, MUNICIPIO DE CONCORDIA Y CORPORACIÓN MASBOSQUES"/>
    <s v="En ejecución"/>
    <s v="Convenio No. 4600007444, VF6000002256 Ordenanza 40 del 04 de octubre de 2017"/>
    <s v="Santiago Arbelaez Arbelaez"/>
    <s v="Tipo C Supervisión"/>
    <s v="Supervisión técnica, jurídica, administrativa, contable y/o financiera"/>
  </r>
  <r>
    <x v="10"/>
    <n v="77101604"/>
    <s v="Implementar el esquema de pago por servicios ambientales BANCO2, para la conservación de ecosistemas estratégicos asociados al recurso Hídrico, en el municipio de Abriaqui, bajo los parámetros establecidos en la Ordenanza Departamental N° 049 de 2016."/>
    <d v="2017-09-01T00:00:00"/>
    <s v="10 meses"/>
    <s v="Régimen Especial - Artículo 95 Ley 489 de 1998"/>
    <s v="Recursos propios"/>
    <n v="24455796"/>
    <n v="9603645"/>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n v="7277"/>
    <n v="18188"/>
    <d v="2017-09-04T00:00:00"/>
    <s v="N/A"/>
    <n v="4600007399"/>
    <x v="1"/>
    <s v="CORPOURABA, MUNICIPIO DE ABRIAQUÍ Y CORPORACIÓN MASBOSQUES"/>
    <s v="En ejecución"/>
    <s v="Convenio No. 4600007399, VF6000002256 Ordenanza 40 del 04 de octubre de 2017"/>
    <s v="Javier Alezander Robledo Blandón"/>
    <s v="Tipo C Supervisión"/>
    <s v="Supervisión técnica, jurídica, administrativa, contable y/o financiera"/>
  </r>
  <r>
    <x v="10"/>
    <n v="77101604"/>
    <s v="Implementar el esquema de pago por servicios ambientales BANCO2, para la conservación de ecosistemas estratégicos asociados al recurso Hídrico, en el municipio de Carepa, bajo los parámetros establecidos en la Ordenanza Departamental N° 049 de 2016."/>
    <d v="2017-09-01T00:00:00"/>
    <s v="10 meses"/>
    <s v="Régimen Especial - Artículo 95 Ley 489 de 1998"/>
    <s v="Recursos propios"/>
    <n v="160000000"/>
    <n v="30025240"/>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n v="7278"/>
    <n v="18789"/>
    <d v="2017-09-04T00:00:00"/>
    <s v="N/A"/>
    <n v="4600007400"/>
    <x v="1"/>
    <s v="CORPOURABA, MUNICIPIO DE CAREPA Y CORPORACIÓN MASBOSQUES"/>
    <s v="En ejecución"/>
    <s v="Convenio No. 4600007400, VF6000002256 Ordenanza 40 del 04 de octubre de 2017"/>
    <s v="Javier Alezander Robledo Blandón"/>
    <s v="Tipo C Supervisión"/>
    <s v="Supervisión técnica, jurídica, administrativa, contable y/o financiera"/>
  </r>
  <r>
    <x v="10"/>
    <n v="77101604"/>
    <s v="Implementar el esquema de pago por servicios ambientales BANCO2, para la conservación de ecosistemas estratégicos asociados al recurso Hídrico, en el municipio de Chigorodo, bajo los parámetros establecidos en la Ordenanza Departamental N° 049 de 2016."/>
    <d v="2017-09-01T00:00:00"/>
    <s v="10 meses"/>
    <s v="Régimen Especial - Artículo 95 Ley 489 de 1998"/>
    <s v="Recursos propios"/>
    <n v="80000000"/>
    <n v="15378781"/>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n v="7279"/>
    <n v="18190"/>
    <d v="2017-09-04T00:00:00"/>
    <s v="N/A"/>
    <n v="4600007401"/>
    <x v="1"/>
    <s v="CORPOURABA, MUNICIPIO DE CHIGORODÓ Y CORPORACIÓN MASBOSQUES"/>
    <s v="En ejecución"/>
    <s v="Convenio No. 4600007401, VF6000002256 Ordenanza 40 del 04 de octubre de 2017"/>
    <s v="Javier Alezander Robledo Blandón"/>
    <s v="Tipo C Supervisión"/>
    <s v="Supervisión técnica, jurídica, administrativa, contable y/o financiera"/>
  </r>
  <r>
    <x v="10"/>
    <n v="77101604"/>
    <s v="Implementar el esquema de pago por servicios ambientales BANCO2, para la conservación de ecosistemas estratégicos asociados al recurso Hídrico, en el municipio de Dabeiba, bajo los parámetros establecidos en la Ordenanza Departamental N° 049 de 2016."/>
    <d v="2017-09-01T00:00:00"/>
    <s v="10 meses"/>
    <s v="Régimen Especial - Artículo 95 Ley 489 de 1998"/>
    <s v="Recursos propios"/>
    <n v="120000000"/>
    <n v="25631302"/>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n v="7280"/>
    <n v="18191"/>
    <d v="2017-09-04T00:00:00"/>
    <s v="N/A"/>
    <n v="4600007400"/>
    <x v="1"/>
    <s v="CORPOURABA, MUNICIPIO DE DABEIBA Y CORPORACIÓN MASBOSQUES"/>
    <s v="En ejecución"/>
    <s v="Convenio No. 4600007402, VF6000002256 Ordenanza 40 del 04 de octubre de 2017"/>
    <s v="Javier Alezander Robledo Blandón"/>
    <s v="Tipo C Supervisión"/>
    <s v="Supervisión técnica, jurídica, administrativa, contable y/o financiera"/>
  </r>
  <r>
    <x v="10"/>
    <n v="77101604"/>
    <s v="Implementar el esquema de pago por servicios ambientales BANCO2, para la conservación de ecosistemas estratégicos asociados al recurso Hídrico, en el municipio de Frontino, bajo los parámetros establecidos en la Ordenanza Departamental N° 049 de 2016."/>
    <d v="2017-09-01T00:00:00"/>
    <s v="10 meses"/>
    <s v="Régimen Especial - Artículo 95 Ley 489 de 1998"/>
    <s v="Recursos propios"/>
    <n v="84000000"/>
    <n v="16843427"/>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n v="7281"/>
    <n v="18192"/>
    <d v="2017-09-04T00:00:00"/>
    <s v="N/A"/>
    <n v="4600007403"/>
    <x v="1"/>
    <s v="CORPOURABA, MUNICIPIO DE FRONTINO Y CORPORACIÓN MASBOSQUES"/>
    <s v="En ejecución"/>
    <s v="Convenio No. 4600007403, VF6000002256 Ordenanza 40 del 04 de octubre de 2017"/>
    <s v="Javier Alezander Robledo Blandón"/>
    <s v="Tipo C Supervisión"/>
    <s v="Supervisión técnica, jurídica, administrativa, contable y/o financiera"/>
  </r>
  <r>
    <x v="10"/>
    <n v="77101604"/>
    <s v="Implementar el esquema de pago por servicios ambientales BANCO2, para la conservación de ecosistemas estratégicos asociados al recurso Hídrico, en el municipio de Giraldo, bajo los parámetros establecidos en la Ordenanza Departamental N° 049 de 2016."/>
    <d v="2017-09-01T00:00:00"/>
    <s v="10 meses"/>
    <s v="Régimen Especial - Artículo 95 Ley 489 de 1998"/>
    <s v="Recursos propios"/>
    <n v="64000000"/>
    <n v="15291901"/>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n v="7282"/>
    <n v="18193"/>
    <d v="2017-09-04T00:00:00"/>
    <s v="N/A"/>
    <n v="4600007404"/>
    <x v="1"/>
    <s v="CORPOURABA, MUNICIPIO DE GIRALDO Y CORPORACIÓN MASBOSQUES"/>
    <s v="En ejecución"/>
    <s v="Convenio No. 4600007404, VF6000002256 Ordenanza 40 del 04 de octubre de 2017"/>
    <s v="Javier Alezander Robledo Blandón"/>
    <s v="Tipo C Supervisión"/>
    <s v="Supervisión técnica, jurídica, administrativa, contable y/o financiera"/>
  </r>
  <r>
    <x v="10"/>
    <n v="77101604"/>
    <s v="Implementar el esquema de pago por servicios ambientales BANCO2, para la conservación de ecosistemas estratégicos asociados al recurso Hídrico, en el municipio de San Pedro de Uraba, bajo los parámetros establecidos en la Ordenanza Departamental N° 049 de 2016."/>
    <d v="2017-09-01T00:00:00"/>
    <s v="10 meses"/>
    <s v="Régimen Especial - Artículo 95 Ley 489 de 1998"/>
    <s v="Recursos propios"/>
    <n v="80000000"/>
    <n v="16111104"/>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n v="7283"/>
    <n v="18194"/>
    <d v="2017-09-04T00:00:00"/>
    <s v="N/A"/>
    <n v="4600007405"/>
    <x v="1"/>
    <s v="CORPOURABA, MUNICIPIO DE SAN PEDRO DE URABÁ Y CORPORACIÓN MASBOSQUES"/>
    <s v="En ejecución"/>
    <s v="Convenio No. 4600007405, VF6000002256 Ordenanza 40 del 04 de octubre de 2017"/>
    <s v="Javier Alezander Robledo Blandón"/>
    <s v="Tipo C Supervisión"/>
    <s v="Supervisión técnica, jurídica, administrativa, contable y/o financiera"/>
  </r>
  <r>
    <x v="10"/>
    <n v="77101604"/>
    <s v="Implementar el esquema de pago por servicios ambientales BANCO2, para la conservación de ecosistemas estratégicos asociados al recurso Hídrico, en el municipio de Cañasgordas bajo los parámetros establecidos en la Ordenanza Departamental N° 049 de 2016."/>
    <d v="2017-09-01T00:00:00"/>
    <s v="10 meses"/>
    <s v="Régimen Especial - Artículo 95 Ley 489 de 1998"/>
    <s v="Recursos propios"/>
    <n v="80000000"/>
    <n v="17941911"/>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n v="7284"/>
    <n v="18195"/>
    <d v="2017-09-04T00:00:00"/>
    <s v="N/A"/>
    <n v="4600007406"/>
    <x v="1"/>
    <s v="CORPOURABA, MUNICIPIO DE CAÑASGORDAS Y CORPORACIÓN MASBOSQUES"/>
    <s v="En ejecución"/>
    <s v="Convenio No. 4600007406, VF6000002256 Ordenanza 40 del 04 de octubre de 2017"/>
    <s v="Javier Alezander Robledo Blandón"/>
    <s v="Tipo C Supervisión"/>
    <s v="Supervisión técnica, jurídica, administrativa, contable y/o financiera"/>
  </r>
  <r>
    <x v="10"/>
    <n v="77101604"/>
    <s v="Implementar el esquema de pago por servicios ambientales BANCO2, para la conservación de ecosistemas estratégicos asociados al recurso Hídrico, en el municipio de Uramita bajo los parámetros establecidos en la Ordenanza Departamental N° 049 de 2016."/>
    <d v="2017-09-01T00:00:00"/>
    <s v="10 meses"/>
    <s v="Régimen Especial - Artículo 95 Ley 489 de 1998"/>
    <s v="Recursos propios"/>
    <n v="80000000"/>
    <n v="16111104"/>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n v="7285"/>
    <n v="18196"/>
    <d v="2017-09-04T00:00:00"/>
    <s v="N/A"/>
    <n v="4600007407"/>
    <x v="1"/>
    <s v="CORPOURABA, MUNICIPIO DE URAMITA Y CORPORACIÓN MASBOSQUES"/>
    <s v="En ejecución"/>
    <s v="Convenio No. 4600007407, VF6000002256 Ordenanza 40 del 04 de octubre de 2017"/>
    <s v="Javier Alezander Robledo Blandón"/>
    <s v="Tipo C Supervisión"/>
    <s v="Supervisión técnica, jurídica, administrativa, contable y/o financiera"/>
  </r>
  <r>
    <x v="10"/>
    <n v="77101604"/>
    <s v="Implementar el esquema de pago por servicios ambientales BANCO2, para la conservación de ecosistemas estratégicos asociados al recurso Hídrico, en el municipio de Peque bajo los parámetros establecidos en la Ordenanza Departamental N° 049 de 2016."/>
    <d v="2017-09-01T00:00:00"/>
    <s v="10 meses"/>
    <s v="Régimen Especial - Artículo 95 Ley 489 de 1998"/>
    <s v="Recursos propios"/>
    <n v="120000000"/>
    <n v="23434333"/>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n v="7286"/>
    <n v="18197"/>
    <d v="2017-09-04T00:00:00"/>
    <s v="N/A"/>
    <n v="4600007408"/>
    <x v="1"/>
    <s v="CORPOURABA, MUNICIPIO DE PEQUE Y CORPORACIÓN MASBOSQUES"/>
    <s v="En ejecución"/>
    <s v="Convenio No. 4600007408, VF6000002256 Ordenanza 40 del 04 de octubre de 2017"/>
    <s v="Javier Alezander Robledo Blandón"/>
    <s v="Tipo C Supervisión"/>
    <s v="Supervisión técnica, jurídica, administrativa, contable y/o financiera"/>
  </r>
  <r>
    <x v="10"/>
    <n v="77101604"/>
    <s v="Implementar el esquema de pago por servicios ambientales BANCO2, para la conservación de ecosistemas estratégicos asociados al recurso Hídrico, en el municipio de Mutata bajo los parámetros establecidos en la Ordenanza Departamental N° 049 de 2016."/>
    <d v="2017-09-01T00:00:00"/>
    <s v="10 meses"/>
    <s v="Régimen Especial - Artículo 95 Ley 489 de 1998"/>
    <s v="Recursos propios"/>
    <n v="60000000"/>
    <n v="11717167"/>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n v="7287"/>
    <n v="18198"/>
    <d v="2017-09-04T00:00:00"/>
    <s v="N/A"/>
    <n v="4600007409"/>
    <x v="1"/>
    <s v="CORPOURABA, MUNICIPIO DE MUTATÁ Y CORPORACIÓN MASBOSQUES"/>
    <s v="En ejecución"/>
    <s v="Convenio No. 4600007409, VF6000002256 Ordenanza 40 del 04 de octubre de 2017"/>
    <s v="Javier Alezander Robledo Blandón"/>
    <s v="Tipo C Supervisión"/>
    <s v="Supervisión técnica, jurídica, administrativa, contable y/o financiera"/>
  </r>
  <r>
    <x v="10"/>
    <n v="77101604"/>
    <s v="Implementar el esquema de pago por servicios ambientales BANCO2, para la conservación de ecosistemas estratégicos asociados al recurso Hídrico, en el municipio de Urrao bajo los parámetros establecidos en la Ordenanza Departamental N° 049 de 2016."/>
    <d v="2017-09-01T00:00:00"/>
    <s v="10 meses"/>
    <s v="Régimen Especial - Artículo 95 Ley 489 de 1998"/>
    <s v="Recursos propios"/>
    <n v="200000000"/>
    <n v="41010083"/>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n v="7316"/>
    <n v="18214"/>
    <d v="2017-09-04T00:00:00"/>
    <s v="N/A"/>
    <n v="4600007410"/>
    <x v="1"/>
    <s v="CORPOURABA, MUNICIPIO DE URRAO Y CORPORACIÓN MASBOSQUES"/>
    <s v="En ejecución"/>
    <s v="Convenio No. 4600007410, VF6000002256 Ordenanza 40 del 04 de octubre de 2017"/>
    <s v="Javier Alezander Robledo Blandón"/>
    <s v="Tipo C Supervisión"/>
    <s v="Supervisión técnica, jurídica, administrativa, contable y/o financiera"/>
  </r>
  <r>
    <x v="10"/>
    <n v="77101604"/>
    <s v="Implementar el esquema de pago por servicios ambientales BANCO2, para la conservación de ecosistemas estratégicos asociados al recurso Hídrico, en el municipio de Barbosa, bajo los parámetros establecidos en la Ordenanza Departamental N° 049 de 2016."/>
    <d v="2017-11-01T00:00:00"/>
    <s v="14 meses"/>
    <s v="Régimen Especial - Artículo 95 Ley 489 de 1998"/>
    <s v="Recursos propios"/>
    <n v="26996104"/>
    <n v="26996104"/>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s v="2017-AS-34-0004"/>
    <s v="N/A"/>
    <d v="2017-10-31T00:00:00"/>
    <s v="N/A"/>
    <s v="2017-AS-34-0004"/>
    <x v="1"/>
    <s v="ÁREA METROPOLITANA DEL VALLE DE ABURRÁ, CORANTIOQUIA, MUNICIPIO DE BARBOSA Y LA CORPORACIÓN MASBOSQUES"/>
    <s v="En ejecución"/>
    <s v="Convenio No. 2017-AS-34-0004, VF6000002256 Ordenanza 40 del 04 de octubre de 2017"/>
    <s v="Santiago Arbelaez Arbelaez"/>
    <s v="Tipo C Supervisión"/>
    <s v="Supervisión técnica, jurídica, administrativa, contable y/o financiera"/>
  </r>
  <r>
    <x v="10"/>
    <n v="77101604"/>
    <s v="Implementar el esquema de pago por servicios ambientales BANCO2, para la conservación de ecosistemas estratégicos asociados al recurso Hídrico, en el municipio de Envigado, bajo los parámetros establecidos en la Ordenanza Departamental N° 049 de 2016."/>
    <d v="2017-11-01T00:00:00"/>
    <s v="14 meses"/>
    <s v="Régimen Especial - Artículo 95 Ley 489 de 1998"/>
    <s v="Recursos propios"/>
    <n v="104640373"/>
    <n v="104640373"/>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s v="2017-AS-34-0005"/>
    <s v="N/A"/>
    <d v="2017-10-31T00:00:00"/>
    <s v="N/A"/>
    <s v="2017-AS-34-0005"/>
    <x v="1"/>
    <s v="ÁREA METROPOLITANA DEL VALLE DE ABURRÁ, CORANTIOQUIA, MUNICIPIO DE ENVIGADO Y LA CORPORACIÓN MASBOSQUES"/>
    <s v="En ejecución"/>
    <s v="Convenio No. 2017-AS-34-0005, VF6000002256 Ordenanza 40 del 04 de octubre de 2017"/>
    <s v="Santiago Arbelaez Arbelaez"/>
    <s v="Tipo C Supervisión"/>
    <s v="Supervisión técnica, jurídica, administrativa, contable y/o financiera"/>
  </r>
  <r>
    <x v="10"/>
    <n v="77101604"/>
    <s v="Implementar el esquema de pago por servicios ambientales BANCO2, para la conservación de ecosistemas estratégicos asociados al recurso Hídrico, en el municipio de Girardota, bajo los parámetros establecidos en la Ordenanza Departamental N° 049 de 2016."/>
    <d v="2017-11-01T00:00:00"/>
    <s v="14 meses"/>
    <s v="Régimen Especial - Artículo 95 Ley 489 de 1998"/>
    <s v="Recursos propios"/>
    <n v="50028707"/>
    <n v="50028707"/>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s v="2017-AS-34-0007"/>
    <s v="N/A"/>
    <d v="2017-10-31T00:00:00"/>
    <s v="N/A"/>
    <s v="2017-AS-34-0007"/>
    <x v="1"/>
    <s v="ÁREA METROPOLITANA DEL VALLE DE ABURRÁ, CORANTIOQUIA, MUNICIPIO DE GIRARDOTA Y LA CORPORACIÓN MASBOSQUES"/>
    <s v="En ejecución"/>
    <s v="Convenio No. 2017-AS-34-0007, VF6000002256 Ordenanza 40 del 04 de octubre de 2017"/>
    <s v="Santiago Arbelaez Arbelaez"/>
    <s v="Tipo C Supervisión"/>
    <s v="Supervisión técnica, jurídica, administrativa, contable y/o financiera"/>
  </r>
  <r>
    <x v="10"/>
    <n v="77101604"/>
    <s v="Implementar el esquema de pago por servicios ambientales BANCO2, para la conservación de ecosistemas estratégicos asociados al recurso Hídrico, en el municipio de Itagui, bajo los parámetros establecidos en la Ordenanza Departamental N° 049 de 2016"/>
    <d v="2017-11-01T00:00:00"/>
    <s v="14 meses"/>
    <s v="Régimen Especial - Artículo 95 Ley 489 de 1998"/>
    <s v="Recursos propios"/>
    <n v="54276652"/>
    <n v="54276652"/>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s v="2017-AS-34-0006"/>
    <s v="N/A"/>
    <d v="2017-10-31T00:00:00"/>
    <s v="N/A"/>
    <s v="2017-AS-34-0006"/>
    <x v="1"/>
    <s v="ÁREA METROPOLITANA DEL VALLE DE ABURRÁ, CORANTIOQUIA, MUNICIPIO DE ITAGUI Y LA CORPORACIÓN MASBOSQUES"/>
    <s v="En ejecución"/>
    <s v="Convenio No. 2017-AS-34-0006, VF6000002256 Ordenanza 40 del 04 de octubre de 2017"/>
    <s v="Santiago Arbelaez Arbelaez"/>
    <s v="Tipo C Supervisión"/>
    <s v="Supervisión técnica, jurídica, administrativa, contable y/o financiera"/>
  </r>
  <r>
    <x v="10"/>
    <n v="77101604"/>
    <s v="Implementar el esquema de pago por servicios ambientales BANCO2, para la conservación de ecosistemas estratégicos asociados al recurso hídrico, en el municipio de Sabaneta, bajo los parámetros establecidos en la Ordenanza Departamental N° 049 de 2016."/>
    <d v="2017-11-01T00:00:00"/>
    <s v="14 meses"/>
    <s v="Régimen Especial - Artículo 95 Ley 489 de 1998"/>
    <s v="Recursos propios"/>
    <n v="54276652"/>
    <n v="54276652"/>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s v="2017-AS-34-0009"/>
    <s v="N/A"/>
    <d v="2017-11-09T00:00:00"/>
    <s v="N/A"/>
    <s v="2017-AS-34-0009"/>
    <x v="1"/>
    <s v="ÁREA METROPOLITANA DEL VALLE DE ABURRÁ, CORANTIOQUIA, MUNICIPIO DE SABANETA Y LA CORPORACIÓN MASBOSQUES"/>
    <s v="En ejecución"/>
    <s v="Convenio No. 2017-AS-34-0009, VF6000002256 Ordenanza 40 del 04 de octubre de 2017"/>
    <s v="Santiago Arbelaez Arbelaez"/>
    <s v="Tipo C Supervisión"/>
    <s v="Supervisión técnica, jurídica, administrativa, contable y/o financiera"/>
  </r>
  <r>
    <x v="10"/>
    <n v="77101604"/>
    <s v="Implementar acciones de control, vigilancia y administración de los predios públicos adquiridos en los municipios del Departamento de Antioquia para la protección de las fuentes de agua que abastecen acueductos."/>
    <d v="2018-06-01T00:00:00"/>
    <s v="6 meses"/>
    <s v="Régimen Especial - Artículo 95 Ley 489 de 1998"/>
    <s v="Recursos propios"/>
    <n v="350000000"/>
    <n v="350000000"/>
    <s v="NO"/>
    <s v="N/A"/>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m/>
    <m/>
    <m/>
    <m/>
    <m/>
    <x v="0"/>
    <m/>
    <m/>
    <m/>
    <s v="Alvaro Londoño Maya"/>
    <s v="Tipo C Supervisión"/>
    <s v="Supervisión técnica, jurídica, administrativa, contable y/o financiera"/>
  </r>
  <r>
    <x v="10"/>
    <n v="77101703"/>
    <s v="Implementación Proyectos educativos y de participación para la construcción de una_x000a_cultura ambiental sustentable en el departamento de Antioquia"/>
    <d v="2018-06-01T00:00:00"/>
    <s v="6 meses"/>
    <s v="Régimen Especial - Artículo 95 Ley 489 de 1998"/>
    <s v="Recursos propios"/>
    <n v="101281203"/>
    <n v="101281203"/>
    <s v="NO"/>
    <s v="N/A"/>
    <s v="CARLOS ANDRES ESCOBAR DIEZ"/>
    <s v="Profesional Universitario"/>
    <s v="3838685"/>
    <s v="carlos.escobar@antioquia.gov.co"/>
    <s v="Educación y cultura para la sostenibilidad ambiental del Departamento de Antioquia"/>
    <s v="Estrategias educativas y de participación implementadas"/>
    <s v="Implementación Proyectos educativos y de participación para la construcción de una_x000a_cultura ambiental sustentable en el departamento de Antioquia"/>
    <s v="210001-001"/>
    <n v="34020301"/>
    <s v="Estrat educat participación implemen"/>
    <m/>
    <m/>
    <m/>
    <m/>
    <m/>
    <x v="0"/>
    <m/>
    <m/>
    <m/>
    <s v="Hernan Dario Valencia Gutierrez"/>
    <s v="Tipo C Supervisión"/>
    <s v="Supervisión técnica, jurídica, administrativa, contable y/o financiera"/>
  </r>
  <r>
    <x v="10"/>
    <n v="77101703"/>
    <s v="Realizacion de estrategias educativas programa Basura Cero."/>
    <d v="2018-07-01T00:00:00"/>
    <s v="5 meses"/>
    <s v="Régimen Especial - Artículo 95 Ley 489 de 1998"/>
    <s v="Recursos propios"/>
    <n v="200000000"/>
    <n v="200000000"/>
    <s v="NO"/>
    <s v="N/A"/>
    <s v="CARLOS ANDRES ESCOBAR DIEZ"/>
    <s v="Profesional Universitario"/>
    <s v="3838685"/>
    <s v="carlos.escobar@antioquia.gov.co"/>
    <s v="Educación y cultura para la sostenibilidad ambiental del Departamento de Antioquia"/>
    <s v="Acciones contempladas en el Proyecto de Ordenanza “Basuras Cero” Implementadas"/>
    <s v="Implementación Proyectos educativos y de participación para la construcción de una_x000a_cultura ambiental sustentable en el departamento de Antioquia"/>
    <s v="210001-001"/>
    <n v="34020302"/>
    <s v="Proyecto de Ordenanza Basuras Cero"/>
    <m/>
    <m/>
    <m/>
    <m/>
    <m/>
    <x v="0"/>
    <m/>
    <m/>
    <m/>
    <s v="Aracely Santillana"/>
    <s v="Tipo C Supervisión"/>
    <s v="Supervisión técnica, jurídica, administrativa, contable y/o financiera"/>
  </r>
  <r>
    <x v="10"/>
    <n v="77101604"/>
    <s v="Implementación de los Planes de Ordenación y Manejo de las Cuencas Hidrográficas (POMCA) de la jurisdicción de CORPOURABA."/>
    <d v="2018-06-01T00:00:00"/>
    <s v="6 meses"/>
    <s v="Régimen Especial - Artículo 95 Ley 489 de 1998"/>
    <s v="Recursos propios"/>
    <n v="225000000"/>
    <n v="225000000"/>
    <s v="NO"/>
    <s v="N/A"/>
    <s v="CARLOS ANDRES ESCOBAR DIEZ"/>
    <s v="Profesional Universitario"/>
    <s v="3838685"/>
    <s v="carlos.escobar@antioquia.gov.co"/>
    <s v="Protección y Conservación del Recurso Hídrico"/>
    <s v="Proyectos contemplados en los Planes de Ordenamiento y Manejo de Cuencas Hidrográficas (POMCAS) implementados en las 9 subregiones del Departamento"/>
    <s v="Protección y conservación del recurso hidrico en el departamento de Antioquia"/>
    <s v="210021-001"/>
    <n v="34020106"/>
    <s v="Proyectos contemplados POMCAS"/>
    <m/>
    <m/>
    <m/>
    <m/>
    <m/>
    <x v="0"/>
    <m/>
    <m/>
    <m/>
    <s v="Andres Felipe Posada Zapata"/>
    <s v="Tipo C Supervisión"/>
    <s v="Supervisión técnica, jurídica, administrativa, contable y/o financiera"/>
  </r>
  <r>
    <x v="10"/>
    <n v="77101604"/>
    <s v="Adición y Prórroga al Covenio N° 4600007586, cuyo Objeto es: &quot;Cofinanciar la Actualización y el Monitoreo del Estado del Recurso Hídrico en el Departamento de Antioquia&quot;."/>
    <d v="2018-02-01T00:00:00"/>
    <s v="135 dias"/>
    <s v="Régimen Especial - Artículo 96 Ley 489 de 1998"/>
    <s v="Recursos propios"/>
    <n v="75000000"/>
    <n v="75000000"/>
    <s v="NO"/>
    <s v="N/A"/>
    <s v="CARLOS ANDRES ESCOBAR DIEZ"/>
    <s v="Profesional Universitario"/>
    <s v="3838685"/>
    <s v="carlos.escobar@antioquia.gov.co"/>
    <s v="Protección y Conservación del Recurso Hídrico"/>
    <s v="Estudio de actualización del estado de los recurso hídrico en el departamento de Antioquia editado y socializado."/>
    <s v="Protección y conservación del recurso hidrico en el departamento de Antioquia"/>
    <s v="210021-001"/>
    <n v="34020103"/>
    <s v="Est actlización estado recurso hídrico "/>
    <n v="7509"/>
    <n v="18801"/>
    <d v="2017-10-11T00:00:00"/>
    <s v="N/A"/>
    <n v="4600007586"/>
    <x v="1"/>
    <s v="Fundación EPM"/>
    <s v="En ejecución"/>
    <m/>
    <s v="Carlos Mario Sierra Zapata"/>
    <s v="Tipo C Supervisión"/>
    <s v="Supervisión técnica, jurídica, administrativa, contable y/o financiera"/>
  </r>
  <r>
    <x v="10"/>
    <n v="77101703"/>
    <s v="Elaboración de la Política Pública de Bienestar animal."/>
    <d v="2018-06-01T00:00:00"/>
    <s v="6 meses"/>
    <s v="Régimen Especial - Artículo 95 Ley 489 de 1998"/>
    <s v="Recursos propios"/>
    <n v="60000000"/>
    <n v="60000000"/>
    <s v="NO"/>
    <s v="N/A"/>
    <s v="CARLOS ANDRES ESCOBAR DIEZ"/>
    <s v="Profesional Universitario"/>
    <s v="3838685"/>
    <s v="carlos.escobar@antioquia.gov.co"/>
    <s v="Conservación de Ecosistemas Estratégicos"/>
    <s v="Proyectos contemplados en los Planes de Acción de los Comités que integran el CODEAM implementados"/>
    <s v="Protección y conservación de áreas de ecosistemas estratégicos, Antioquia"/>
    <s v="210022-001"/>
    <n v="34020206"/>
    <s v="Proyectos contemplados CODEAM implem"/>
    <m/>
    <m/>
    <m/>
    <m/>
    <m/>
    <x v="0"/>
    <m/>
    <m/>
    <m/>
    <s v="Myriam Ceballos Marín"/>
    <s v="Tipo C Supervisión"/>
    <s v="Supervisión técnica, jurídica, administrativa, contable y/o financiera"/>
  </r>
  <r>
    <x v="10"/>
    <n v="77101703"/>
    <s v="Fortalecimiento de las mesas ambientales del Departamento de Antioquia."/>
    <d v="2018-07-01T00:00:00"/>
    <s v="6 meses"/>
    <s v="Régimen Especial - Artículo 95 Ley 489 de 1998"/>
    <s v="Recursos propios"/>
    <n v="70000000"/>
    <n v="70000000"/>
    <s v="NO"/>
    <s v="N/A"/>
    <s v="CARLOS ANDRES ESCOBAR DIEZ"/>
    <s v="Profesional Universitario"/>
    <s v="3838685"/>
    <s v="carlos.escobar@antioquia.gov.co"/>
    <s v="Conservación de Ecosistemas Estratégicos"/>
    <s v="Proyectos contemplados en los Planes de Acción de los Comités que integran el CODEAM implementados"/>
    <s v="Protección y conservación de áreas de ecosistemas estratégicos, Antioquia"/>
    <s v="210022-001"/>
    <n v="34020206"/>
    <s v="Proyectos contemplados CODEAM implem"/>
    <m/>
    <m/>
    <m/>
    <m/>
    <m/>
    <x v="0"/>
    <m/>
    <m/>
    <m/>
    <s v="Myriam Ceballos Marín"/>
    <s v="Tipo C Supervisión"/>
    <s v="Supervisión técnica, jurídica, administrativa, contable y/o financiera"/>
  </r>
  <r>
    <x v="10"/>
    <n v="77101703"/>
    <s v="Implementación Plan de Acción del Comité Minero Ambiental."/>
    <d v="2018-06-01T00:00:00"/>
    <s v="6 meses"/>
    <s v="Régimen Especial - Artículo 95 Ley 489 de 1998"/>
    <s v="Recursos propios"/>
    <n v="40000000"/>
    <n v="40000000"/>
    <s v="NO"/>
    <s v="N/A"/>
    <s v="CARLOS ANDRES ESCOBAR DIEZ"/>
    <s v="Profesional Universitario"/>
    <s v="3838685"/>
    <s v="carlos.escobar@antioquia.gov.co"/>
    <s v="Conservación de Ecosistemas Estratégicos"/>
    <s v="Proyectos contemplados en los Planes de Acción de los Comités que integran el CODEAM implementados"/>
    <s v="Protección y conservación de áreas de ecosistemas estratégicos, Antioquia"/>
    <s v="210022-001"/>
    <n v="34020206"/>
    <s v="Proyectos contemplados CODEAM implem"/>
    <m/>
    <m/>
    <m/>
    <m/>
    <m/>
    <x v="0"/>
    <m/>
    <m/>
    <m/>
    <s v="Myriam Ceballos Marín"/>
    <s v="Tipo C Supervisión"/>
    <s v="Supervisión técnica, jurídica, administrativa, contable y/o financiera"/>
  </r>
  <r>
    <x v="10"/>
    <n v="77101703"/>
    <s v="Fortalecer las instancias de participación y los procesos de Gestión Ambiental en el marco del Consejo Departamental Ambiental de Antioquia – CODEAM."/>
    <d v="2018-06-01T00:00:00"/>
    <s v="6 meses"/>
    <s v="Régimen Especial - Artículo 95 Ley 489 de 1998"/>
    <s v="Recursos propios"/>
    <n v="75000000"/>
    <n v="75000000"/>
    <s v="NO"/>
    <s v="N/A"/>
    <s v="CARLOS ANDRES ESCOBAR DIEZ"/>
    <s v="Profesional Universitario"/>
    <s v="3838685"/>
    <s v="carlos.escobar@antioquia.gov.co"/>
    <s v="Conservación de Ecosistemas Estratégicos"/>
    <s v="Proyectos contemplados en los Planes de Acción de los Comités que integran el CODEAM implementados"/>
    <s v="Protección y conservación de áreas de ecosistemas estratégicos, Antioquia"/>
    <s v="210022-001"/>
    <n v="34020206"/>
    <s v="Proyectos contemplados CODEAM implem"/>
    <m/>
    <m/>
    <m/>
    <m/>
    <m/>
    <x v="0"/>
    <m/>
    <m/>
    <m/>
    <s v="Juan David Ramirez Bedoya"/>
    <s v="Tipo C Supervisión"/>
    <s v="Supervisión técnica, jurídica, administrativa, contable y/o financiera"/>
  </r>
  <r>
    <x v="10"/>
    <n v="77101604"/>
    <s v="Apoyo a proyectos de la comisión para la prevención, mitigación y control de incendios forestales en el departamento de Antioquia implementados"/>
    <d v="2018-06-01T00:00:00"/>
    <s v="6 meses"/>
    <s v="Régimen Especial - Artículo 95 Ley 489 de 1998"/>
    <s v="Recursos propios"/>
    <n v="20000000"/>
    <n v="20000000"/>
    <s v="NO"/>
    <s v="N/A"/>
    <s v="CARLOS ANDRES ESCOBAR DIEZ"/>
    <s v="Profesional Universitario"/>
    <s v="3838685"/>
    <s v="carlos.escobar@antioquia.gov.co"/>
    <s v="Conservación de Ecosistemas Estratégicos"/>
    <s v="Proyectos contemplados en el Plan de Acción de la comisión para la prevención, mitigación y control de incendios forestales en el departamento de Antioquia implementados"/>
    <s v="Protección y conservación de áreas de ecosistemas estratégicos, Antioquia"/>
    <s v="210022-001"/>
    <n v="34020208"/>
    <s v="Proy Plan Acción comisión incen fostls "/>
    <m/>
    <m/>
    <m/>
    <m/>
    <m/>
    <x v="0"/>
    <m/>
    <m/>
    <m/>
    <s v="Aracely Santillana"/>
    <s v="Tipo C Supervisión"/>
    <s v="Supervisión técnica, jurídica, administrativa, contable y/o financiera"/>
  </r>
  <r>
    <x v="10"/>
    <n v="77101604"/>
    <s v="Apoyar la creación del Sistema Local de Áreas Protegidas en los municipios del Departamento."/>
    <d v="2018-07-01T00:00:00"/>
    <s v="6 meses"/>
    <s v="Régimen Especial - Artículo 95 Ley 489 de 1998"/>
    <s v="Recursos propios"/>
    <n v="96281203"/>
    <n v="96281203"/>
    <s v="NO"/>
    <s v="N/A"/>
    <s v="CARLOS ANDRES ESCOBAR DIEZ"/>
    <s v="Profesional Universitario"/>
    <s v="3838685"/>
    <s v="carlos.escobar@antioquia.gov.co"/>
    <s v="Conservación de Ecosistemas Estratégicos"/>
    <s v="Diseño e implementación de Sistemas Locales de Áreas Protegidas – SILAP"/>
    <s v="Protección y conservación de áreas de ecosistemas estratégicos, Antioquia"/>
    <s v="210022-001"/>
    <n v="34020202"/>
    <s v="Diseño e implementación de SILAP"/>
    <m/>
    <m/>
    <m/>
    <m/>
    <m/>
    <x v="0"/>
    <m/>
    <m/>
    <m/>
    <s v="Andres Correa Maya"/>
    <s v="Tipo C Supervisión"/>
    <s v="Supervisión técnica, jurídica, administrativa, contable y/o financiera"/>
  </r>
  <r>
    <x v="10"/>
    <n v="77111603"/>
    <s v="Áreas de espacio público de protección ambiental recuperadas."/>
    <d v="2018-07-01T00:00:00"/>
    <s v="5 meses"/>
    <s v="Régimen Especial - Artículo 95 Ley 489 de 1998"/>
    <s v="Recursos propios"/>
    <n v="99330187"/>
    <n v="99330187"/>
    <s v="NO"/>
    <s v="N/A"/>
    <s v="CARLOS ANDRES ESCOBAR DIEZ"/>
    <s v="Profesional Universitario"/>
    <s v="3838685"/>
    <s v="carlos.escobar@antioquia.gov.co"/>
    <s v="Conservación de Ecosistemas Estratégicos"/>
    <s v="Áreas en ecosistemas estratégicos restaurada"/>
    <s v="Protección y conservación de áreas de ecosistemas estratégicos, Antioquia"/>
    <s v="210022-001"/>
    <n v="34020201"/>
    <s v="Áreas en ecosis estratégicos restaur"/>
    <m/>
    <m/>
    <m/>
    <m/>
    <m/>
    <x v="0"/>
    <m/>
    <m/>
    <m/>
    <s v="Carlos Mario Sierra Zapata"/>
    <s v="Tipo C Supervisión"/>
    <s v="Supervisión técnica, jurídica, administrativa, contable y/o financiera"/>
  </r>
  <r>
    <x v="10"/>
    <n v="77111603"/>
    <s v="Cofinanciar la restauración ecológica de áreas de ecosistemas estratégicos."/>
    <d v="2018-07-01T00:00:00"/>
    <s v="5 meses"/>
    <s v="Régimen Especial - Artículo 95 Ley 489 de 1998"/>
    <s v="Recursos propios"/>
    <n v="230000000"/>
    <n v="230000000"/>
    <s v="NO"/>
    <s v="N/A"/>
    <s v="CARLOS ANDRES ESCOBAR DIEZ"/>
    <s v="Profesional Universitario"/>
    <s v="3838685"/>
    <s v="carlos.escobar@antioquia.gov.co"/>
    <s v="Conservación de Ecosistemas Estratégicos"/>
    <s v="Áreas en ecosistemas estratégicos restaurada"/>
    <s v="Protección y conservación de áreas de ecosistemas estratégicos, Antioquia"/>
    <s v="210022-001"/>
    <n v="34020201"/>
    <s v="Áreas en ecosis estratégicos restaur"/>
    <m/>
    <m/>
    <m/>
    <m/>
    <m/>
    <x v="0"/>
    <m/>
    <m/>
    <m/>
    <s v="Carlos Mario Sierra Zapata"/>
    <s v="Tipo C Supervisión"/>
    <s v="Supervisión técnica, jurídica, administrativa, contable y/o financiera"/>
  </r>
  <r>
    <x v="10"/>
    <n v="90121500"/>
    <s v="Adquisición de Tiquetes Aéreos para la Gobernación de Antioquia"/>
    <d v="2017-10-01T00:00:00"/>
    <s v="15 meses"/>
    <s v="Contratación Directa - Contratos Interadministrativos"/>
    <s v="Recursos propios"/>
    <n v="35000000"/>
    <n v="30000000"/>
    <s v="SI"/>
    <s v="Aprobadas"/>
    <s v="CARLOS ANDRES ESCOBAR DIEZ"/>
    <s v="Profesional Universitario"/>
    <s v="3838686"/>
    <s v="carlos.escobar@antioquia.gov.co"/>
    <m/>
    <m/>
    <m/>
    <m/>
    <m/>
    <m/>
    <m/>
    <m/>
    <m/>
    <m/>
    <m/>
    <x v="0"/>
    <m/>
    <m/>
    <s v="VF 6000002258 del 3 ago-17 Ordenanza 11 del 18 de julio de 2017_x000a_Entrega de CDP a La Secretaría General"/>
    <s v="Elvia Gómez Betancur"/>
    <s v="Tipo C Supervisión"/>
    <s v="Supervisión técnica, jurídica, administrativa, contable y/o financiera"/>
  </r>
  <r>
    <x v="10"/>
    <n v="80111504"/>
    <s v="Contratación de un servidor público en temporalidad  e incluye los  viáticos"/>
    <d v="2018-01-01T00:00:00"/>
    <s v="12 meses"/>
    <s v="Contratación Directa - Prestación de Servicios y de Apoyo a la Gestión Persona Natural"/>
    <s v="Recursos propios"/>
    <n v="103718797"/>
    <n v="103718797"/>
    <s v="NO"/>
    <s v="N/A"/>
    <s v="CARLOS ANDRES ESCOBAR DIEZ"/>
    <s v="Profesional Universitario"/>
    <s v="3838685"/>
    <s v="carlos.escobar@antioquia.gov.co"/>
    <s v="Conservación de Ecosistemas Estratégicos"/>
    <s v="Áreas apoyadas para declaratoria dentro del Sistema Departamental de Áreas Protegidas (SIDAP)"/>
    <s v="Protección y conservación de áreas de ecosistemas estratégicos, Antioquia"/>
    <s v="210022-001"/>
    <n v="34020205"/>
    <s v="Áreas apoyadas para declaratoria SIDAP"/>
    <m/>
    <m/>
    <m/>
    <m/>
    <m/>
    <x v="0"/>
    <m/>
    <m/>
    <s v="Entrega de CDP a La Secretaria  de Gestion Humana y Desarrollo Organizacional"/>
    <s v="N/A"/>
    <s v="N/A"/>
    <s v="N/A"/>
  </r>
  <r>
    <x v="10"/>
    <n v="80111504"/>
    <s v="Contratación de un servidor público en temporalidad  y incluye los  viáticos"/>
    <d v="2018-01-01T00:00:00"/>
    <s v="12 meses"/>
    <s v="Contratación Directa - Prestación de Servicios y de Apoyo a la Gestión Persona Natural"/>
    <s v="Recursos propios"/>
    <n v="103718797"/>
    <n v="103718797"/>
    <s v="NO"/>
    <s v="N/A"/>
    <s v="CARLOS ANDRES ESCOBAR DIEZ"/>
    <s v="Profesional Universitario"/>
    <s v="3838685"/>
    <s v="carlos.escobar@antioquia.gov.co"/>
    <s v="Conservación de Ecosistemas Estratégicos"/>
    <s v="Proyectos contemplados en los Planes de Acción de los Comités que integran el CODEAM implementados"/>
    <s v="Protección y conservación de áreas de ecosistemas estratégicos, Antioquia"/>
    <s v="210022-001"/>
    <n v="34020206"/>
    <s v="Proyectos contemplados CODEAM implem"/>
    <m/>
    <m/>
    <m/>
    <m/>
    <m/>
    <x v="0"/>
    <m/>
    <m/>
    <s v="Entrega de CDP a La Secretaria  de Gestion Humana y Desarrollo Organizacional"/>
    <s v="N/A"/>
    <s v="N/A"/>
    <s v="N/A"/>
  </r>
  <r>
    <x v="10"/>
    <n v="80111504"/>
    <s v="Contratación de un servidor público en temporalidad y incluye los viáticos"/>
    <d v="2018-01-01T00:00:00"/>
    <s v="12 meses"/>
    <s v="Contratación Directa - Prestación de Servicios y de Apoyo a la Gestión Persona Natural"/>
    <s v="Recursos propios"/>
    <n v="103718797"/>
    <n v="103718797"/>
    <s v="NO"/>
    <s v="N/A"/>
    <s v="CARLOS ANDRES ESCOBAR DIEZ"/>
    <s v="Profesional Universitario"/>
    <s v="3838685"/>
    <s v="carlos.escobar@antioquia.gov.co"/>
    <s v="Educación y cultura para la sostenibilidad ambiental del Departamento de Antioquia"/>
    <s v="Estrategias educativas y de participación implementadas"/>
    <s v="Implementación Proyectos educativos y de participación para la construcción de una_x000a_cultura ambiental sustentable en el departamento de Antioquia"/>
    <s v="210001-001"/>
    <n v="34020301"/>
    <s v="Estrat educat participación implemen"/>
    <m/>
    <m/>
    <m/>
    <m/>
    <m/>
    <x v="0"/>
    <m/>
    <m/>
    <s v="Entrega de CDP a La Secretaria  de Gestion Humana y Desarrollo Organizacional"/>
    <s v="N/A"/>
    <s v="N/A"/>
    <s v="N/A"/>
  </r>
  <r>
    <x v="10"/>
    <n v="80111504"/>
    <s v="Contratación de dos practicantes de excelencia, para el segundo semestre"/>
    <d v="2018-06-01T00:00:00"/>
    <s v="6 meses"/>
    <s v="Contratación Directa - Contratos Interadministrativos"/>
    <s v="Recursos propios"/>
    <n v="11951016"/>
    <n v="11951016"/>
    <s v="NO"/>
    <s v="N/A"/>
    <s v="CARLOS ANDRES ESCOBAR DIEZ"/>
    <s v="Profesional Universitario"/>
    <s v="3838685"/>
    <s v="carlos.escobar@antioquia.gov.co"/>
    <s v="Conservación de Ecosistemas Estratégicos"/>
    <s v="Proyectos contemplados en los Planes de Acción de los Comités que integran el CODEAM implementados"/>
    <s v="Protección y conservación de áreas de ecosistemas estratégicos, Antioquia"/>
    <s v="210022-001"/>
    <n v="34020206"/>
    <s v="Proyectos contemplados CODEAM implem"/>
    <m/>
    <m/>
    <m/>
    <m/>
    <m/>
    <x v="0"/>
    <m/>
    <m/>
    <s v="Entrega de CDP a La Secretaria  de Gestion Humana y Desarrollo Organizacional"/>
    <s v="Laura Salinas Gaviria"/>
    <s v="Tipo C Supervisión"/>
    <s v="Supervisión técnica, jurídica, administrativa, contable y/o financiera"/>
  </r>
  <r>
    <x v="10"/>
    <s v="86131504_x000a_80141607"/>
    <s v="Central de medios y Operador logístico"/>
    <d v="2017-02-09T00:00:00"/>
    <s v="16 meses"/>
    <s v="Contratación Directa - Contratos Interadministrativos"/>
    <s v="Recursos propios"/>
    <n v="85000000"/>
    <n v="85000000"/>
    <s v="NO"/>
    <s v="N/A"/>
    <s v="CARLOS ANDRES ESCOBAR DIEZ"/>
    <s v="Profesional Universitario"/>
    <s v="3838685"/>
    <s v="carlos.escobar@antioquia.gov.co"/>
    <s v="Educación y cultura para la sostenibilidad ambiental del Departamento de Antioquia"/>
    <s v="Estrategias educativas y de participación implementadas"/>
    <s v="Implementación Proyectos educativos y de participación para la construcción de una_x000a_cultura ambiental sustentable en el departamento de Antioquia"/>
    <s v="210001-001"/>
    <n v="34020301"/>
    <s v="Estrat educat participación implemen"/>
    <m/>
    <m/>
    <m/>
    <m/>
    <m/>
    <x v="0"/>
    <m/>
    <m/>
    <s v="VF6000002347 ($25.000.000) y VF6000002362 ($60.000.000)  Ordenanza 17 del 8 de agosto de 2017_x000a_Entrega de CDP a La Oficina de Comunicaciones"/>
    <s v="Laura Salinas Gaviria"/>
    <s v="Tipo C Supervisión"/>
    <s v="Supervisión técnica, jurídica, administrativa, contable y/o financiera"/>
  </r>
  <r>
    <x v="10"/>
    <s v="86131504_x000a_80141607"/>
    <s v="Central de medios y Operador logístico"/>
    <d v="2017-02-09T00:00:00"/>
    <s v="16 meses"/>
    <s v="Contratación Directa - Contratos Interadministrativos"/>
    <s v="Recursos propios"/>
    <n v="85000000"/>
    <n v="85000000"/>
    <s v="NO"/>
    <s v="N/A"/>
    <s v="CARLOS ANDRES ESCOBAR DIEZ"/>
    <s v="Profesional Universitario"/>
    <s v="3838685"/>
    <s v="carlos.escobar@antioquia.gov.co"/>
    <s v="Conservación de Ecosistemas Estratégicos"/>
    <s v="Proyectos contemplados en los Planes de Acción de los Comités que integran el CODEAM implementados"/>
    <s v="Protección y conservación de áreas de ecosistemas estratégicos, Antioquia"/>
    <s v="210022-001"/>
    <n v="34020206"/>
    <s v="Proyectos contemplados CODEAM implem"/>
    <m/>
    <m/>
    <m/>
    <m/>
    <m/>
    <x v="0"/>
    <m/>
    <m/>
    <s v="VF6000002348 ($25.000.000) y VF6000002363 ($60.000.000)  Ordenanza 17 del 8 de agosto de 2017_x000a_Entrega de CDP a La Oficina de Comunicaciones"/>
    <s v="Laura Salinas Gaviria"/>
    <s v="Tipo C Supervisión"/>
    <s v="Supervisión técnica, jurídica, administrativa, contable y/o financiera"/>
  </r>
  <r>
    <x v="10"/>
    <s v="N/A"/>
    <s v="Prestación de servicio de transporte terrestre automotor para apoyar la gestión de la Gobernación de Antioquia."/>
    <d v="2018-02-01T00:00:00"/>
    <s v="11 meses"/>
    <s v="Selección Abreviada - Subasta Inversa"/>
    <s v="Recursos propios"/>
    <n v="15000000"/>
    <n v="15000000"/>
    <s v="NO"/>
    <s v="N/A"/>
    <s v="CARLOS ANDRES ESCOBAR DIEZ"/>
    <s v="Profesional Universitario"/>
    <s v="3838685"/>
    <s v="carlos.escobar@antioquia.gov.co"/>
    <s v="Conservación de Ecosistemas Estratégicos"/>
    <s v="Proyectos contemplados en los Planes de Acción de los Comités que integran el CODEAM implementados"/>
    <s v="Protección y conservación de áreas de ecosistemas estratégicos, Antioquia"/>
    <s v="210022-001"/>
    <n v="34020206"/>
    <s v="Proyectos contemplados CODEAM implem"/>
    <m/>
    <m/>
    <m/>
    <m/>
    <m/>
    <x v="0"/>
    <m/>
    <m/>
    <s v="Entrega de CDP a La Secretaría General"/>
    <s v="Julia Ines Puerta Castro"/>
    <s v="Tipo C Supervisión"/>
    <s v="Supervisión técnica, jurídica, administrativa, contable y/o financiera"/>
  </r>
  <r>
    <x v="11"/>
    <n v="93141500"/>
    <s v="Realizar la tercera fase de la estrategia de transversalización del enfoque de género en el departamento de Antioquia que garantice la intervención integral con énfasis psicosocial de las Mujeres en 124 municipios de Antioquia a través de la implementación de los programas_x000a_del plan de desarrollo: &quot;Mujeres Pensando en Grande&quot;."/>
    <d v="2017-11-01T00:00:00"/>
    <s v="10.5 meses"/>
    <s v="Contratación Directa - Contratos Interadministrativos"/>
    <s v="Recursos propios"/>
    <n v="2378012965"/>
    <n v="900000000"/>
    <s v="SI"/>
    <s v="Aprobadas"/>
    <s v="Carolina Perez"/>
    <s v="Directora fortalecimiento Institucional"/>
    <s v="3838602"/>
    <s v="ana.perez@antioquia.gov.co"/>
    <s v="Transversalidad con hechos"/>
    <s v="Red de transversalidad de la Secretaría de las Mujeres de Antioquia conformada y operando, Gestión de proyectos en las dependencias de la Gobernación de Antioquia dirigidos a las mujeres, Observatorio de Asuntos de Mujer y Género fortalecido,Jornadas de salud pública y derechos sexuales y reproductivos para las mujeres, Campaña de salud mental y autocuidado para las mujeres, Cursos de formación en equidad de género a personal de la Gobernación de Antioquia."/>
    <s v="IMPLEMENTACION  TRANSVERSALIDAD CON HECHOS"/>
    <s v="07-0065"/>
    <s v="Red de transversalidad de la Secretaría de las Mujeres de Antioquia conformada y operando, "/>
    <s v="Diseño de la Red de transversalidad, creacion de la red y consolidacion de la red"/>
    <n v="7753"/>
    <n v="20917"/>
    <d v="2017-10-27T00:00:00"/>
    <n v="4600007644"/>
    <n v="4600007644"/>
    <x v="1"/>
    <s v="EMPRESA SOCIAL DEL ESTADO HOSPITAL MENTAL DE ANTIOQUIA"/>
    <s v="En ejecución"/>
    <m/>
    <s v="Ana Carolina Perez-"/>
    <s v="Tipo C:  Supervisión"/>
    <s v="Realizar seguimiento tecnico, Administrativa, contable,financiera,  y jurídico"/>
  </r>
  <r>
    <x v="11"/>
    <n v="93141500"/>
    <s v="Realizar la tercera fase de la estrategia de transversalización del enfoque de género en el departamento de Antioquia que garantice la intervención integral con énfasis psicosocial de las Mujeres en 124 municipios de Antioquia a través de la implementación de los programas_x000a_del plan de desarrollo: &quot;Mujeres Pensando en Grande&quot;."/>
    <d v="2017-11-01T00:00:00"/>
    <s v="10.5 meses"/>
    <s v="Contratación Directa - Contratos Interadministrativos"/>
    <s v="Recursos propios"/>
    <n v="2378012965"/>
    <n v="619980534"/>
    <s v="SI"/>
    <s v="Aprobadas"/>
    <s v="Carolina Perez"/>
    <s v="Directora fortalecimiento Institucional"/>
    <s v="3838602"/>
    <s v="ana.perez@antioquia.gov.co"/>
    <s v="Transversalidad con hechos"/>
    <s v="Red de transversalidad de la Secretaría de las Mujeres de Antioquia conformada y operando, Gestión de proyectos en las dependencias de la Gobernación de Antioquia dirigidos a las mujeres, Observatorio de Asuntos de Mujer y Género fortalecido,Jornadas de salud pública y derechos sexuales y reproductivos para las mujeres, Campaña de salud mental y autocuidado para las mujeres, Cursos de formación en equidad de género a personal de la Gobernación de Antioquia."/>
    <s v="IMPLEMENTACION  TRANSVERSALIDAD CON HECHOS"/>
    <s v="07-0065"/>
    <s v="Red de transversalidad de la Secretaría de las Mujeres de Antioquia conformada y operando, "/>
    <s v="Diseño de la Red de transversalidad, creacion de la red y consolidacion de la red"/>
    <n v="7753"/>
    <n v="20918"/>
    <d v="2017-10-27T00:00:00"/>
    <n v="4600007644"/>
    <n v="4600007644"/>
    <x v="1"/>
    <s v="EMPRESA SOCIAL DEL ESTADO HOSPITAL MENTAL DE ANTIOQUIA"/>
    <s v="En ejecución"/>
    <m/>
    <s v="Ana Carolina Perez-"/>
    <s v="Tipo C:  Supervisión"/>
    <s v="Realizar seguimiento tecnico, Administrativa, contable,financiera,  y jurídico"/>
  </r>
  <r>
    <x v="11"/>
    <n v="93141500"/>
    <s v="Realizar la tercera fase de la estrategia de transversalización del enfoque de género en el departamento de Antioquia que garantice la intervención integral con énfasis psicosocial de las Mujeres en 124 municipios de Antioquia a través de la implementación de los programas_x000a_del plan de desarrollo: &quot;Mujeres Pensando en Grande&quot;."/>
    <d v="2017-11-01T00:00:00"/>
    <s v="10.5 meses"/>
    <s v="Contratación Directa - Contratos Interadministrativos"/>
    <s v="Recursos propios"/>
    <n v="2378012965"/>
    <n v="200000000"/>
    <s v="SI"/>
    <s v="Aprobadas"/>
    <s v="Carolina Perez"/>
    <s v="Directora fortalecimiento Institucional"/>
    <s v="3838602"/>
    <s v="ana.perez@antioquia.gov.co"/>
    <s v="Transversalidad con hechos"/>
    <s v="Red de transversalidad de la Secretaría de las Mujeres de Antioquia conformada y operando, Gestión de proyectos en las dependencias de la Gobernación de Antioquia dirigidos a las mujeres, Observatorio de Asuntos de Mujer y Género fortalecido,Jornadas de salud pública y derechos sexuales y reproductivos para las mujeres, Campaña de salud mental y autocuidado para las mujeres, Cursos de formación en equidad de género a personal de la Gobernación de Antioquia."/>
    <s v="IMPLEMENTACION  TRANSVERSALIDAD CON HECHOS"/>
    <s v="07-0065"/>
    <s v="Red de transversalidad de la Secretaría de las Mujeres de Antioquia conformada y operando, "/>
    <s v="Diseño de la Red de transversalidad, creacion de la red y consolidacion de la red"/>
    <n v="7753"/>
    <n v="20919"/>
    <d v="2017-10-27T00:00:00"/>
    <n v="4600007644"/>
    <n v="4600007644"/>
    <x v="1"/>
    <s v="EMPRESA SOCIAL DEL ESTADO HOSPITAL MENTAL DE ANTIOQUIA"/>
    <s v="En ejecución"/>
    <m/>
    <s v="Ana Carolina Perez-"/>
    <s v="Tipo C:  Supervisión"/>
    <s v="Realizar seguimiento tecnico, Administrativa, contable,financiera,  y jurídico"/>
  </r>
  <r>
    <x v="11"/>
    <n v="93141500"/>
    <s v="Realizar la tercera fase de la estrategia de transversalización del enfoque de género en el departamento de Antioquia que garantice la intervención integral con énfasis psicosocial de las Mujeres en 124 municipios de Antioquia a través de la implementación de los programas_x000a_del plan de desarrollo: &quot;Mujeres Pensando en Grande&quot;."/>
    <d v="2017-11-01T00:00:00"/>
    <s v="10.5 meses"/>
    <s v="Contratación Directa - Contratos Interadministrativos"/>
    <s v="Recursos propios"/>
    <n v="2378012965"/>
    <n v="100000000"/>
    <s v="SI"/>
    <s v="Aprobadas"/>
    <s v="Carolina Perez"/>
    <s v="Directora fortalecimiento Institucional"/>
    <s v="3838602"/>
    <s v="ana.perez@antioquia.gov.co"/>
    <s v="Transversalidad con hechos"/>
    <s v="Red de transversalidad de la Secretaría de las Mujeres de Antioquia conformada y operando, Gestión de proyectos en las dependencias de la Gobernación de Antioquia dirigidos a las mujeres, Observatorio de Asuntos de Mujer y Género fortalecido,Jornadas de salud pública y derechos sexuales y reproductivos para las mujeres, Campaña de salud mental y autocuidado para las mujeres, Cursos de formación en equidad de género a personal de la Gobernación de Antioquia."/>
    <s v="IMPLEMENTACION  TRANSVERSALIDAD CON HECHOS"/>
    <s v="07-0065"/>
    <s v="Red de transversalidad de la Secretaría de las Mujeres de Antioquia conformada y operando, "/>
    <s v="Diseño de la Red de transversalidad, creacion de la red y consolidacion de la red"/>
    <n v="7753"/>
    <n v="20920"/>
    <d v="2017-10-27T00:00:00"/>
    <n v="4600007644"/>
    <n v="4600007644"/>
    <x v="1"/>
    <s v="EMPRESA SOCIAL DEL ESTADO HOSPITAL MENTAL DE ANTIOQUIA"/>
    <s v="En ejecución"/>
    <m/>
    <s v="Ana Carolina Perez-"/>
    <s v="Tipo C:  Supervisión"/>
    <s v="Realizar seguimiento tecnico, Administrativa, contable,financiera,  y jurídico"/>
  </r>
  <r>
    <x v="11"/>
    <n v="93141500"/>
    <s v="Contrato  interadministrativo  de mandato para la promoción, creación, elaboración desarrollo y conceptualización de las campañas, estrategias y necesidades comunicacionales de la Gobernación de Antioquia."/>
    <d v="2017-02-10T00:00:00"/>
    <s v="16.5 meses "/>
    <s v="Contratación Directa - Contratos Interadministrativos"/>
    <s v="Recursos propios"/>
    <n v="240000000"/>
    <n v="240000000"/>
    <s v="NO"/>
    <s v="N/A"/>
    <s v="Carolina Perez"/>
    <s v="Directora fortalecimiento Institucional"/>
    <s v="3838602"/>
    <s v="ana.perez@antioquia.gov.co"/>
    <s v="Transversalidad con hechos"/>
    <s v="Campaña comunicacional &quot;Mujeres Antioquia Piensa en Grande&quot;"/>
    <s v="IMPLEMENTACION TRANSVERSALIDAD CON HECHOS"/>
    <s v="07-0065"/>
    <s v="Campaña comunicacional &quot;Mujeres Antioquia Piensa en Grande&quot;"/>
    <s v="Formulacion, implemtacion y difucion de lacampaña"/>
    <n v="6359"/>
    <n v="20355"/>
    <d v="2017-01-26T00:00:00"/>
    <n v="460006243"/>
    <n v="460006243"/>
    <x v="1"/>
    <s v="Teleantioquia"/>
    <s v="En ejecución"/>
    <s v="Lo realiza la oficina de Comunicaiones"/>
    <s v="Juan fernando Arenas"/>
    <s v="Tipo C:  Supervisión"/>
    <s v="Realizar seguimiento tecnico, Administrativa, contable,financiera,  y jurídico"/>
  </r>
  <r>
    <x v="11"/>
    <n v="93141500"/>
    <s v="Prestación de servicios de un operador logístico para la organización, administración, ejecución y demás acciones logísticas necesarias para la realización de los eventos programadas por la Gobernación de Antioquia . "/>
    <d v="2017-02-09T00:00:00"/>
    <s v="16 meses "/>
    <s v="Contratación Directa - Contratos Interadministrativos"/>
    <s v="Recursos propios"/>
    <n v="150000000"/>
    <n v="150000000"/>
    <s v="NO"/>
    <s v="N/A"/>
    <s v="Carolina Perez"/>
    <s v="Directora fortalecimiento Institucional"/>
    <s v="3838602"/>
    <s v="ana.perez@antioquia.gov.co"/>
    <s v="Educando en igualdad de género"/>
    <s v="Instituciones de educación superior que implementan cátedra e investigaciones en equidad de género"/>
    <s v="Educando en igualdad de género"/>
    <s v="07-0071"/>
    <s v="Instituciones de educación superior que implementan cátedra e investigaciones en equidad de género"/>
    <s v="formulacion del plan, acercamietno a instituciones educativas e implementacion del plan"/>
    <n v="6361"/>
    <n v="20398"/>
    <d v="2017-02-03T00:00:00"/>
    <n v="4600006201"/>
    <n v="4600006201"/>
    <x v="1"/>
    <s v="PLAZA MAYOR MEDELLÍN CONVECIONES Y EXPOSICIONES S.A"/>
    <s v="Ejecución"/>
    <s v="Lo realiza la oficina de Comunicaiones"/>
    <s v="Juan fernando Arenas"/>
    <s v="Tipo C:  Supervisión"/>
    <s v="Técnica, Administrativa, Financiera, Jurídica y contable."/>
  </r>
  <r>
    <x v="11"/>
    <n v="78110000"/>
    <s v="Prestación de servicio de transporte terrestre automotor para apoyar la gestión de la Gobernación de Antioquia"/>
    <d v="2018-03-15T00:00:00"/>
    <s v="10 meses"/>
    <s v="Selección Abreviada - Menor Cuantía"/>
    <s v="Recursos propios"/>
    <n v="70000000"/>
    <n v="70000000"/>
    <s v="NO"/>
    <s v="N/A"/>
    <s v="Maria Mercedes Ortega Mateos"/>
    <s v="Profesional Universitaria"/>
    <s v="3838620"/>
    <s v="maria.ortega@antioquia.gov.co"/>
    <s v="Seguridad pública para las mujeres"/>
    <s v="Campaña comunicacional con hechos movilizadores para la prevencion de las violencias contra las mujeres, Cursos de formación a mujeres en sus derechos y en equidad de género realizados. Rutas de atencion integral a mujeres victimas, diseñadas e implementadas por decreto o acuerdo municipal, Mesas o consejos municipales de seguridad publica para las mujeres implementadas a nivel local y departamental."/>
    <s v="Seguridad pública para las mujeres"/>
    <s v="07-0069"/>
    <s v="Cursos de formación a mujeres en sus derechos y en equidad de género realizados"/>
    <s v="Formulacion,. Convocatoria e implemetacion de los cursos"/>
    <s v="SA-22-001-2018"/>
    <n v="20791"/>
    <d v="2018-01-02T00:00:00"/>
    <n v="4600008068"/>
    <n v="4600008068"/>
    <x v="1"/>
    <s v="TRANSILOGISTICA"/>
    <s v="En ejecución"/>
    <s v="Lo realiza lógistica"/>
    <s v="MARIA MERCEDES ORTEGA"/>
    <s v="Tipo C:  Supervisión"/>
    <s v="Técnica, Administrativa, Financiera, Jurídica y contable."/>
  </r>
  <r>
    <x v="11"/>
    <n v="78110000"/>
    <s v="Prestación de servicio de transporte terrestre automotor para apoyar la gestión de la Gobernación de Antioquia"/>
    <d v="2017-02-09T00:00:00"/>
    <s v="12 meses"/>
    <s v="Selección Abreviada - Menor Cuantía"/>
    <s v="Recursos propios"/>
    <n v="28910837"/>
    <n v="24574212"/>
    <s v="SI"/>
    <s v="Aprobadas"/>
    <s v="Maria Mercedes Ortega Mateos"/>
    <s v="Profesional Universitaria"/>
    <s v="3838620"/>
    <s v="maria.ortega@antioquia.gov.co"/>
    <s v="Educando en igualdad de género"/>
    <s v="Instituciones de educación superior que implementan cátedra e investigaciones en equidad de género"/>
    <s v="Educando en igualdad de género"/>
    <s v="07-0071"/>
    <s v="Instituciones de educación superior que implementan cátedra e investigaciones en equidad de género"/>
    <s v="formulacion del plan, acercamietno a instituciones educativas e implementacion del plan"/>
    <n v="6310"/>
    <n v="20795"/>
    <d v="2017-01-19T00:00:00"/>
    <n v="4600006701"/>
    <n v="4600006701"/>
    <x v="1"/>
    <s v="Asociacion de  Transportadores Especiales"/>
    <s v="En ejecución"/>
    <s v="Lo realiza lógistica"/>
    <s v="MARIA MERCEDES ORTEGA"/>
    <s v="Tipo C:  Supervisión"/>
    <s v="Técnica, Administrativa, Financiera, Jurídica y contable."/>
  </r>
  <r>
    <x v="11"/>
    <n v="93141500"/>
    <s v="Designar estudiantes de universidades para la realizacion de practicaacademica. con el fin de brindar apoyo a la gestion del Departamento de Antioquia y sus regiones durante el primer semestre 2018 _x000a_semestre 2018"/>
    <d v="2018-01-10T00:00:00"/>
    <s v="4 meses"/>
    <s v="Contratación Directa - Contratos Interadministrativos"/>
    <s v="Recursos propios"/>
    <n v="36000000"/>
    <n v="36000000"/>
    <s v="NO"/>
    <s v="N/A"/>
    <s v="Efraim Buitrago"/>
    <s v="Profesiona Universitario"/>
    <s v="3838620"/>
    <s v="efraim.buitrago@antioquia.gov.co"/>
    <s v="Transversalidad con hechos"/>
    <s v="implemetacion de politicas públicas y plan de igualdad de oportunidades para las mujeres a nivel local"/>
    <s v="IMPLEMENTACION TRANSVERSALIDAD CON HECHOS"/>
    <s v="07-0065"/>
    <s v="implemetacion de politicas públicas y plan de igualdad de oportunidades para las mujeres a nivel local"/>
    <s v="Formulacion de la politica y construccion del plan de igualdiad de oportunidades"/>
    <n v="7326"/>
    <n v="20260"/>
    <d v="2017-07-25T00:00:00"/>
    <n v="4600007059"/>
    <n v="4600007059"/>
    <x v="1"/>
    <s v="Colegio Mayor de Antioquia"/>
    <s v="En ejecución"/>
    <s v="lo realiza Gestion Humana"/>
    <s v="EFRAIM BUITRAGO"/>
    <s v="Tipo C:  Supervisión"/>
    <s v="Técnica, Administrativa, Financiera, Jurídica y contable."/>
  </r>
  <r>
    <x v="11"/>
    <n v="93141500"/>
    <s v="Designar estudiantes de universidades para la realizacion de practicaacademica. con el fin de brindar apoyo a la gestion del Departamento de Antioquia y sus regiones durante el segundo semestre 2018"/>
    <d v="2018-08-01T00:00:00"/>
    <s v="4 meses"/>
    <s v="Contratación Directa - Contratos Interadministrativos"/>
    <s v="Recursos propios"/>
    <n v="36000000"/>
    <n v="36000000"/>
    <s v="NO"/>
    <s v="N/A"/>
    <s v="Efraim Buitrago"/>
    <s v="Profesiona Universitario"/>
    <s v="3838620"/>
    <s v="efraim.buitrago@antioquia.gov.co"/>
    <s v="Transversalidad con hechos"/>
    <s v="implemetacion de politicas públicas y plan de igualdad de oportunidades para las mujeres a nivel local"/>
    <s v="IMPLEMENTACION TRANSVERSALIDAD CON HECHOS"/>
    <s v="07-0065"/>
    <s v="implemetacion de politicas públicas y plan de igualdad de oportunidades para las mujeres a nivel local"/>
    <s v="Formulacion de la politica y construccion del plan de igualdiad de oportunidades"/>
    <m/>
    <n v="20845"/>
    <m/>
    <m/>
    <m/>
    <x v="3"/>
    <m/>
    <s v="Sin iniciar etapa precontractual"/>
    <s v="lo realiza Gestion Humana"/>
    <s v="EFRAIM BUITRAGO"/>
    <s v="Tipo C:  Supervisión"/>
    <s v="Técnica, Administrativa, Financiera, Jurídica y contable."/>
  </r>
  <r>
    <x v="11"/>
    <n v="86110000"/>
    <s v="Diseño y realización de un diplomado virtual en género y_x000a_educación y su inclusión en los modelos pedagógicos para 60 personas."/>
    <d v="2018-06-01T00:00:00"/>
    <s v="5 meses"/>
    <s v="Selección Abreviada - Menor Cuantía"/>
    <s v="Recursos propios"/>
    <n v="83445254"/>
    <n v="83445254"/>
    <s v="NO"/>
    <s v="N/A"/>
    <s v="Adriana María Osorio Cardona "/>
    <s v="Profesional Universitaria"/>
    <s v="3838612"/>
    <s v="adriana.osorio@antioquia.gov.co"/>
    <s v="Educando en igualdad de género"/>
    <s v="Diplomados en género y educación para docentes y directivos docentes dictados"/>
    <s v="Educando en igualdad de género"/>
    <s v="07-0071"/>
    <s v="Diplomados en género y educación para docentes y directivos docentes dictados"/>
    <s v="Diseño e implementacion"/>
    <n v="8197"/>
    <n v="21378"/>
    <m/>
    <m/>
    <m/>
    <x v="3"/>
    <m/>
    <s v="En etapa precontractual"/>
    <m/>
    <s v="MARIA CONSUELO MESA"/>
    <s v="Tipo C:  Supervisión"/>
    <s v="Técnica, Administrativa, Financiera, Jurídica y contable."/>
  </r>
  <r>
    <x v="11"/>
    <n v="86110000"/>
    <s v="EJECUTAR LA SEGUNDA  FASE  DEL CONCURSO DE MUJERES EMPRENDODORAS"/>
    <d v="2018-06-01T00:00:00"/>
    <s v="5 meses "/>
    <s v="Licitación pública"/>
    <s v="Recursos propios"/>
    <n v="1080000000"/>
    <n v="1080000000"/>
    <s v="NO"/>
    <s v="N/A"/>
    <s v="Clara Lía Ortiz Bustamante"/>
    <s v="Directora desarrollo humano y socioeconomico"/>
    <s v="3838603"/>
    <s v="clara.ortiz@antioquia.gov.co"/>
    <s v="Seguridad económica de las mujeres"/>
    <s v="concurso departamental mujeres emprendedoras realizado."/>
    <s v="Seguridad económica de las mujeres"/>
    <s v="07-0070"/>
    <s v="concurso departamental mujeres emprendedoras realizado."/>
    <s v="diseño ,implemetracion y premiación del concurso"/>
    <n v="8112"/>
    <n v="21112"/>
    <m/>
    <m/>
    <m/>
    <x v="3"/>
    <m/>
    <s v="En etapa precontractual"/>
    <m/>
    <s v="ADRIANA MARÍA OSORIO CARDONA"/>
    <s v="Tipo C:  Supervisión"/>
    <s v="Técnica, Administrativa, Financiera, Jurídica y contable."/>
  </r>
  <r>
    <x v="11"/>
    <n v="93141500"/>
    <s v="IMPLEMENTAR EL DECRETO DEPARTAMENTAL NO. D2017070003657 DE 2017 EL SELLO DE COMPROMISO SOCIAL CON LA MUJER EN EL DEPARTAMENTO DE ANTIOQUIA-EQUIPAZ."/>
    <d v="2018-06-01T00:00:00"/>
    <s v="6 meses "/>
    <s v="Régimen Especial - Decreto 092 de 2017"/>
    <s v="Recursos propios"/>
    <n v="100000000"/>
    <n v="100000000"/>
    <s v="NO"/>
    <s v="N/A"/>
    <s v="Jacinto Cordoba Maquilon "/>
    <s v="Profesional Universitario"/>
    <s v="3835016"/>
    <s v="jacinto.cordoba@antioquia.gov.co"/>
    <s v="Seguridad económica de las mujeres"/>
    <s v="Plan para el desarrollo de políticas de equidad de género en empresas públicas, privadas y Universidades de Antioquia diseñado"/>
    <s v="Seguridad económica de las mujeres"/>
    <s v="07-0070"/>
    <s v="Plan para el desarrollo de políticas de equidad de género en empresas públicas, privadas y Universidades de Antioquia diseñado"/>
    <s v="Diseño, consolidacin de alianzas e implementacion del plan"/>
    <m/>
    <n v="20923"/>
    <m/>
    <m/>
    <m/>
    <x v="3"/>
    <m/>
    <s v="Sin iniciar etapa precontractual"/>
    <m/>
    <s v="LAURA CRISTINA GIL HERNANDEZ"/>
    <s v="Tipo C:  Supervisión"/>
    <s v="Técnica, Administrativa, Financiera, Jurídica y contable."/>
  </r>
  <r>
    <x v="11"/>
    <n v="86110000"/>
    <s v="Desarrollar los modulos III y IV de la escuela de entrenamiento politico_x000a_para las mujeres para las mujeres con el fin de dar cumplimiento a la_x000a_ordenanza Nro 14 de 2015 en su articulo sexto"/>
    <d v="2018-07-01T00:00:00"/>
    <s v="5.5 meses "/>
    <s v="Selección Abreviada - Menor Cuantía"/>
    <s v="Recursos propios"/>
    <n v="450000000"/>
    <n v="450000000"/>
    <s v="NO"/>
    <s v="N/A"/>
    <s v="Clara Lía Ortiz Bustamante"/>
    <s v="Directora desarrollo humano y socioeconomico"/>
    <s v="3838603"/>
    <s v="clara.ortiz@antioquia.gov.co"/>
    <s v="Mujeres políticas “Antioquia Piensa en Grande”"/>
    <s v="Cursos de formación subregionales para mujeres con aspiraciones y en cargos de elección popular dictados"/>
    <s v="Mujeres políticas “Antioquia Piensa en Grande”"/>
    <s v="07-0072"/>
    <s v="Cursos de formación subregionales para mujeres con aspiraciones y en cargos de elección popular dictados"/>
    <s v="Formulacion e implementacion de los modulos "/>
    <n v="8200"/>
    <n v="21294"/>
    <m/>
    <m/>
    <m/>
    <x v="3"/>
    <m/>
    <s v="En etapa precontractual"/>
    <m/>
    <s v="ADRIANA MARÍA CARDONA BEDOYA"/>
    <s v="Tipo C:  Supervisión"/>
    <s v="Técnica, Administrativa, Financiera, Jurídica y contable."/>
  </r>
  <r>
    <x v="11"/>
    <n v="86110000"/>
    <s v="Desarrollar los modulos III y IV de la escuela de entrenamiento politico_x000a_para las mujeres para las mujeres con el fin de dar cumplimiento a la_x000a_ordenanza Nro 14 de 2015 en su articulo sexto"/>
    <d v="2018-07-01T00:00:00"/>
    <s v="5.5 meses "/>
    <s v="Selección Abreviada - Menor Cuantía"/>
    <s v="Recursos propios"/>
    <n v="500000000"/>
    <n v="500000000"/>
    <s v="NO"/>
    <s v="N/A"/>
    <s v="Clara Lía Ortiz Bustamante"/>
    <s v="Directora desarrollo humano y socioeconomico"/>
    <s v="3838603"/>
    <s v="clara.ortiz@antioquia.gov.co"/>
    <s v="Mujeres políticas “Antioquia Piensa en Grande”"/>
    <s v="Cursos de formación subregionales para mujeres con aspiraciones y en cargos de elección popular dictados"/>
    <s v="Mujeres políticas “Antioquia Piensa en Grande”"/>
    <s v="07-0072"/>
    <s v="Cursos de formación subregionales para mujeres con aspiraciones y en cargos de elección popular dictados"/>
    <s v="Formulacion e implementacion de los modulos "/>
    <n v="8200"/>
    <n v="21295"/>
    <m/>
    <m/>
    <m/>
    <x v="3"/>
    <m/>
    <s v="En etapa precontractual"/>
    <m/>
    <s v="ADRIANA MARÍA CARDONA BEDOYA"/>
    <s v="Tipo C:  Supervisión"/>
    <s v="Técnica, Administrativa, Financiera, Jurídica y contable."/>
  </r>
  <r>
    <x v="11"/>
    <n v="93141500"/>
    <s v="Implementar del plan departamental para la incorporación del enfoque de genero de los PEI"/>
    <d v="2018-07-10T00:00:00"/>
    <s v="10 meses"/>
    <s v="Selección Abreviada - Menor Cuantía"/>
    <s v="Recursos propios"/>
    <n v="128000000"/>
    <n v="128000000"/>
    <s v="NO"/>
    <s v="N/A"/>
    <s v="Maria Consuelo Mesa Londoño"/>
    <s v="Profesional Universitaria"/>
    <s v="3838612"/>
    <s v="maría.mesa@antioquia.gov.co"/>
    <s v="Transversalidad con hechos"/>
    <s v="Gestión de proyectos en las dependencias de la Gobernación de Antioquia dirigidos a las mujeres"/>
    <s v="IMPLEMENTACION TRANSVERSALIDAD CON HECHOS"/>
    <s v="07-0065"/>
    <s v="Gestión de proyectos en las dependencias de la Gobernación de Antioquia dirigidos a las mujeres"/>
    <s v="Identificacion de cooperantes, formulacion y ejecucion de proyectos"/>
    <m/>
    <m/>
    <m/>
    <m/>
    <m/>
    <x v="0"/>
    <m/>
    <s v="Sin iniciar etapa precontractual"/>
    <m/>
    <s v="MARÍA MERCEDES ORTEGA MATEOS"/>
    <s v="Tipo C:  Supervisión"/>
    <s v="Técnica, Administrativa, Financiera, Jurídica y contable."/>
  </r>
  <r>
    <x v="11"/>
    <n v="93141500"/>
    <s v="Fortalecer las organizaciones de mujeres en el marco del plan departamental para la promoción, formalizacion y fortalecimiento de las organizaciones de mujeres"/>
    <d v="2018-07-01T00:00:00"/>
    <s v="10 meses"/>
    <s v="Mínima Cuantía"/>
    <s v="Recursos propios"/>
    <n v="50000000"/>
    <n v="50000000"/>
    <s v="NO"/>
    <s v="N/A"/>
    <s v="Clara Lía Ortiz Bustamante"/>
    <s v="Directora desarrollo humano y socioeconomico"/>
    <s v="3838603"/>
    <s v="clara.ortiz@antioquia.gov.co"/>
    <s v="Mujeres asociadas, adelante!"/>
    <s v="Red Departamental de Organizaciones de mujeres operando. Plan Departamental para la promocion, formalización y fortalecimiento a las organizaciones de mujeres, diseñado e implemtado."/>
    <s v="Mujeres asociadas, adelante!"/>
    <s v="07-0072"/>
    <s v="Red Departamental de Organizaciones de mujeres operando. Plan Departamental para la promocion, formalización y fortalecimiento a las organizaciones de mujeres, diseñado e implemtado."/>
    <s v="Diseño, implementacion y seguimiento al plan"/>
    <m/>
    <n v="20900"/>
    <m/>
    <m/>
    <m/>
    <x v="3"/>
    <m/>
    <s v="Sin iniciar etapa precontractual"/>
    <m/>
    <s v="NORA EUGENIA ECHEVERRI MOLINA"/>
    <s v="Tipo C:  Supervisión"/>
    <s v="Técnica, Administrativa, Financiera, Jurídica y contable."/>
  </r>
  <r>
    <x v="11"/>
    <n v="78111500"/>
    <s v="ACTULIZACION VIGENCIA FUTURA NO.600002323  ASIGNADA AL CONTRATO NO.4600007506 CUYO OBJETO ES: ADQUISICION DE TIQUETES AEREOS PARA LA_x000a_GOBERNACION DE ANTIOQUIA"/>
    <d v="2017-10-03T00:00:00"/>
    <s v="15 meses"/>
    <s v="Contratación Directa - Contratos Interadministrativos"/>
    <s v="Funcionamiento"/>
    <n v="40000000"/>
    <e v="#REF!"/>
    <s v="SI"/>
    <s v="Aprobadas"/>
    <s v="Maria Mercedes Ortega Mateos"/>
    <s v="Profesional Universitaria"/>
    <s v="3838620"/>
    <s v="maria.ortega@antioquia.gov.co"/>
    <m/>
    <s v="ADQUISICION DE TIQUETES AEREOS PARA LA_x000a_GOBERNACION DE ANTIOQUIA"/>
    <s v="Funcionamiento"/>
    <m/>
    <s v="ADQUISICION DE TIQUETES AEREOS PARA LA_x000a_GOBERNACION DE ANTIOQUIA"/>
    <s v="ADQUISICION DE TIQUETES AEREOS PARA LA_x000a_GOBERNACION DE ANTIOQUIA"/>
    <n v="7506"/>
    <n v="20921"/>
    <d v="2017-09-29T00:00:00"/>
    <n v="43011"/>
    <n v="4600007506"/>
    <x v="1"/>
    <s v="SATENA"/>
    <s v="En ejecución"/>
    <s v="Lo Desarrolla la subdireccion lógistica"/>
    <s v="Maria Mercedes Oortega Mateus"/>
    <s v="Tipo C:  Supervisión"/>
    <s v="Técnica, Administrativa, Financiera, Jurídica y contable."/>
  </r>
  <r>
    <x v="11"/>
    <n v="93141500"/>
    <s v="FORTALECIMIENTO DEL SISTEMA MODA MEDIANTE EL DESARROLLO DE ESTRATEGIAS_x000a_DE ACCESO A MERCADOS, EN EL MARCO DE COLOMBIAMODA 2018."/>
    <d v="2018-01-26T00:00:00"/>
    <s v="7 meses"/>
    <s v="Contratación Directa - Contratos Interadministrativos"/>
    <s v="Recursos propios"/>
    <n v="50000000"/>
    <n v="50000000"/>
    <s v="NO"/>
    <s v="N/A"/>
    <s v="Maria Mercedes Ortega Mateos"/>
    <s v="Profesional Universitaria"/>
    <s v="3838620"/>
    <s v="maria.ortega@antioquia.gov.co"/>
    <s v="Seguridad económica de las mujeres"/>
    <s v="FORTALECIMIENTO DEL SISTEMA MODA MEDIANTE EL DESARROLLO DE ESTRATEGIAS_x000a_DE ACCESO A MERCADOS, EN EL MARCO DE COLOMBIAMODA 2018."/>
    <s v="Seguridad económica de las mujeres"/>
    <s v="07-0070"/>
    <s v="FORTALECIMIENTO DEL SISTEMA MODA MEDIANTE EL DESARROLLO DE ESTRATEGIAS_x000a_DE ACCESO A MERCADOS, EN EL MARCO DE COLOMBIAMODA 2018."/>
    <s v="Diseño, consolidacin de alianzas e implementacion del plan"/>
    <n v="8047"/>
    <n v="20788"/>
    <d v="2018-01-24T00:00:00"/>
    <n v="43126"/>
    <n v="4600008032"/>
    <x v="1"/>
    <s v="INEXMODA"/>
    <s v="Celebrado sin iniciar"/>
    <s v="Se desarrolla con la Secretaría de Productividad"/>
    <s v="Maria Mercedes Oortega Mateus"/>
    <s v="Tipo C:  Supervisión"/>
    <s v="Técnica, Administrativa, Financiera, Jurídica y contable."/>
  </r>
  <r>
    <x v="12"/>
    <n v="93141500"/>
    <s v="Articular estrategias para la planeación participativa ciudadana a través del desarrollo de 1 convite ciudadano en la subregión del Bajo Cauca.*"/>
    <d v="2018-06-01T00:00:00"/>
    <s v="6 meses "/>
    <s v="Régimen Especial - Artículo 96 Ley 489 de 1999"/>
    <s v="Recursos propios"/>
    <n v="30041666.666666701"/>
    <n v="30041667"/>
    <s v="NO"/>
    <s v="N/A"/>
    <s v="Jorge Mario Duran Franco"/>
    <s v="Secretario de Despacho"/>
    <s v="3839071"/>
    <s v="jorge.duran@antioquia.gov.co"/>
    <s v="Fortalecimiento de las instancias, mecanismos y espacios de participación ciudadana"/>
    <s v="Número de Experiencias de planeación y presupuesto participativo"/>
    <s v="Promover e impulsar los convites ciudadanos participativos"/>
    <n v="70063001"/>
    <s v="Territorios Intervenidos en Planeación y Presupuesto Participativo"/>
    <s v="Articular estrategias para la implementación de Convites Ciudadanos Participativos en los municipios, buscando el fortalecimiento y dinamización de la Participación Ciudadana"/>
    <m/>
    <m/>
    <m/>
    <m/>
    <m/>
    <x v="0"/>
    <m/>
    <m/>
    <m/>
    <s v="John Wilson Zapata Martinez"/>
    <s v="Tipo C:  Supervisión"/>
    <s v="Integral "/>
  </r>
  <r>
    <x v="12"/>
    <n v="93141500"/>
    <s v="Articular estrategias para la planeación participativa ciudadana a través del desarrollo de tres (3) convites ciudadanos en la subregión del Norte.*"/>
    <d v="2018-06-01T00:00:00"/>
    <s v=" 6 meses "/>
    <s v="Régimen Especial - Artículo 96 Ley 489 de 1998"/>
    <s v="Recursos propios"/>
    <n v="90125000.000000104"/>
    <n v="90125000"/>
    <s v="NO"/>
    <s v="N/A"/>
    <s v="Jorge Mario Duran Franco"/>
    <s v="Secretario de Despacho"/>
    <s v="3839070"/>
    <s v="jorge.duran@antioquia.gov.co"/>
    <s v="Fortalecimiento de las instancias, mecanismos y espacios de participación ciudadana"/>
    <s v="Número de Experiencias de planeación y presupuesto participativo"/>
    <s v="Promover e impulsar los convites ciudadanos participativos"/>
    <n v="70073001"/>
    <s v="Territorios Intervenidos en Planeación y Presupuesto Participativo"/>
    <s v="Articular estrategias para la implementación de Convites Ciudadanos Participativos en los municipios, buscando el fortalecimiento y dinamización de la Participación Ciudadana"/>
    <m/>
    <m/>
    <m/>
    <m/>
    <m/>
    <x v="0"/>
    <m/>
    <m/>
    <m/>
    <s v="John Wilson Zapata Martinez"/>
    <s v="Tipo C:  Supervisión"/>
    <s v="Integral "/>
  </r>
  <r>
    <x v="12"/>
    <n v="93141500"/>
    <s v="Articular estrategias para la planeación participativa ciudadana a través del desarrollo de dos (2) convites ciudadanos en la subregión del Valle del Aburra.* "/>
    <d v="2018-06-01T00:00:00"/>
    <s v="6 meses "/>
    <s v="Régimen Especial - Artículo 96 Ley 489 de 1998"/>
    <s v="Recursos propios"/>
    <n v="60083333.333333403"/>
    <n v="60083333"/>
    <s v="NO"/>
    <s v="N/A"/>
    <s v="Jorge Mario Duran Franco"/>
    <s v="Secretario de Despacho"/>
    <s v="3839070"/>
    <s v="jorge.duran@antioquia.gov.co"/>
    <s v="Fortalecimiento de las instancias, mecanismos y espacios de participación ciudadana"/>
    <s v="Número de Experiencias de planeación y presupuesto participativo"/>
    <s v="Promover e impulsar los convites ciudadanos participativos"/>
    <n v="70073001"/>
    <s v="Territorios Intervenidos en Planeación y Presupuesto Participativo"/>
    <s v="Articular estrategias para la implementación de Convites Ciudadanos Participativos en los municipios, buscando el fortalecimiento y dinamización de la Participación Ciudadana"/>
    <m/>
    <m/>
    <m/>
    <m/>
    <m/>
    <x v="0"/>
    <m/>
    <m/>
    <m/>
    <s v="John Wilson Zapata Martinez"/>
    <s v="Tipo C:  Supervisión"/>
    <s v="Integral "/>
  </r>
  <r>
    <x v="12"/>
    <n v="93141500"/>
    <s v="Articular estrategias para la planeación participativa ciudadana a través del desarrollo de cuatro (4) convites ciudadanos en la subregión del Nordeste* "/>
    <d v="2018-06-01T00:00:00"/>
    <s v="6 meses "/>
    <s v="Régimen Especial - Artículo 96 Ley 489 de 1998"/>
    <s v="Recursos propios"/>
    <n v="120166666.66666681"/>
    <n v="120166667"/>
    <s v="NO"/>
    <s v="N/A"/>
    <s v="Jorge Mario Duran Franco"/>
    <s v="Secretario de Despacho"/>
    <s v="3839070"/>
    <s v="jorge.duran@antioquia.gov.co"/>
    <s v="Fortalecimiento de las instancias, mecanismos y espacios de participación ciudadana"/>
    <s v="Número de Experiencias de planeación y presupuesto participativo"/>
    <s v="Promover e impulsar los convites ciudadanos participativos"/>
    <n v="70073001"/>
    <s v="Territorios Intervenidos en Planeación y Presupuesto Participativo"/>
    <s v="Articular estrategias para la implementación de Convites Ciudadanos Participativos en los municipios, buscando el fortalecimiento y dinamización de la Participación Ciudadana"/>
    <m/>
    <m/>
    <m/>
    <m/>
    <m/>
    <x v="0"/>
    <m/>
    <m/>
    <m/>
    <s v="John Wilson Zapata Martinez"/>
    <s v="Tipo C:  Supervisión"/>
    <s v="Integral "/>
  </r>
  <r>
    <x v="12"/>
    <n v="93141500"/>
    <s v="Articular estrategias para la planeación participativa ciudadana a través del desarrollo de Tres (3) convites ciudadanos en la subregión del Magdalena Medio.* "/>
    <d v="2018-06-01T00:00:00"/>
    <s v="6 meses "/>
    <s v="Régimen Especial - Artículo 96 Ley 489 de 1998"/>
    <s v="Recursos propios"/>
    <n v="90125000.000000104"/>
    <n v="90125000"/>
    <s v="NO"/>
    <s v="N/A"/>
    <s v="Jorge Mario Duran Franco"/>
    <s v="Secretario de Despacho"/>
    <s v="3839070"/>
    <s v="jorge.duran@antioquia.gov.co"/>
    <s v="Fortalecimiento de las instancias, mecanismos y espacios de participación ciudadana"/>
    <s v="Número de Experiencias de planeación y presupuesto participativo"/>
    <s v="Promover e impulsar los convites ciudadanos participativos"/>
    <n v="70073001"/>
    <s v="Territorios Intervenidos en Planeación y Presupuesto Participativo"/>
    <s v="Articular estrategias para la implementación de Convites Ciudadanos Participativos en los municipios, buscando el fortalecimiento y dinamización de la Participación Ciudadana"/>
    <m/>
    <m/>
    <m/>
    <m/>
    <m/>
    <x v="0"/>
    <m/>
    <m/>
    <m/>
    <s v="John Wilson Zapata Martinez"/>
    <s v="Tipo C:  Supervisión"/>
    <s v="Integral "/>
  </r>
  <r>
    <x v="12"/>
    <n v="93141500"/>
    <s v="Articular estrategias para la planeación participativa ciudadana a través del desarrollo de dos (2) convites ciudadanos en la subregión del Occidente.* "/>
    <d v="2018-06-01T00:00:00"/>
    <s v="6 meses "/>
    <s v="Régimen Especial - Artículo 96 Ley 489 de 1998"/>
    <s v="Recursos propios"/>
    <n v="60083333.333333403"/>
    <n v="60083333"/>
    <s v="NO"/>
    <s v="N/A"/>
    <s v="Jorge Mario Duran Franco"/>
    <s v="Secretario de Despacho"/>
    <s v="3839070"/>
    <s v="jorge.duran@antioquia.gov.co"/>
    <s v="Fortalecimiento de las instancias, mecanismos y espacios de participación ciudadana"/>
    <s v="Número de Experiencias de planeación y presupuesto participativo"/>
    <s v="Promover e impulsar los convites ciudadanos participativos"/>
    <n v="70073001"/>
    <s v="Territorios Intervenidos en Planeación y Presupuesto Participativo"/>
    <s v="Articular estrategias para la implementación de Convites Ciudadanos Participativos en los municipios, buscando el fortalecimiento y dinamización de la Participación Ciudadana"/>
    <m/>
    <m/>
    <m/>
    <m/>
    <m/>
    <x v="0"/>
    <m/>
    <m/>
    <m/>
    <s v="John Wilson Zapata Martinez"/>
    <s v="Tipo C:  Supervisión"/>
    <s v="Integral "/>
  </r>
  <r>
    <x v="12"/>
    <n v="93141500"/>
    <s v="Articular estrategias para la planeación participativa ciudadana a través del desarrollo de dos (2) convites ciudadanos en la subregión  del Oriente *"/>
    <d v="2018-06-01T00:00:00"/>
    <s v="6 meses "/>
    <s v="Régimen Especial - Artículo 96 Ley 489 de 1998"/>
    <s v="Recursos propios"/>
    <n v="60083333.333333403"/>
    <n v="60083333"/>
    <s v="NO"/>
    <s v="N/A"/>
    <s v="Jorge Mario Duran Franco"/>
    <s v="Secretario de Despacho"/>
    <s v="3839070"/>
    <s v="jorge.duran@antioquia.gov.co"/>
    <s v="Fortalecimiento de las instancias, mecanismos y espacios de participación ciudadana"/>
    <s v="Número de Experiencias de planeación y presupuesto participativo"/>
    <s v="Promover e impulsar los convites ciudadanos participativos"/>
    <n v="70073001"/>
    <s v="Territorios Intervenidos en Planeación y Presupuesto Participativo"/>
    <s v="Articular estrategias para la implementación de Convites Ciudadanos Participativos en los municipios, buscando el fortalecimiento y dinamización de la Participación Ciudadana"/>
    <m/>
    <m/>
    <m/>
    <m/>
    <m/>
    <x v="0"/>
    <m/>
    <m/>
    <m/>
    <s v="John Wilson Zapata Martinez"/>
    <s v="Tipo C:  Supervisión"/>
    <s v="Integral "/>
  </r>
  <r>
    <x v="12"/>
    <n v="93141500"/>
    <s v="Articular estrategias para la planeación participativa ciudadana a través del desarrollo de tres (3)  convites ciudadanos en  la subregión  de Suroeste*"/>
    <d v="2018-06-01T00:00:00"/>
    <s v="6 meses "/>
    <s v="Régimen Especial - Artículo 96 Ley 489 de 1998"/>
    <s v="Recursos propios"/>
    <n v="90125000.000000104"/>
    <n v="90125000"/>
    <s v="NO"/>
    <s v="N/A"/>
    <s v="Jorge Mario Duran Franco"/>
    <s v="Secretario de Despacho"/>
    <s v="3839070"/>
    <s v="jorge.duran@antioquia.gov.co"/>
    <s v="Fortalecimiento de las instancias, mecanismos y espacios de participación ciudadana"/>
    <s v="Número de Experiencias de planeación y presupuesto participativo"/>
    <s v="Promover e impulsar los convites ciudadanos participativos"/>
    <n v="70073001"/>
    <s v="Territorios Intervenidos en Planeación y Presupuesto Participativo"/>
    <s v="Articular estrategias para la implementación de Convites Ciudadanos Participativos en los municipios, buscando el fortalecimiento y dinamización de la Participación Ciudadana"/>
    <m/>
    <m/>
    <m/>
    <m/>
    <m/>
    <x v="0"/>
    <m/>
    <m/>
    <m/>
    <s v="John Wilson Zapata Martinez"/>
    <s v="Tipo C:  Supervisión"/>
    <s v="Integral "/>
  </r>
  <r>
    <x v="12"/>
    <n v="93141500"/>
    <s v="Articular estrategias para la planeación participativa ciudadana a través del desarrollo de cuatro (4) convites ciudadanos en  la subregión del Uraba*"/>
    <d v="2018-06-01T00:00:00"/>
    <s v="6 meses "/>
    <s v="Régimen Especial - Artículo 96 Ley 489 de 1998"/>
    <s v="Recursos propios"/>
    <n v="120166666.66666681"/>
    <n v="120166667"/>
    <s v="NO"/>
    <s v="N/A"/>
    <s v="Jorge Mario Duran Franco"/>
    <s v="Secretario de Despacho"/>
    <s v="3839070"/>
    <s v="jorge.duran@antioquia.gov.co"/>
    <s v="Fortalecimiento de las instancias, mecanismos y espacios de participación ciudadana"/>
    <s v="Número de Experiencias de planeación y presupuesto participativo"/>
    <s v="Promover e impulsar los convites ciudadanos participativos"/>
    <n v="70073001"/>
    <s v="Territorios Intervenidos en Planeación y Presupuesto Participativo"/>
    <s v="Articular estrategias para la implementación de Convites Ciudadanos Participativos en los municipios, buscando el fortalecimiento y dinamización de la Participación Ciudadana"/>
    <m/>
    <m/>
    <m/>
    <m/>
    <m/>
    <x v="0"/>
    <m/>
    <m/>
    <m/>
    <s v="John Wilson Zapata Martinez"/>
    <s v="Tipo C:  Supervisión"/>
    <s v="Integral "/>
  </r>
  <r>
    <x v="12"/>
    <n v="93141500"/>
    <s v="Desarrollar procesos de gestión documental encaminados a la sostenibilidad de actividades realizadas en gestión de tramites e inspección, vigilancia y control "/>
    <d v="2018-05-01T00:00:00"/>
    <s v="7 meses "/>
    <s v="Selección Abreviada - Subasta Inversa"/>
    <s v="Recursos propios"/>
    <n v="100000000"/>
    <n v="100000000"/>
    <s v="NO"/>
    <s v="N/A"/>
    <s v="Jorge Mario Duran Franco"/>
    <s v="Secretario de Despacho"/>
    <s v="3839070"/>
    <s v="jorge.duran@antioquia.gov.co"/>
    <s v="Fortalecimiento del Movimiento Comunal y las Organizaciones Sociales"/>
    <s v="Organizaciones comunales asesoradas para en el cumplimiento de requisitos legales - Programa formador de formadores participando en proceso de réplica de conocimientos con organismos comunales y sociales. formulado e implementado"/>
    <s v="Fortalecimiento de la organización Comunal en el departamento de Antioquia"/>
    <n v="70062001"/>
    <s v="Numero de organizaciones comunales existente en los 118 municipios de la competencia que cumplen los 4 mínimos organizativos (personería Jurídica vigente, estatutos actualizados y aprobados, Dignatario o directivos electos- Sin vacantes, Libros reglamentarios registrados) - Número formadores cualificados - Número de replicas municipales realizadas por los formadores&quot;"/>
    <s v="Revisión, organización y actualización de los respaldos de los soportes del cumplimiento de requisitos legales de los Organismos Comunales con Auto de reconocimiento emitido._x000a_Sistematización de la caracterización de los Organismos Comunales del Orienre Antioqueño."/>
    <m/>
    <m/>
    <m/>
    <m/>
    <m/>
    <x v="0"/>
    <m/>
    <m/>
    <m/>
    <s v="Iván Jesús Rodriguez Vargas"/>
    <s v="Tipo C:  Supervisión"/>
    <s v="Integral "/>
  </r>
  <r>
    <x v="12"/>
    <n v="93141500"/>
    <s v="Desarrollar cada una de las etapas y actividades que se requieren para la implementación, puesta en marcha  y ejecución  de la convocatoria   &quot;IDEAS EN GRANDE&quot; año 2018."/>
    <d v="2018-03-01T00:00:00"/>
    <s v="8 meses "/>
    <s v="Selección Abreviada - Menor Cuantía"/>
    <s v="Recursos propios"/>
    <n v="560000000"/>
    <n v="560000000"/>
    <s v="NO"/>
    <s v="N/A"/>
    <s v="JorgeMario Duran Franco"/>
    <s v="Secretario de Despacho"/>
    <s v="3839070"/>
    <s v="jorge.duran@antioquia.gov.co"/>
    <s v="Fortalecimiento del Movimiento Comunal y las Organizaciones Sociales"/>
    <s v="Organizaciones comunales y sociales en convocatorias públicas departamentales, participando. - Organizaciones comunales y sociales con proyectos financiados, beneficiadas."/>
    <s v="Gestión para el desarrollo y la cohesión territorial"/>
    <n v="70057001"/>
    <s v="Número de organizaciones comunales y sociales  que se presentan a las convocatorias departamentales por subregión. - Número de organizaciones comunales y sociales con proyectos financiados por el gobierno departamental"/>
    <s v="Construir una ruta de gestión y canalización de oferta pública departamental para la sostenibilidad financiera, técnica y administrativa de las organizaciones sociales y comunales. - *Apoyo técnico al antes, durante y después de la convocatoria. - *Desarrollar un proceso de asistencia técnica para las organizaciones sociales y comunales participante en las convocatoria y las acreedores de los estímulos. - Fortalecer las organizaciones sociales y comunales a través de la cofinanciación de los proyectos que le aporten a la gestión para el desarrollo y la cohesión territorial. - Desarrollar un proceso de asistencia técnica para las organizaciones sociales y comunales acreedores de los estímulos"/>
    <n v="8127"/>
    <n v="20905"/>
    <d v="2018-03-09T00:00:00"/>
    <m/>
    <m/>
    <x v="4"/>
    <m/>
    <m/>
    <m/>
    <s v="Isabel Cristina Cardona "/>
    <s v="Tipo C:  Supervisión"/>
    <s v="Integral "/>
  </r>
  <r>
    <x v="12"/>
    <n v="93141500"/>
    <s v="Compra de tiquetes aéreos para el desplazamiento de los funcionarios en el territorio nacional."/>
    <d v="2018-01-01T00:00:00"/>
    <s v="11 meses "/>
    <s v="Selección Abreviada - Acuerdo Marco de Precios"/>
    <s v="Recursos propios"/>
    <n v="25000000"/>
    <n v="25000000"/>
    <s v="NO"/>
    <s v="N/A"/>
    <s v="JorgeMario Duran Franco"/>
    <s v="Secretario de Despacho"/>
    <s v="3839070"/>
    <s v="jorge.duran@antioquia.gov.co"/>
    <m/>
    <m/>
    <m/>
    <m/>
    <m/>
    <m/>
    <m/>
    <m/>
    <m/>
    <m/>
    <m/>
    <x v="0"/>
    <m/>
    <m/>
    <s v="Se realizó traslado presupuestal  CDP N° 3700010378 a la Secretaría General para tiquetes"/>
    <s v="Alexandra Marín"/>
    <s v="Tipo C:  Supervisión"/>
    <s v="Integral "/>
  </r>
  <r>
    <x v="12"/>
    <n v="93141500"/>
    <s v="Realizar gestiones y acciones que permitan promover el acceso a los bienes y servicios de apoyo institucional como estrategia de inclusión social y dignificación de las condiciones de vida de los hogares rurales."/>
    <d v="2018-03-01T00:00:00"/>
    <s v="9 meses "/>
    <s v="Selección Abreviada - Menor Cuantía"/>
    <s v="Recursos Propios "/>
    <n v="736000000"/>
    <n v="736000000"/>
    <s v="NO "/>
    <s v="NA "/>
    <s v="Jorge Mario Duran Franco"/>
    <s v="Secretario de Despacho"/>
    <s v="3839070"/>
    <s v="jorge.duran@antioquia.gov.co"/>
    <s v="Acceso Rural a los Servicios Sociales"/>
    <s v="Jornadas de servicios realizadas y hogares rurales asesorados"/>
    <s v="Apoyo integral a los hogares en condición de pobreza extrema en el departamento de Antioquia. _x000a__x000a_"/>
    <n v="70060001"/>
    <s v="Jornadas de oferta articulada de servicios y asesoría a hogares rurales"/>
    <s v="Jornada articulada de servicios y contratación enlace técnico municipal"/>
    <n v="8136"/>
    <n v="21095"/>
    <d v="2018-03-15T00:00:00"/>
    <m/>
    <m/>
    <x v="4"/>
    <m/>
    <m/>
    <m/>
    <s v="Isabel Cristina Cardona"/>
    <s v="Tipo C:  Supervisión"/>
    <s v="Integral "/>
  </r>
  <r>
    <x v="12"/>
    <n v="93141500"/>
    <s v="Realizar acciones relacionadas con la dinamización e implementación del sistema departamental de participación ciudadana y control social en el territorio antioqueño"/>
    <d v="2018-05-01T00:00:00"/>
    <s v="7 meses "/>
    <s v="Selección Abreviada - Menor Cuantía"/>
    <s v="Recursos Propios "/>
    <n v="136000000"/>
    <n v="136000000"/>
    <s v="NO "/>
    <s v="NA"/>
    <s v="Jorge Mario Duran Franco"/>
    <s v="Secretario de Despacho"/>
    <s v="3839070"/>
    <s v="jorge.duran@antioquia.gov.co"/>
    <s v="Fortalecimiento de las instancias, mecanismos y espacios de participación ciudadana"/>
    <s v="Consejos de Participación Ciudadana y Control Social creados, fortalecidos y participando en el diseño de la política pública de participación ciudadana"/>
    <s v="Fortalecimiento y consolidación del Sistema de Participación y Control Social en el departamento de Antioquia"/>
    <n v="70063001"/>
    <s v="Consejos de Participación Ciudadana y Control Social creados, fortalecidos y participando en el diseño de la política pública de participación ciudadana"/>
    <s v="Implementación de la ruta de creación de los consejos municipales de participación ciudadana y control social en Antioquia."/>
    <m/>
    <m/>
    <m/>
    <m/>
    <m/>
    <x v="0"/>
    <m/>
    <m/>
    <m/>
    <s v="Eliana Vanegas"/>
    <s v="Tipo C:  Supervisión"/>
    <s v="Integral "/>
  </r>
  <r>
    <x v="12"/>
    <n v="93141500"/>
    <s v="Implementación -fortalecimeinto y acompañamiento, de las acciones para la inclusión social  de la población LGTBI, en todo el territorio antioqueño,"/>
    <d v="2018-05-01T00:00:00"/>
    <s v="7 meses "/>
    <s v="Selección Abreviada - Menor Cuantía"/>
    <s v="Recursos propios"/>
    <n v="329000000"/>
    <n v="329000000"/>
    <s v="NO"/>
    <s v="NA"/>
    <s v="JorgeMario Duran Franco"/>
    <s v="Secretario de Despacho"/>
    <s v="3839070"/>
    <s v="jorge.duran@antioquia.gov.co"/>
    <s v="Antioquia Reconoce e Incluye la Diversidad Sexual y de Género"/>
    <s v="Encuentros subregionales de población LGTBI; Espacios de concertación y formación que incluyen a la población LGTBI en el departamento de Antioquia; Alianzas público privadas implementadas; Campañas comunicacionales diseñadas e implementadas; Grupos de investigación creados"/>
    <s v="Fortalecimiento Antioquia Reconoce e Incluye la Diversidad Sexual y de Género"/>
    <n v="70066001"/>
    <s v="Encuentros subregionales de población LGTBI; Espacios de concertación y formación que incluyen a la población LGTBI en el departamento de Antioquia; Alianzas público privadas implementadas; Campañas comunicacionales diseñadas e implementadas; Grupos de investigación creados"/>
    <s v="Foro académico, Reuniones de socialización y construcción en torno a los derechos LGBTI, Diseño y divulgación de las herramientas pedagógicas, Sistematización, Generación de conocimientos orientados a la formulación de la política pública LGBTI, grupo de investigación, encuentros subregionales. -"/>
    <m/>
    <m/>
    <m/>
    <m/>
    <m/>
    <x v="0"/>
    <m/>
    <m/>
    <m/>
    <s v="Eliana Vanegas"/>
    <s v="Tipo C:  Supervisión"/>
    <s v="Integral "/>
  </r>
  <r>
    <x v="12"/>
    <n v="93141500"/>
    <s v="Realizar todas las acciones necesarias para  reconocer y exaltar a los mejores líderes comunales destacados por su gestión y aporte al desarrollo de las comunidades antioqueñas, en el marco del acto de reconocimiento del GRAN COMUNAL DE ANTIOQUIA 2018."/>
    <d v="2018-09-01T00:00:00"/>
    <s v="3 meses "/>
    <s v="Mínima Cuantía"/>
    <s v="Recursos propios"/>
    <n v="75000000"/>
    <n v="75000000"/>
    <s v="NO"/>
    <s v="N/A"/>
    <s v="JorgeMario Duran Franco"/>
    <s v="Secretario de Despacho"/>
    <s v="3839071"/>
    <s v="jorge.duran@antioquia.gov.co"/>
    <s v="Fortalecimiento del Movimiento Comunal y las Organizaciones Sociales"/>
    <s v="Organizaciones comunales asesoradas para en el cumplimiento de requisitos legales "/>
    <s v="Fortalecimiento de la organización Comunal en el departamento de Antioquia"/>
    <n v="70062001"/>
    <s v="Organizaciones comunales asesoradas para en el cumplimiento de requisitos legales "/>
    <s v="Para dar cumplimiento a lo indicado en la Ordenanza N°65 del 10 de enero de 2017, de la Honorable Asamblea del Departamento de Antioquia, “POR MEDIO DE LA CUAL SE INSTITUCIONALIZA EL RECONOCIMIENTO A LÍDERES COMUNALES POR SUS APORTES AL DESARROLLO DEL DEPARTAMENTO DE ANTIOQUIA”, con la designación honorífica “GRAN COMUNAL DE ANTIOQUIA”, como una estrategia para reconocer, valorar, motivar y exaltar la labor de las personas que a través del ejercicio permanente del liderazgo, incansablemente luchan por el fortalecimiento de los organismos comunales en el Departamento de Antioquia o por fuera de este, y que con espíritu emprendedor, impactan en nuestra sociedad, se hace necesario suplir esta necesidad contratando a traves de invitación pública un operador logistico. "/>
    <m/>
    <m/>
    <m/>
    <m/>
    <m/>
    <x v="0"/>
    <m/>
    <m/>
    <m/>
    <s v="Hector Albeiro Correa"/>
    <s v="Tipo C:  Supervisión"/>
    <s v="Integral "/>
  </r>
  <r>
    <x v="12"/>
    <n v="93141501"/>
    <s v="Realizar todas las acciones necesarias para  conmemorar los 60 años de la organización comunal de Antioquia "/>
    <d v="2018-08-01T00:00:00"/>
    <s v="5 meses "/>
    <s v="Mínima Cuantía"/>
    <s v="Recursos propios"/>
    <n v="75000000"/>
    <n v="75000000"/>
    <s v="NO "/>
    <s v="NA"/>
    <s v="JorgeMario Duran Franco"/>
    <s v="Secretario de Despacho"/>
    <s v="3839070"/>
    <s v="jorge.duran@antioquia.gov.co"/>
    <s v="Fortalecimiento del Movimiento Comunal y las Organizaciones Sociales"/>
    <s v="Organizaciones comunales asesoradas para en el cumplimiento de requisitos legales "/>
    <s v="Fortalecimiento de la organización Comunal en el departamento de Antioquia"/>
    <n v="70062001"/>
    <s v="Organizaciones comunales asesoradas para en el cumplimiento de requisitos legales "/>
    <s v="Como una estrategia para reconocer, valorar, motivar y exaltar la labor de las organizaciones comunales Departamento de Antioquia, se adelantará un proceso contractual con el fin de conmemorar los 60 años de la organización comunal, revisando su proceso de fortalecimeinto."/>
    <m/>
    <m/>
    <m/>
    <m/>
    <m/>
    <x v="0"/>
    <m/>
    <m/>
    <m/>
    <s v="Hector Albeiro Correa"/>
    <s v="Tipo C:  Supervisión"/>
    <s v="Integral "/>
  </r>
  <r>
    <x v="12"/>
    <n v="93141500"/>
    <s v="Prestacion de servicios de soporte, mejoras y nuevos desarrollos que garanticen el optimo funcionamiento del sistema unificado de registro comunal-SURCO "/>
    <d v="2018-06-01T00:00:00"/>
    <s v="6 meses "/>
    <s v="Contratación Directa - No pluralidad de oferentes"/>
    <s v="Recursos propios"/>
    <n v="100000000"/>
    <n v="100000000"/>
    <s v="NO"/>
    <s v="N/A"/>
    <s v="JorgeMario Duran Franco"/>
    <s v="Secretario de Despacho"/>
    <s v="3839070"/>
    <s v="jorge.duran@antioquia.gov.co"/>
    <s v="Fortalecimiento del Movimiento Comunal y las Organizaciones Sociales"/>
    <s v="Organizaciones comunales asesoradas para en el cumplimiento de requisitos legales"/>
    <s v="Fortalecimiento de la organización Comunal en el departamento de Antioquia"/>
    <n v="70062001"/>
    <s v="Organizaciones comunales asesoradas para en el cumplimiento de requisitos legales"/>
    <s v="*Soporte técnico para sostenibilidad del sistema y acompañamiento a procesos de elecciones comunales._x000a_*Apoyo a procesos de gestión documental._x000a_*Sostenibilidad y ajustes de desarrollo vinculado al sistema Mercurio_x000a_*Instalación configuración y alojamiento en Servidores externos_x000a_"/>
    <m/>
    <m/>
    <m/>
    <m/>
    <m/>
    <x v="0"/>
    <m/>
    <m/>
    <m/>
    <s v="Hector Albeiro Correa"/>
    <s v="Tipo C:  Supervisión"/>
    <s v="Integral "/>
  </r>
  <r>
    <x v="12"/>
    <n v="93141500"/>
    <s v="Fortalecimiento y fomento de la incidencia de las organizaciones comunales del departamento de Antioquia "/>
    <d v="2018-06-01T00:00:00"/>
    <s v="6 meses "/>
    <s v="Contratación Directa - Contratos Interadministrativos"/>
    <s v="Recursos propios"/>
    <n v="586000000"/>
    <n v="586000000"/>
    <s v="NO"/>
    <s v="N/A"/>
    <s v="JorgeMario Duran Franco"/>
    <s v="Secretario de Despacho"/>
    <s v="3839070"/>
    <s v="jorge.duran@antioquia.gov.co"/>
    <s v="Fortalecimiento del Movimiento Comunal y las Organizaciones Sociales"/>
    <s v="Organizaciones comunales asesoradas para en el cumplimiento de requisitos legales. - Programa formador de formadores participando en proceso de réplica de conocimientos con organismos comunales y sociales. formulado e implementado. - Programa de formación de dignatarios comunales, representantes de organizaciones sociales y ediles, formulado e implementado"/>
    <s v="Fortalecimiento de la organización Comunal en el departamento de Antioquia ($455000000)- Incidencia Comunal en escenarios de Participación($131000000)"/>
    <s v="70062001-70064001"/>
    <s v="Organizaciones comunales asesoradas para en el cumplimiento de requisitos legales. - Programa formador de formadores participando en proceso de réplica de conocimientos con organismos comunales y sociales. formulado e implementado. - Programa de formación de dignatarios comunales, representantes de organizaciones sociales y ediles, formulado e implementado,  Programa de Conciliación y Convivencia Comunal formulado e implementado y Organizaciones comunales en los Consejos Municipales de Participación Ciudadana y Control Social, Consejos Municipales de Política Social (COMPOS), Consejos Municipales de Desarrollo Rural (CMDR) y Consejos Territoriales de Planeación (CTP), participando"/>
    <s v="Diseño y prueba piloto de la escuela virtual, implementación de la estrategía de fortalecimiento comunal en el Departamento de Antioquia en Asesorías para el cumplimiento de requisitos legales, formación de dignatarios, estrategía de formador de formadores, proceso de concilación  y convicencia comunal e incidencia de las organziaciones comunales en el desarrollo territorial"/>
    <m/>
    <m/>
    <m/>
    <m/>
    <m/>
    <x v="0"/>
    <m/>
    <m/>
    <m/>
    <s v="Hector Albeiro Correa"/>
    <s v="Tipo C:  Supervisión"/>
    <s v="Integral "/>
  </r>
  <r>
    <x v="12"/>
    <n v="93141500"/>
    <s v="Diseño del modulo de IVC y Control Social en la plataforma de Gestión Transparente."/>
    <d v="2018-05-01T00:00:00"/>
    <s v="9 meses"/>
    <s v="Mínima Cuantía"/>
    <s v="Recursos propios"/>
    <n v="72000000"/>
    <n v="72000000"/>
    <s v="NO"/>
    <s v="N/A"/>
    <s v="JorgeMario Duran Franco"/>
    <s v="Secretario de Despacho"/>
    <s v="3839070"/>
    <s v="jorge.duran@antioquia.gov.co"/>
    <s v="Fortalecimiento del Movimiento Comunal y las Organizaciones Sociales"/>
    <s v="Organizaciones comunales asesoradas para en el cumplimiento de requisitos legales "/>
    <s v="Fortalecimiento de la organización Comunal en el departamento de Antioquia"/>
    <n v="70062001"/>
    <s v="Organizaciones comunales asesoradas para en el cumplimiento de requisitos legales "/>
    <s v="Desarrollo del modulo de IVC y Control Social en la Plataforma de Gestión Transparente"/>
    <m/>
    <m/>
    <m/>
    <m/>
    <m/>
    <x v="0"/>
    <m/>
    <m/>
    <m/>
    <s v="Hector Albeiro Correa"/>
    <s v="Tipo C:  Supervisión"/>
    <s v="Integral "/>
  </r>
  <r>
    <x v="12"/>
    <n v="93141500"/>
    <s v="Prestación de Servicios profesionales y de apoyo a la gestión para impulsar y desarrollar los programas estratégicos de la Secretaría de Participación Ciudadana y Desarrollo Social en el Departamento de Antioquia"/>
    <d v="2017-02-17T00:00:00"/>
    <s v="10 meses"/>
    <s v="Contratación Directa - Contratos Interadministrativos"/>
    <s v="Recursos propios"/>
    <n v="1190000000"/>
    <n v="357000000"/>
    <s v="SI"/>
    <s v="Aprobadas"/>
    <s v="Jorge Mario Duran Franco"/>
    <s v="Secretario "/>
    <s v="3839070"/>
    <s v="jorge.duran@antioquia.gov.co"/>
    <s v="Fortalecimiento del Movimiento Comunal y las Organizaciones Sociales"/>
    <s v="Organizaciones comunales asesoradas para en el cumplimiento de requisitos legales - Programa formador de formadores participando en proceso de réplica de conocimientos con organismos comunales y sociales. formulado e implementado"/>
    <s v="Fortalecimiento de la organización Comunal en el departamento de Antioquia"/>
    <n v="70062001"/>
    <s v="Numero de organizaciones comunales existente en los 118 municipios de la competencia que cumplen los 4 mínimos organizativos (personería Jurídica vigente, estatutos actualizados y aprobados, Dignatario o directivos electos- Sin vacantes, Libros reglamentarios registrados) - Número formadores cualificados - Número de replicas municipales realizadas por los formadores&quot;"/>
    <s v="*Caracterización para la identificación de las necesidades y prioridades de las organizaciones comunales, sociales y ediles en temas de fortalecimiento. - *Construcción de propuesta anualizada de caracterización por subregiones del departamento. - * Desarrollo de procesos de caracterización de afiliados por subregiones. - *implementación de acciones orientadas al desarrollo del procedimiento de Inspección, Vigilancia y Control - *Diseño de propuesta técnica, metodológica y temática para la actualización y recertificación de los formadores comunales del departamento. - *Caracterización del Programa Formador de Formadores y los formadores comunales del departamento. - *Proceso formativo y de actualización de conocimientos para la recertificación de los formadores comunales. - * Formadores comunales en ejercicio, realizando proceso de réplica de conocimientos en organismos comunales."/>
    <n v="6868"/>
    <n v="6868"/>
    <d v="2017-04-17T00:00:00"/>
    <n v="2017060078114"/>
    <n v="4600006706"/>
    <x v="1"/>
    <s v="Universidad de Antioquia - Escuela de gobierno"/>
    <s v="En ejecución"/>
    <s v="El contrato N°4600006706 de 2017 tuvo aprobación de vigencias futuras, por lo cual se indico en la casilla de vigencia actual los recursos aprobados para ejecutar  en la vigencia 2018."/>
    <s v="Ledys Quintero , Eliana Vanegas"/>
    <s v="Tipo C:  Supervisión"/>
    <s v="Integral "/>
  </r>
  <r>
    <x v="12"/>
    <n v="93141500"/>
    <s v="Realizar una convocatoria pública que promueva el enfoque diferencial integral y fortalezca la diversidad cultural de los territorios y los grupos poblacionales en Antioquia "/>
    <d v="2018-06-01T00:00:00"/>
    <s v="4,5 meses"/>
    <s v="Régimen Especial - Artículo 96 Ley 489 de 1998"/>
    <s v="Recursos propios"/>
    <n v="16000000"/>
    <n v="16000000"/>
    <s v="NO"/>
    <s v="NA"/>
    <s v="JorgeMario Duran Franco"/>
    <s v="Secretario de Despacho"/>
    <s v="3839070"/>
    <s v="jorge.duran@antioquia.gov.co"/>
    <s v="Fortalecimiento gestión para el desarrollo y la cohesión territorial todo el departamento del Antioquia"/>
    <s v="Número de organizaciones comunales y sociales en convocatorias públicas departametnales participando"/>
    <s v="Fortalecimiento gestión para el desarrollo y la cohesión territorial todo el departamento del Antioquia"/>
    <n v="70057001"/>
    <s v="Número de organizaciones comunales y sociales  que se presentan a las convocatorias departamentales por subregión. - Número de organizaciones comunales y sociales con proyectos financiados por el gobierno departamental"/>
    <s v="Construir una ruta de gestión y canalización de oferta pública departamental para la sostenibilidad financiera, técnica y administrativa de las organizaciones sociales y comunales. - *Apoyo técnico al antes, durante y después de la convocatoria. - *Desarrollar un proceso de asistencia técnica para las organizaciones sociales y comunales participante en las convocatoria y las acreedores de los estímulos. - Fortalecer las organizaciones sociales y comunales a través de la cofinanciación de los proyectos que le aporten a la gestión para el desarrollo y la cohesión territorial. - Desarrollar un proceso de asistencia técnica para las organizaciones sociales y comunales acreedores de los estímulos"/>
    <m/>
    <m/>
    <m/>
    <m/>
    <m/>
    <x v="0"/>
    <m/>
    <m/>
    <m/>
    <s v="Isabel Cristina Cardona "/>
    <s v="Tipo C:  Supervisión"/>
    <s v="Integral "/>
  </r>
  <r>
    <x v="12"/>
    <n v="93141500"/>
    <s v="Articular acciones dirigidas a implementar estrategias que permitan la consolidación del Sistema Departamental de Participación y el Fortalecimiento de los organismos comunales y sociales en Antioquia. "/>
    <d v="2017-07-01T00:00:00"/>
    <s v="4 meses"/>
    <s v="Contratación Directa - Contratos Interadministrativos"/>
    <s v="Recursos propios"/>
    <n v="2150000000"/>
    <n v="650000000"/>
    <s v="SI"/>
    <s v="Aprobadas"/>
    <s v="Jorge Mario Duran Franco"/>
    <s v="Secretario de Despacho"/>
    <s v="3839070"/>
    <s v="jorge.duran@antioquia.gov.co"/>
    <s v="Fortalecimiento de las instancias, mecanismos y espacios de participación ciudadana"/>
    <s v="Número de Consejos de Participación Ciudadana y Control Social creados y fortalecidos"/>
    <s v="Fortalecimiento y consolidación del Sistema de Participación Ciudadana y Control Social en todo el Departamento de Antioquia."/>
    <n v="70063001"/>
    <s v="Fortalecer 11 Consejos Municipales de Participación Ciudadana y CS "/>
    <s v="Formación Ciudadana para la Participación y la Convivencia._x000a__x000a_Comunicación e Información para el Desarrollo._x000a__x000a_Movilización social para la incidencia y formulación de la política Pública de Participación Ciudadana_x000a__x000a_Estrategia de seguimiento, monitoreo y evaluación."/>
    <n v="7337"/>
    <n v="7337"/>
    <d v="2017-07-26T00:00:00"/>
    <n v="2017060097072"/>
    <n v="4600007202"/>
    <x v="1"/>
    <s v="Institución Universitaria Colegio Mayor "/>
    <s v="En etapa precontractual"/>
    <s v="El contrato N°4600007202  de 2017 tuvo aprobación de vigencias futuras, por lo cual se indico en la casilla de vigencia actual los recursos aprobados para ejecutar  en la vigencia 2018"/>
    <s v="Maria Dioni Medina - Eliana  - Vanegas - Juan Camilo Montoya - Ivan de Jesús Rodriguez"/>
    <s v="Tipo C:  Supervisión"/>
    <s v="Integral "/>
  </r>
  <r>
    <x v="12"/>
    <n v="93141500"/>
    <s v="Practicantes de excelencia para la Secretaría de Participación Ciudadana y Desarrollo Social "/>
    <d v="2018-01-01T00:00:00"/>
    <s v="12 meses"/>
    <s v="N/A"/>
    <s v="Recursos propios"/>
    <n v="192000000"/>
    <n v="192000000"/>
    <s v="NO"/>
    <s v="N/A"/>
    <s v="Jorge Mario Duran Franco"/>
    <s v="Secretario de Despacho"/>
    <s v="3839070"/>
    <s v="jorge.duran@antioquia.gov.co"/>
    <m/>
    <m/>
    <m/>
    <m/>
    <m/>
    <m/>
    <m/>
    <m/>
    <m/>
    <m/>
    <m/>
    <x v="0"/>
    <m/>
    <m/>
    <s v="Se realizó traslado presupuestal Certificado de Disponibilidad Presupuestal N°93.749.040 a la Secretaría de Gestión Humana para la contratación de practicantes de excelencia"/>
    <s v="Eliana Vanegas"/>
    <s v="Tipo C:  Supervisión"/>
    <s v="Integral "/>
  </r>
  <r>
    <x v="12"/>
    <n v="93141500"/>
    <s v="Renovación de licencias requeridas por la Secretaría Office 365, Mercurio (60 licencias) "/>
    <d v="2018-01-01T00:00:00"/>
    <s v="12 meses "/>
    <s v="N/A"/>
    <s v="Recursos propios"/>
    <n v="20000000"/>
    <n v="20000000"/>
    <s v="NO"/>
    <s v="N/A"/>
    <s v="Jorge Mario Duran Franco"/>
    <s v="Secretario de Despacho"/>
    <s v="3839070"/>
    <s v="jorge.duran@antioquia.gov.co"/>
    <m/>
    <m/>
    <m/>
    <m/>
    <m/>
    <m/>
    <m/>
    <m/>
    <m/>
    <m/>
    <m/>
    <x v="0"/>
    <m/>
    <m/>
    <m/>
    <s v="Eliana Vanegas"/>
    <s v="Tipo C:  Supervisión"/>
    <s v="Integral "/>
  </r>
  <r>
    <x v="12"/>
    <n v="93141500"/>
    <s v="Desarrollo e implementación de acciones comunicativas y eventos para los diferentes proyectos de la secretaría "/>
    <d v="2018-01-01T00:00:00"/>
    <s v="12 meses "/>
    <s v="N/A"/>
    <s v="Recursos Propios "/>
    <n v="190000000"/>
    <n v="190000000"/>
    <s v="NO"/>
    <s v="N/A"/>
    <s v="Jorge Mario Duran Franco"/>
    <s v="Secretario de Despacho"/>
    <s v="3839070"/>
    <s v="jorge.duran@antioquia.gov.co"/>
    <m/>
    <m/>
    <m/>
    <m/>
    <m/>
    <m/>
    <m/>
    <m/>
    <m/>
    <m/>
    <m/>
    <x v="0"/>
    <m/>
    <m/>
    <s v="Se transfiere Certificado de Disponibilidad Presupuestal N°3500039023, 3500039023, 3500039024 a la Oficina de Comunicaciones para la contratación de temas comunicacionales de la Secretaría de Participación "/>
    <s v="Eliana Vanegas"/>
    <s v="Tipo C:  Supervisión"/>
    <s v="Integral "/>
  </r>
  <r>
    <x v="12"/>
    <n v="93141500"/>
    <s v="Convocatoria de estimulos IDEAS EN GRANDE "/>
    <d v="2018-02-01T00:00:00"/>
    <s v="10 meses "/>
    <s v="N/A"/>
    <s v="Recursos Propios "/>
    <n v="2400000000"/>
    <n v="2400000000"/>
    <s v="NO"/>
    <s v="N/A"/>
    <s v="Jorge Mario Duran Franco"/>
    <s v="Secretario de Despacho"/>
    <s v="3839070"/>
    <s v="jorge.duran@antioquia.gov.co"/>
    <m/>
    <m/>
    <m/>
    <m/>
    <m/>
    <m/>
    <m/>
    <m/>
    <m/>
    <m/>
    <m/>
    <x v="0"/>
    <m/>
    <m/>
    <s v="Con fundamento en la Ordenanza 21 de 2015 y en el Decreto 0708 de 2013, se establecio la convocatoria Ideas en grande y para la presente vigencia se contempló un presupuesto de $2.400.000.000"/>
    <s v="Ivan Jesus Rodriguez Vargas "/>
    <s v="Tipo C:  Supervisión"/>
    <s v="Integral "/>
  </r>
  <r>
    <x v="13"/>
    <s v="80131502"/>
    <s v="SERVICIO DE ARRENDAMIENTO DEL INMUEBLE QUE SERVIRÁ COMO SEDE PRINCIPAL DEL PROGRAMA INSTITUCIONAL &quot;BANCO DE LA GENTE&quot;"/>
    <d v="2018-01-03T00:00:00"/>
    <s v="11 meses 18 días"/>
    <s v="Contratación Directa - Arrendamiento o Adquisición de Bienes Inmuebles"/>
    <s v="Porpios"/>
    <n v="82500000"/>
    <n v="82500000"/>
    <s v="NO"/>
    <s v="N/A"/>
    <s v="Luis Enrique Valderrama"/>
    <s v="Director"/>
    <s v="3835140"/>
    <s v="bancodelagente@antioquia.gov.co"/>
    <s v="Fomento y Apoyo para el Emprendimiento y Fortalecimiento Empresarial"/>
    <s v="Unidades productivas intervenidas en fortalecimiento empresarial."/>
    <s v="Fortalecimiento empresarial RP todo el departamento, Antioquia, Occidente."/>
    <n v="110010001"/>
    <s v="Unidades productivas de textil confección fortalecidas."/>
    <s v="Fortalecimiento empresarial de unidades productivas, asesoria y capacitación, participación en ferias y eventos."/>
    <m/>
    <m/>
    <m/>
    <m/>
    <m/>
    <x v="0"/>
    <m/>
    <m/>
    <m/>
    <s v="Luis Enrique Valderrama Rueda"/>
    <s v="Tipo C:  Supervisión"/>
    <s v="Técnica, Juridica, administrativa, contable y/o financiera"/>
  </r>
  <r>
    <x v="13"/>
    <m/>
    <s v="DESARROLLO Y PUESTA EN MARCHA Y ADMINISTRACIÓN DEL PORTAL WEB &quot;BANCO DE LA GENTE&quot; informatica"/>
    <d v="2018-05-01T00:00:00"/>
    <s v="7 MESES"/>
    <s v="Selección Abreviada - Menor Cuantía"/>
    <s v="Porpios"/>
    <n v="150000000"/>
    <n v="150000000"/>
    <s v="NO"/>
    <s v="N/A"/>
    <s v="Luis Enrique Valderrama"/>
    <s v="Director"/>
    <s v="3835140"/>
    <s v="bancodelagente@antioquia.gov.co"/>
    <s v="Fomento y Apoyo para el Emprendimiento y Fortalecimiento Empresarial"/>
    <s v="Unidades productivas intervenidas en fortalecimiento empresarial."/>
    <s v="Incremento de los recursos del sistema financiero para Emprendimiento y Fortalecimiento Empresarial Todo El Departamento, Antioquia, Occidente. "/>
    <n v="110010001"/>
    <m/>
    <m/>
    <m/>
    <m/>
    <m/>
    <m/>
    <m/>
    <x v="0"/>
    <m/>
    <m/>
    <s v="Se hará un CDP para que la Dirección de Informatica adelante la respecativa contratación"/>
    <m/>
    <m/>
    <m/>
  </r>
  <r>
    <x v="13"/>
    <m/>
    <s v="ADQUISICION E IMPLEMENTACIÓN DEL SISTEMA DIGITURNOS (CDP PARA INFORMATICA) informatica"/>
    <d v="2018-05-01T00:00:00"/>
    <s v="7 MESES"/>
    <s v="Mínima Cuantía"/>
    <s v="Porpios"/>
    <n v="17000000"/>
    <n v="17000000"/>
    <s v="NO"/>
    <s v="N/A"/>
    <s v="Luis Enrique Valderrama"/>
    <s v="Director"/>
    <s v="3835140"/>
    <s v="bancodelagente@antioquia.gov.co"/>
    <s v="Fomento y Apoyo para el Emprendimiento y Fortalecimiento Empresarial"/>
    <s v="Unidades productivas intervenidas en fortalecimiento empresarial."/>
    <s v="Incremento de los recursos del sistema financiero para Emprendimiento y Fortalecimiento Empresarial Todo El Departamento, Antioquia, Occidente. "/>
    <n v="110010001"/>
    <m/>
    <m/>
    <m/>
    <m/>
    <m/>
    <m/>
    <m/>
    <x v="0"/>
    <m/>
    <m/>
    <s v="Se hará un CDP para que la Dirección de Informatica adelante la respecativa contratación"/>
    <m/>
    <m/>
    <m/>
  </r>
  <r>
    <x v="13"/>
    <m/>
    <s v="FERIAS Y EVENTOS PROMOCIÓN BANCO DE LA GENTE EN VARIOS MUNICIPIOS CDP COMUNICACIONES"/>
    <d v="2018-05-01T00:00:00"/>
    <s v="7 MESES"/>
    <s v="Mínima Cuantía"/>
    <s v="Propios"/>
    <n v="200000000"/>
    <n v="200000000"/>
    <s v="NO"/>
    <s v="N/A"/>
    <s v="Luis Enrique Valderrama"/>
    <s v="Director"/>
    <s v="3835140"/>
    <s v="bancodelagente@antioquia.gov.co"/>
    <s v="Fomento y Apoyo para el Emprendimiento y Fortalecimiento Empresarial"/>
    <s v="Unidades productivas intervenidas en fortalecimiento empresarial."/>
    <s v="Incremento de los recursos del sistema financiero para Emprendimiento y Fortalecimiento Empresarial Todo El Departamento, Antioquia, Occidente."/>
    <n v="110010001"/>
    <m/>
    <m/>
    <m/>
    <m/>
    <m/>
    <m/>
    <m/>
    <x v="0"/>
    <m/>
    <m/>
    <s v="Se hará un CDP para que la Subgerencia de comunicaciones"/>
    <m/>
    <m/>
    <m/>
  </r>
  <r>
    <x v="13"/>
    <m/>
    <s v="SERVICIOS DE PUBLICIDAD Y COMUNICACIONES BANCO DE LA GENTE comunicaciones"/>
    <d v="2018-05-01T00:00:00"/>
    <s v="7 MESES"/>
    <s v="Mínima Cuantía"/>
    <s v="Propios"/>
    <n v="150000000"/>
    <n v="150000000"/>
    <s v="NO"/>
    <s v="N/A"/>
    <s v="Luis Enrique Valderrama"/>
    <s v="Director"/>
    <s v="3835140"/>
    <s v="bancodelagente@antioquia.gov.co"/>
    <s v="Fomento y Apoyo para el Emprendimiento y Fortalecimiento Empresarial"/>
    <s v="Unidades productivas intervenidas en fortalecimiento empresarial."/>
    <s v="Incremento de los recursos del sistema financiero para Emprendimiento y Fortalecimiento Empresarial Todo El Departamento, Antioquia, Occidente. "/>
    <n v="110010001"/>
    <m/>
    <m/>
    <m/>
    <m/>
    <m/>
    <m/>
    <m/>
    <x v="0"/>
    <m/>
    <m/>
    <s v="Se hará un CDP para que la Subgerencia de comunicaciones"/>
    <m/>
    <m/>
    <m/>
  </r>
  <r>
    <x v="13"/>
    <m/>
    <s v="ACOMETIDA DE LA FIBRA OPTICA LAND TO LAND DESDE EL DAD A LA SEDE DEL BANCO DE LA GENTE. Informatica"/>
    <d v="2018-05-01T00:00:00"/>
    <s v="4 MESES"/>
    <s v="Mínima Cuantía"/>
    <s v="Propios"/>
    <n v="35000000"/>
    <n v="35000000"/>
    <s v="NO"/>
    <s v="N/A"/>
    <s v="Luis Enrique Valderrama"/>
    <s v="Director"/>
    <s v="3835140"/>
    <s v="bancodelagente@antioquia.gov.co"/>
    <s v="Fomento y Apoyo para el Emprendimiento y Fortalecimiento Empresarial"/>
    <s v="Unidades productivas intervenidas en fortalecimiento empresarial."/>
    <s v="Incremento de los recursos del sistema financiero para Emprendimiento y Fortalecimiento Empresarial Todo El Departamento, Antioquia, Occidente."/>
    <n v="110010001"/>
    <m/>
    <m/>
    <m/>
    <m/>
    <m/>
    <m/>
    <m/>
    <x v="0"/>
    <m/>
    <m/>
    <s v="Se hará un CDP para que la Dirección de Informatica adelante la respecativa contratación"/>
    <m/>
    <m/>
    <m/>
  </r>
  <r>
    <x v="13"/>
    <s v="93121607"/>
    <s v=" “Desarrollar el modelo de gestión y las actividades para impulsar la_x000a_cooperación internacional, la inversión extranjera y la promoción del departamento de_x000a_Antioquia. "/>
    <d v="2018-04-09T00:00:00"/>
    <s v="08 Meses"/>
    <s v="Selección Abreviada - Menor Cuantía"/>
    <s v="Recursos propios"/>
    <n v="557517903"/>
    <n v="557517903"/>
    <s v="NO"/>
    <s v="N/A"/>
    <s v="Yomar Andrés Benítez Álvarez"/>
    <s v="Director"/>
    <s v="3838359"/>
    <s v="yomar.benitez@antioquia.gov.co"/>
    <s v="Cooperación Internacional para el Desarrollo"/>
    <s v="Proyectos apoyados con recursos de cooperación internacional"/>
    <s v="Implementación de Cooperación Internacional para el Desarrollo Todo el Departamento, Antioquia, Occidente."/>
    <s v="22-0053"/>
    <s v="*Proyectos detonantes del plan de desarrollo._x000a_*Proyectos subregionales selecionados por para gestión y Banco de proyectos._x000a_*Hermanamientos internacionales y cooperación técnica. * Plan estratégico de Cooperación internacional de Antioquia. * Promoción internacional de las potencialidades de Antioquia."/>
    <s v="*Gestión de hermanamientos acordados y memorandos de entendimiento para la cooperación. _x000a_*Agendas de relacionamiento y cooperación internacional._x000a_*Ferias, misiones y participación en eventos internacionales. *Prompción del portafolio de Proyectos Detonantes de Antioquia. * Observatorio de oportunidades internacionales. *Plan de promoción internacional &quot;El Mundo pasa por Antioquia&quot;."/>
    <m/>
    <m/>
    <m/>
    <m/>
    <m/>
    <x v="0"/>
    <m/>
    <m/>
    <m/>
    <s v="Luis Carlos Mejía Heredia"/>
    <s v="Tipo C:  Supervisión"/>
    <s v="Técnica, Juridica, administrativa, contable y/o financiera"/>
  </r>
  <r>
    <x v="13"/>
    <n v="80101502"/>
    <s v="Estrategia de fomento, visibilización y gestión a la inversión turística a nivel  nacional e internacional de las subregiones de Antioquia."/>
    <d v="2018-01-15T00:00:00"/>
    <s v="11 meses"/>
    <s v="Contratación Directa - Prestación de Servicios y de Apoyo a la Gestión Persona Natural"/>
    <s v="Recursos propios"/>
    <n v="926482097"/>
    <n v="926482097"/>
    <s v="NO"/>
    <s v="N/A"/>
    <s v="Cyomara Ríos"/>
    <s v="Profesional Universitario"/>
    <s v="3838633"/>
    <s v="cyomara.rios@antioquia.gov.co"/>
    <s v="Competitividad y promoción del turismo"/>
    <s v="Participaciones en eventos culturales y ferias estratégicas a nivel nacional e internacional. "/>
    <s v="Desarrollo de la competitividad y la promoción del turismo en el Departamento de Antioquia"/>
    <s v="1300 Y 220053"/>
    <s v="Participaciones en eventos culturales y ferias estratégicas a nivel nacional e internacional. "/>
    <s v="Participación en:_x000a_*Vitrina Turística Anato 2018._x000a_*Saihc 2018"/>
    <m/>
    <m/>
    <m/>
    <m/>
    <m/>
    <x v="0"/>
    <m/>
    <m/>
    <m/>
    <s v="Cyomara Ríos"/>
    <s v="Tipo C:  Supervisión"/>
    <s v="Técnica"/>
  </r>
  <r>
    <x v="13"/>
    <n v="73131507"/>
    <s v="Fortalecimiento de la productividad y competitividad del sector cafetero en el Departamento de Antioquia."/>
    <d v="2018-07-01T00:00:00"/>
    <s v="7 meses"/>
    <s v="Contratación Directa - Contratos Interadministrativos"/>
    <s v="Recursos propios"/>
    <n v="150000000"/>
    <n v="150000000"/>
    <s v="NO"/>
    <m/>
    <s v="Piedad del Pilar Aragon Medina"/>
    <s v="Gerente "/>
    <s v="3838638"/>
    <s v="piedaddelpilar.aragon@antioquia.gov.co"/>
    <m/>
    <s v="Unidades Productivas intervenidas en Fortalecimiento Empresarial"/>
    <s v="Fortalecimiento de la productividad y competitividad del sector cafetero en el Departamento de Antioquia."/>
    <s v="14-0066"/>
    <s v="31010101, 31010102"/>
    <s v="Servicio de extension en calidad del café, Programa de relevo generacional, participacion en ferias y eventos."/>
    <m/>
    <m/>
    <m/>
    <m/>
    <m/>
    <x v="0"/>
    <m/>
    <m/>
    <m/>
    <m/>
    <m/>
    <m/>
  </r>
  <r>
    <x v="13"/>
    <n v="80101508"/>
    <s v=" CONSOLIDAR 120 GRUPOS DE INVESTIGACIÓN ESCOLAR BAJO LA METODOLOGÍA DEL PROGRAMA ONDAS DE COLCIENCIAS EN EL DEPARTAMENTO DE ANTIOQUIA GENERANDO ESPACIOS DE APROPIACIÓN SOCIAL DEL CONOCIMIENTO EN CIENCIA, TECNOLOGÍA E INNOVACIÓN EN LA EDUCACIÓN BÁSICA Y MEDIA. "/>
    <d v="2018-01-01T00:00:00"/>
    <s v="5 meses"/>
    <s v="Contratación Directa "/>
    <s v="Recursos propios"/>
    <n v="100000000"/>
    <n v="100000000"/>
    <s v="NO"/>
    <s v="N/A"/>
    <s v="Mariela  Ríos Osorio "/>
    <s v="Profesional U."/>
    <s v="3839404"/>
    <s v="mariela.rios@antioquia.gov.co"/>
    <s v="Fortalecimiento del Sistema Departamental de Ciencia, tecnología e innovación (SDCTI)."/>
    <s v="Personas del sistema Departamental de CTeI con desarrollo de capacidades en procesos de CTeI"/>
    <s v="Apoyo al fortalecimiento de los agentes del sistema  de Ciencia, Tecnología e Innovación en el departamento de Antioquia"/>
    <s v="22-0042"/>
    <s v="Personas del sistema con capacidades en procesos de CTeI"/>
    <s v="Desarrollo de capacidades_x000a_"/>
    <m/>
    <m/>
    <m/>
    <m/>
    <m/>
    <x v="0"/>
    <m/>
    <m/>
    <m/>
    <s v="Mariela Ríos Osorio"/>
    <s v="Tipo C:  Supervisión"/>
    <s v="Tecnica, Administrativa, Financiera."/>
  </r>
  <r>
    <x v="13"/>
    <n v="80101601"/>
    <s v="_x000a_REALIZAR LA RECEPCIÓN, CLASIFICACIÓN, EVALUACIÓN, SELECCIÓN DE GANADORES, SEGUIMIENTO TÉCNICO Y PROMOCIÓN A LAS MEJORES NUEVE (9) PROPUESTAS DE INNOVACIÓN EN LAS REGIONES DE ANTIOQUIA, EN DESARROLLO DEL PROGRAMA DE INNOVACIÓN “INNOVANTIOQUIA- ANTIOQUIA PIENSA EN GRANDE 2018” "/>
    <d v="2018-05-08T00:00:00"/>
    <s v="9 meses"/>
    <s v="Selección Abreviada"/>
    <s v="Recursos propios"/>
    <n v="560000000"/>
    <n v="560000000"/>
    <s v="NO"/>
    <s v="N/A"/>
    <s v="Luis Orlando Echavarría Cuartas"/>
    <s v="Profesional U."/>
    <s v="3839403"/>
    <s v="luis.echavarria@antioquia.gov.co"/>
    <s v="Fortalecimiento del Sistema Departamental de Ciencia, tecnología e innovación (SDCTI)."/>
    <s v="Proyectos de I+D+I cofinanciados"/>
    <s v="Apoyo a la Generación de Conocimiento, Transferencia tecnológica e Innovación en el Depto de Antioquia"/>
    <s v="11-0006"/>
    <s v="Proyectos de I+D+I"/>
    <s v="Identificación_x000a_Evaluacion y seleccion_x000a_Acompañamiento_x000a_"/>
    <m/>
    <m/>
    <m/>
    <m/>
    <m/>
    <x v="0"/>
    <m/>
    <m/>
    <m/>
    <s v="Luis Orlando Echavarría Cuartas"/>
    <s v="Tipo C:  Supervisión"/>
    <s v="Tecnica, Administrativa, Financiera."/>
  </r>
  <r>
    <x v="13"/>
    <n v="80101508"/>
    <s v="Fortalecer el sistema departamental de CTeI mediante la generación de capacidades de los agentes, consolidando 8 comité universidad empresa, estado CUEE en las subregiones del Departamento, a través de la generación de acuerdos y lineamientos estrategicos.Proyecto.  Comité Universidad, Empresa, Estado CUEE "/>
    <d v="2018-07-20T00:00:00"/>
    <s v="5 meses"/>
    <s v="Contrato Interadministrativo"/>
    <s v="Recursos propios"/>
    <n v="150000000"/>
    <n v="150000000"/>
    <s v="NO"/>
    <s v="N/A"/>
    <s v="Catalina Ayala Villa"/>
    <s v="Profesional U."/>
    <s v="3838628"/>
    <s v="catalina.ayala@antioquia.gov.co"/>
    <s v="Fortalecimiento del Sistema Departamental de Ciencia, tecnología e innovación (SDCTI)."/>
    <s v="Comités Universidad, Empresa, Estado formalizadas y operando en las subregiones_x000a_Acuerdos estratégicos para el fomento de la CTI en las regiones formalizados_x000a_Personas del sistema Departamental de CTeI con desarrollo de capacidades en procesos de CTeI"/>
    <s v="Apoyo al fortalecimiento de los agentes del sistema  de Ciencia, Tecnología e Innovación en el departamento de Antioquia"/>
    <s v="22-0042"/>
    <s v="Personas del sistema con capacidades en procesos de CTeI_x000a_Acuerdos de CTeI en las subregiones_x000a_CUEE formalizados y operando "/>
    <s v="Desarrollo de capacidades_x000a_Realización de acuerdos_x000a_CUEEs formalizados y funcionando"/>
    <m/>
    <m/>
    <m/>
    <m/>
    <m/>
    <x v="0"/>
    <m/>
    <m/>
    <m/>
    <s v="Catalina Ayala Villa"/>
    <s v="Tipo C:  Supervisión"/>
    <s v="Tecnica, Administrativa, Financiera."/>
  </r>
  <r>
    <x v="13"/>
    <n v="81112105"/>
    <s v="Fortalecer redes empresariales en uso de Tecnologías de la Información y Comunicación – TIC, como herramienta que promueve la competitividad del Departamento de Antioquia"/>
    <d v="2018-06-20T00:00:00"/>
    <s v="8 meses"/>
    <s v="Selección Abreviada - Menor Cuantía"/>
    <s v="Recursos propios"/>
    <n v="47140000"/>
    <n v="47140000"/>
    <s v="NO"/>
    <s v="N/A"/>
    <s v="Luis Jaime Osorio Arenas"/>
    <s v="Director CTeI"/>
    <s v="3838637"/>
    <s v="luisjaime.osorio@antioquia.gov.co"/>
    <s v="Fortalecimiento de las TIC en Redes Empresariales "/>
    <s v="Campañas de promoción y utilización de TIC "/>
    <s v="Fortalecimiento TIC empresarial"/>
    <s v="11-0011"/>
    <m/>
    <s v="Tiendas TIC, Central Digital de Abastos y campañas TIC "/>
    <m/>
    <m/>
    <m/>
    <m/>
    <m/>
    <x v="0"/>
    <m/>
    <m/>
    <m/>
    <m/>
    <m/>
    <m/>
  </r>
  <r>
    <x v="13"/>
    <n v="80101505"/>
    <s v="Fortalecimiento del sistema moda  mediante el desarrollo de estrategias de acceso a mercados, en el marco de Colombiamoda 2018."/>
    <d v="2018-01-02T00:00:00"/>
    <s v="10 Meses"/>
    <s v="Contratación Directa - No pluralidad de oferentes"/>
    <s v="Recursos propios"/>
    <n v="166552024"/>
    <n v="166552024"/>
    <s v="NO"/>
    <s v="N/A"/>
    <s v="Sandra Paola Gallejo Rojas"/>
    <s v="Profesional Universitario "/>
    <s v="3838667"/>
    <s v="sandra.gallego@antioquia.gov.co"/>
    <s v="Fomento y Apoyo para el Emprendimiento y Fortalecimiento Empresarial"/>
    <s v="Unidades productivas intervenidas en fortalecimiento empresarial."/>
    <s v="Fortalecimiento empresarial RP todo el departamento, Antioquia, Occidente."/>
    <s v="07-0050"/>
    <s v="Unidades productivas de textil confección fortalecidas."/>
    <s v="Fortalecimiento empresarial de unidades productivas, asesoria y capacitación, participación en ferias y eventos."/>
    <m/>
    <m/>
    <m/>
    <m/>
    <m/>
    <x v="0"/>
    <m/>
    <m/>
    <m/>
    <s v="Sandra Paola Gallejo Rojas"/>
    <s v="Tipo C:  Supervisión"/>
    <s v="Técnica, Juridica, administrativa, contable y o financiera"/>
  </r>
  <r>
    <x v="13"/>
    <n v="5211090004"/>
    <s v="Fortalecer la actividad artesanal en antioquia, mediente el desarrollo de estrategias de acceso a mercados."/>
    <d v="2018-07-01T00:00:00"/>
    <s v="5 Meses"/>
    <s v="Contratación Directa - Contratos Interadministrativos"/>
    <s v="Recursos propios"/>
    <n v="100000000"/>
    <n v="100000000"/>
    <s v="NO"/>
    <s v="N/A"/>
    <s v="Fabiola Vergara"/>
    <s v="Profesional Universitario "/>
    <s v="3838491"/>
    <s v="fabiola.vergara@antioquia.gov.co"/>
    <s v="Fomento y Apoyo para el Emprendimiento y Fortalecimiento Empresarial"/>
    <s v="Unidades productivas artesanales apoyadas con sellos de calidad, posicionamiento de marca, participación en ferias y eventos."/>
    <s v="Fortalecimiento empresarial RP todo el departamento, Antioquia, Occidente."/>
    <s v="14-0022"/>
    <s v="Unidades productivas artesanales con nuevos sellos y marcas. Unidades productivas artesanales con acceso a nuevos mercados."/>
    <s v="Diseño e implementación de sellos y marcas. Estudios de denominación de origen. Nuevos canales de comercialización. "/>
    <m/>
    <m/>
    <m/>
    <m/>
    <m/>
    <x v="0"/>
    <m/>
    <m/>
    <m/>
    <s v="Fabiola Vergara Vergara"/>
    <s v="Tipo C:  Supervisión"/>
    <s v="Técnica, Juridica, administrativa, contable y o financiera"/>
  </r>
  <r>
    <x v="13"/>
    <s v="80101504_x000a_81112002"/>
    <s v=" Fortalecer el tejido empresarial, mediante la realización de la convocatoria de incentivos en especie, Antójate de Antioquia, categoría INVIMA"/>
    <d v="2018-07-01T00:00:00"/>
    <s v="5 Meses"/>
    <s v="Régimen Especial - Artículo 95 Ley 489 de 1998"/>
    <s v="Recursos propios"/>
    <n v="100000000"/>
    <n v="100000000"/>
    <s v="NO"/>
    <s v="N/A"/>
    <s v="Diana Patricia Taborda Díaz"/>
    <s v="Profesional Universitaria"/>
    <s v="3838823"/>
    <s v="diana.taborda@antioquia.gov.co"/>
    <s v="Gestión de la información temática territorial como base fundamental para la planeación y el desarrollo"/>
    <s v="Incrementar el número de operaciones estadísticas en buen estado e implementadas"/>
    <s v="Fortalecimiento empresarial RP todo el departamento, Antioquia, Occidente."/>
    <s v="14-0022"/>
    <s v="Metodología diseñada y aplicada, Indicadores de competitividad por subregión"/>
    <s v="Diseñar metodologia de calculo del IDC subregional, inventario de información, implementar la metodologia, presentar resultados. "/>
    <m/>
    <m/>
    <m/>
    <m/>
    <m/>
    <x v="0"/>
    <m/>
    <m/>
    <m/>
    <s v="Diana Patricia Taborda Díaz"/>
    <s v="Tipo C:  Supervisión"/>
    <s v="Técnica, Juridica, administrativa, contable y o financiera"/>
  </r>
  <r>
    <x v="13"/>
    <s v="80101501_x000a_80101505"/>
    <s v="Promover la asociatividad, la creatividad, el fortalecimiento y la formalización empresarial de las unidades productivas en el Departamento, por medio de la convocatoria Antójate de Antioquia."/>
    <d v="2018-07-15T00:00:00"/>
    <s v="4 Meses"/>
    <s v="Selección Abreviada - Menor Cuantía"/>
    <s v="Recursos propios"/>
    <n v="600000000"/>
    <n v="600000000"/>
    <s v="NO"/>
    <s v="N/A"/>
    <s v="Juan David Garcia Marulanda "/>
    <s v="Profesional Especializado"/>
    <n v="3838648"/>
    <s v="juandavid.garcia@antioquia.gov.co"/>
    <s v="Fomento y Apoyo para el Emprendimiento y Fortalecimiento Empresarial"/>
    <s v="Unidades productivas intervenidas en el fortalecimiento empresarial. Empresas acompañadas en los procesos para el inicio de operaciones. Unidades productivas intervenidas en fortalecimoento empresarial."/>
    <s v="Fortalecimiento empresarial RP todo el departamento, Antioquia, Occidente."/>
    <s v="14-0022 Y 07-0050 Y 07-1046"/>
    <s v="Nuevas unidades productivas creadas, red de actores de emprendimeinto conformada y fortalecidas. Unidades productivas con acceso a mercados, aumento en la productividad y competitividad de unidades productivas intervenidas en fortalecimiento empresarial (incluidas las de población víctima), Participación en ferias y eventos, comisión regional y subregional de competitividad fortalecidas."/>
    <s v="Fortalecimiento Empresarial - Antojate de Antioquia, Fortalecimiento empresarial registro invima, inexmoda, artesanias de colombia, comisión regional de competitividad, participación en ferias, medición IDC por subregión, material publicitario, proyecto desarrollo de proveedores, proyecto cluster lacteos "/>
    <m/>
    <m/>
    <m/>
    <m/>
    <m/>
    <x v="0"/>
    <m/>
    <m/>
    <m/>
    <s v="Juan David Garcia Marulanda "/>
    <s v="Tipo C:  Supervisión"/>
    <s v="Técnica, Juridica, administrativa, contable y o financiera"/>
  </r>
  <r>
    <x v="13"/>
    <n v="80101506"/>
    <s v="Fomento y fortalecimiento del sector social y solidario"/>
    <d v="2018-07-01T00:00:00"/>
    <s v="5 Meses"/>
    <s v="Contratación Directa - Prestación de Servicios y de Apoyo a la Gestión Persona Jurídica"/>
    <s v="Recursos propios"/>
    <n v="100000000"/>
    <n v="100000000"/>
    <s v="NO"/>
    <s v="N/A"/>
    <s v="Gonzalo Duque Valencia"/>
    <s v="Prfoesional Unversitario"/>
    <s v="3838490"/>
    <s v="gonzalo.duque@antioquia.gov.co"/>
    <s v="Fomento y Apoyo para el Emprendimiento y Fortalecimiento Empresarial"/>
    <s v="Unidades productivas intervenidas en el fortalecimiento empresarial. "/>
    <s v="Fortalecimiento empresarial RP todo el departamento, Antioquia, Occidente."/>
    <s v="14-0022"/>
    <s v="Empresarios capacitados en economía solidaria y formas organizativas, empresarios asociados en alguna de las modalidades de economía solidaria"/>
    <s v="Capacitación  en economía solidaria y las diferentes modalidades de asociatividad, asesoría y acompañamiento en la coformación de organizaciones solidarias"/>
    <m/>
    <m/>
    <m/>
    <m/>
    <m/>
    <x v="0"/>
    <m/>
    <m/>
    <m/>
    <s v="Gonzalo Duque Valencia"/>
    <s v="Tipo C:  Supervisión"/>
    <s v="Técnica, Juridica, administrativa, contable y o financiera"/>
  </r>
  <r>
    <x v="13"/>
    <n v="80101508"/>
    <s v="Diseño e implementación de una metodología de medición del índice departamental de competitividad - IDC, por subregión."/>
    <d v="2018-07-01T00:00:00"/>
    <s v="5 Meses"/>
    <s v="Contratación Directa - Contratos Interadministrativos"/>
    <s v="Recursos propios"/>
    <n v="263447976"/>
    <n v="263447976"/>
    <s v="NO"/>
    <s v="N/A"/>
    <s v="Harlinton Smith Arango"/>
    <s v="Profesional Universitario "/>
    <n v="3838633"/>
    <s v="harlinton.arango@antioquia.gov.co"/>
    <s v="Fomento de sinergias para la promoción y mejoramiento de la empleabilidad en las regiones del Departamento."/>
    <s v="Disminuir tasa de informalidad, disminuir la tasa de desempleo."/>
    <s v="Mejoramiento y promoción de la empleabilidad, todo el departamento, Antioquia, Occidente."/>
    <s v="10-0027"/>
    <s v="Personas capacitadas, incremento del nivel de empleabilidad."/>
    <s v="Capacitación y asesoria en ruta de empleabilidad, ferias de empleabilidad."/>
    <m/>
    <m/>
    <m/>
    <m/>
    <m/>
    <x v="0"/>
    <m/>
    <m/>
    <m/>
    <s v="Harlinton Smith Arango"/>
    <s v="Tipo C:  Supervisión"/>
    <s v="Técnica, Juridica, administrativa, contable y o financiera"/>
  </r>
  <r>
    <x v="13"/>
    <n v="80101505"/>
    <s v="Promover el acceso a nuevos mercados de los micro y pequeños empresarios de Antioquia, a través de una plataforma para la comercialización de sus productos, promoviendo su participación activa en eventos comerciales locales, regionales y nacionales."/>
    <d v="2018-06-10T00:00:00"/>
    <s v="5 MESES"/>
    <s v="Selección Abreviada - Menor Cuantía"/>
    <s v="Recursos propios"/>
    <n v="350000000"/>
    <n v="350000000"/>
    <s v="NO"/>
    <s v="N/A"/>
    <s v="Juan David Garcia Marulanda "/>
    <s v="Profesional Especializado"/>
    <n v="3838648"/>
    <s v="juandavid.garcia@antioquia.gov.co"/>
    <s v="Fomento y Apoyo para el Emprendimiento y Fortalecimiento Empresarial"/>
    <s v="Unidades productivas intervenidas en el fortalecimiento empresarial. Empresas acompañadas en los procesos para el inicio de operaciones. Unidades productivas intervenidas en fortalecimoento empresarial."/>
    <s v="Fortalecimiento empresarial RP todo el departamento, Antioquia, Occidente."/>
    <s v="140022001 "/>
    <s v="Empresarios capacitados en economía solidaria y formas organizativas, empresarios asociados en alguna de las modalidades de economía solidaria"/>
    <s v="Capacitación  en economía solidaria y las diferentes modalidades de asociatividad, asesoría y acompañamiento en la coformación de organizaciones solidarias"/>
    <m/>
    <m/>
    <m/>
    <m/>
    <m/>
    <x v="0"/>
    <m/>
    <m/>
    <m/>
    <m/>
    <m/>
    <m/>
  </r>
  <r>
    <x v="13"/>
    <n v="80101505"/>
    <s v="Fortalecimiento empresarial mediante el desarrollo de proveedores por parte de empresas ancla a unidades productivas antioqueñas"/>
    <d v="2018-07-01T00:00:00"/>
    <s v="7 MESES"/>
    <s v="Contratación Directa - Prestación de Servicios y de Apoyo a la Gestión Persona Jurídica"/>
    <s v="Recursos propios"/>
    <n v="100000000"/>
    <n v="100000000"/>
    <s v="NO"/>
    <s v="N/A"/>
    <s v="Juan David Garcia Marulanda "/>
    <s v="Profesional Especializado"/>
    <n v="3838648"/>
    <s v="juandavid.garcia@antioquia.gov.co"/>
    <s v="Fomento y Apoyo para el Emprendimiento y Fortalecimiento Empresarial"/>
    <s v="Unidades productivas intervenidas en el fortalecimiento empresarial. Empresas acompañadas en los procesos para el inicio de operaciones. Unidades productivas intervenidas en fortalecimoento empresarial."/>
    <s v="Fortalecimiento empresarial RP todo el departamento, Antioquia, Occidente."/>
    <n v="140022001"/>
    <s v="Empresarios capacitados en economía solidaria y formas organizativas, empresarios asociados en alguna de las modalidades de economía solidaria"/>
    <s v="Capacitación  en economía solidaria y las diferentes modalidades de asociatividad, asesoría y acompañamiento en la coformación de organizaciones solidarias"/>
    <m/>
    <m/>
    <m/>
    <m/>
    <m/>
    <x v="0"/>
    <m/>
    <m/>
    <m/>
    <m/>
    <m/>
    <m/>
  </r>
  <r>
    <x v="13"/>
    <n v="80101505"/>
    <s v="Capacitación a actores locales en metodologías de políticas de trabajo decente en el Departamento de Antioquia."/>
    <d v="2018-07-01T00:00:00"/>
    <s v="7 MESES"/>
    <s v="Contratación Directa - Contratos Interadministrativos"/>
    <s v="Recursos propios"/>
    <n v="100000000"/>
    <n v="100000000"/>
    <s v="NO"/>
    <s v="N/A"/>
    <s v="Juan David Garcia Marulanda "/>
    <s v="Profesional Especializado"/>
    <n v="3838648"/>
    <s v="juandavid.garcia@antioquia.gov.co"/>
    <s v="Fomento y Apoyo para el Emprendimiento y Fortalecimiento Empresarial"/>
    <s v="Unidades productivas intervenidas en el fortalecimiento empresarial. Empresas acompañadas en los procesos para el inicio de operaciones. Unidades productivas intervenidas en fortalecimoento empresarial."/>
    <s v="Fortalecimiento empresarial RP todo el departamento, Antioquia, Occidente."/>
    <n v="100027001"/>
    <s v="Empresarios capacitados en economía solidaria y formas organizativas, empresarios asociados en alguna de las modalidades de economía solidaria"/>
    <s v="Capacitación  en economía solidaria y las diferentes modalidades de asociatividad, asesoría y acompañamiento en la coformación de organizaciones solidarias"/>
    <m/>
    <m/>
    <m/>
    <m/>
    <m/>
    <x v="0"/>
    <m/>
    <m/>
    <m/>
    <m/>
    <m/>
    <m/>
  </r>
  <r>
    <x v="13"/>
    <m/>
    <s v="FERIAS Y EVENTOS PROMOCIÓN BANCO DE LA GENTE EN VARIOS MUNICIPIOS CDP COMUNICACIONES"/>
    <d v="2018-04-01T00:00:00"/>
    <s v="7 MESES"/>
    <s v="Selección Abreviada - Menor Cuantía"/>
    <s v="Recursos propios"/>
    <n v="250000000"/>
    <n v="250000000"/>
    <s v="NO"/>
    <s v="N/A"/>
    <m/>
    <m/>
    <m/>
    <m/>
    <m/>
    <m/>
    <m/>
    <m/>
    <m/>
    <m/>
    <m/>
    <m/>
    <m/>
    <m/>
    <m/>
    <x v="0"/>
    <m/>
    <m/>
    <s v="Se hará un CDP para que se realice la contratación por la Susecretaría de Comunicaciones"/>
    <m/>
    <m/>
    <m/>
  </r>
  <r>
    <x v="13"/>
    <n v="80131802"/>
    <s v="REALIZAR AVALÚO COMERCIAL DE LOS INMUBLES IDENTIFICADOS CON LAS MATRÍCULAS INMOBILIARIAS No. 034-67785, 034-67786, 034-67787, 034-67788, 034-67789, 034-67790 Y 034-67791 VOLCAN DE LODO, UBICADOS EN EL MUNICIPIO DE ARBOLETES."/>
    <d v="2018-03-21T00:00:00"/>
    <s v="3 MESES"/>
    <s v="Mínima Cuantía"/>
    <s v="Recursos propios"/>
    <n v="15000000"/>
    <n v="15000000"/>
    <s v="NO"/>
    <s v="N/A"/>
    <s v="Cyomara  Rios Flores"/>
    <s v="Profesional Universitaria"/>
    <s v="3838637"/>
    <s v="cyomara.rios@antioquia.gov.co"/>
    <s v="Cooperación Internacional para el Desarrollo"/>
    <s v="Proyectos apoyados con recursos de cooperación internacional"/>
    <s v="Implementación de Cooperación Internacional para el Desarrollo Todo el Departamento, Antioquia, Occidente."/>
    <s v="22-0053"/>
    <s v="*Proyectos detonantes del plan de desarrollo._x000a_*Proyectos subregionales selecionados por para gestión y Banco de proyectos._x000a_*Hermanamientos internacionales y cooperación técnica. * Plan estratégico de Cooperación internacional de Antioquia. * Promoción internacional de las potencialidades de Antioquia."/>
    <s v="*Gestión de hermanamientos acordados y memorandos de entendimiento para la cooperación. _x000a_*Agendas de relacionamiento y cooperación internacional._x000a_*Ferias, misiones y participación en eventos internacionales. *Prompción del portafolio de Proyectos Detonantes de Antioquia. * Observatorio de oportunidades internacionales. *Plan de promoción internacional &quot;El Mundo pasa por Antioquia&quot;."/>
    <m/>
    <m/>
    <m/>
    <m/>
    <m/>
    <x v="0"/>
    <m/>
    <m/>
    <m/>
    <s v="Cyomara Ríos Florez"/>
    <s v="Tipo C:  Supervisión"/>
    <s v="Técnica, Juridica, administrativa, contable y o financiera"/>
  </r>
  <r>
    <x v="14"/>
    <n v="71161202"/>
    <s v="Arrendar inmueble que servirá como sede de trabajo para los funcionarios de la Dirección de Factores de Riesgo de la Secretaria Seccional de Salud y Protección Social de Antioquia en el municipio Turbo"/>
    <s v="Contrato inicio marzo 2017 y continua con vigencia futura hasta el 2018"/>
    <s v="15 meses"/>
    <s v="Contratación Directa - Arrendamiento o Adquisición de Bienes Inmuebles"/>
    <s v="Recursos propios"/>
    <n v="87250215"/>
    <n v="29083405"/>
    <s v="SI"/>
    <s v="Aprobadas"/>
    <s v="Yuliana Andrea Barrientos "/>
    <s v="Técnica área dela salud"/>
    <s v="3835609"/>
    <s v="yuliana.barrientos@antioquia.gov.co"/>
    <s v="Salud Ambiental"/>
    <s v="Muestras analizadas para evaluar el Índice de Riesgo de la Calidad del Agua para Consumo Humano (IRCA)"/>
    <s v=" Fortalecimiento de la prevención, vigilancia y control de los factores de riesgo_x000a_sanitarios, ambientales y del consumo Todo El Departamento, Antioquia, Occidente"/>
    <s v="01-0030"/>
    <s v="Mejorar lacondiciones ambientales de salud de la población Antioqueña"/>
    <s v="Planes Salud Ambiental-Gestión Proy"/>
    <n v="6396"/>
    <n v="16478"/>
    <d v="2017-02-06T00:00:00"/>
    <s v="Sesión 4 comité Interno de Contratación"/>
    <n v="4600006270"/>
    <x v="1"/>
    <s v="AMIRA MENA BLANQUICET"/>
    <s v="Vigente y en ejecución"/>
    <s v=""/>
    <s v="Yuliana Andrea Barrientos "/>
    <s v="Tipo C:  Supervisión"/>
    <s v="Tecnica, Administrativa, Financiera."/>
  </r>
  <r>
    <x v="14"/>
    <n v="71161202"/>
    <s v="Arrendar inmuebles que servirá como sede de trabajo para los funcionarios de la Dirección de Factores de Riesgo de la Secretaria Seccional de Salud y Protección Social de Antioquia en diferentes municipios categorias 4, 5 y 6 "/>
    <d v="2018-03-23T00:00:00"/>
    <s v="10 meses"/>
    <s v="Contratación Directa - Arrendamiento o Adquisición de Bienes Inmuebles"/>
    <s v="Recursos propios"/>
    <n v="150000000"/>
    <n v="150000000"/>
    <s v="SI"/>
    <s v="No solicitadas"/>
    <s v="Yuliana Andrea Barrientos "/>
    <s v="Técnica área dela salud"/>
    <s v="3835609"/>
    <s v="yuliana.barrientos@antioquia.gov.co"/>
    <s v="Salud Ambiental"/>
    <s v="Muestras analizadas para evaluar el Índice de Riesgo de la Calidad del Agua para Consumo Humano (IRCA)"/>
    <s v=" Fortalecimiento de la prevención, vigilancia y control de los factores de riesgo_x000a_sanitarios, ambientales y del consumo Todo El Departamento, Antioquia, Occidente"/>
    <s v="01-0030"/>
    <s v="Mejorar lacondiciones ambientales de salud de la población Antioqueña"/>
    <s v="Planes Salud Ambiental-Gestión Proy"/>
    <m/>
    <m/>
    <m/>
    <m/>
    <m/>
    <x v="0"/>
    <m/>
    <m/>
    <s v=""/>
    <s v="Yuliana Andrea Barrientos "/>
    <s v="Tipo C:  Supervisión"/>
    <s v="Tecnica, Administrativa, Financiera."/>
  </r>
  <r>
    <x v="14"/>
    <s v="53102700 - 53102710"/>
    <s v="Uniformes - Uniformes corporativos (compentencia oficina de comunicaciones)"/>
    <d v="2018-04-30T00:00:00"/>
    <s v="4 meses"/>
    <s v="Selección Abreviada - Menor Cuantía"/>
    <s v="SGP"/>
    <n v="100000000"/>
    <n v="100000000"/>
    <s v="NO"/>
    <s v="N/A"/>
    <s v="Yuliana Andrea Barrientos "/>
    <s v="Técnica área dela salud"/>
    <s v="3835609"/>
    <s v="yuliana.barrientos@antioquia.gov.co"/>
    <s v="Salud Ambiental"/>
    <s v="Muestras analizadas para evaluar el Índice de Riesgo de la Calidad del Agua para Consumo Humano (IRCA)"/>
    <s v=" Fortalecimiento de la prevención, vigilancia y control de los factores de riesgo_x000a_sanitarios, ambientales y del consumo Todo El Departamento, Antioquia, Occidente"/>
    <s v="01-0030"/>
    <s v="Mejorar lacondiciones ambientales de salud de la población Antioqueña"/>
    <s v="Planes Salud Ambiental-Gestión Proy"/>
    <m/>
    <m/>
    <m/>
    <m/>
    <m/>
    <x v="0"/>
    <m/>
    <m/>
    <s v="Se traslada CDP para Comunicaciones"/>
    <s v="Yuliana Andrea Barrientos "/>
    <s v="Tipo C:  Supervisión"/>
    <s v="Tecnica, Administrativa, Financiera."/>
  </r>
  <r>
    <x v="14"/>
    <n v="8511703"/>
    <s v="Toma y análisis de muestras de aguas de lastre de los municipios de Turbo, Caucasia y Puerto Berrio"/>
    <d v="2018-03-23T00:00:00"/>
    <s v="9 meses"/>
    <s v="Mínima Cuantía"/>
    <s v="SGP"/>
    <n v="75000000"/>
    <n v="75000000"/>
    <s v="NO"/>
    <s v="N/A"/>
    <s v="Yuliana Andrea Barrientos "/>
    <s v="Técnica área dela salud"/>
    <s v="3835609"/>
    <s v="yuliana.barrientos@antioquia.gov.co"/>
    <s v="Salud Ambiental"/>
    <s v="Muestras analizadas para evaluar el Índice de Riesgo de la Calidad del Agua para Consumo Humano (IRCA)"/>
    <s v=" Fortalecimiento de la prevención, vigilancia y control de los factores de riesgo_x000a_sanitarios, ambientales y del consumo Todo El Departamento, Antioquia, Occidente"/>
    <s v="01-0030"/>
    <s v="Mejorar lacondiciones ambientales de salud de la población Antioqueña"/>
    <s v="Planes Salud Ambiental-Gestión Proy"/>
    <m/>
    <m/>
    <m/>
    <m/>
    <m/>
    <x v="0"/>
    <m/>
    <m/>
    <s v=""/>
    <s v="Yuliana Andrea Barrientos "/>
    <s v="Tipo C:  Supervisión"/>
    <s v="Tecnica, Administrativa, Financiera."/>
  </r>
  <r>
    <x v="14"/>
    <n v="77121501"/>
    <s v="Contratar estudio o adquirir equipo para  análisis de calidad de aire y ruido, para evaluar los efectos en salud."/>
    <d v="2018-03-23T00:00:00"/>
    <s v="9 meses"/>
    <s v="Selección Abreviada - Menor Cuantía"/>
    <s v="SGP"/>
    <n v="100000000"/>
    <n v="100000000"/>
    <s v="NO"/>
    <s v="N/A"/>
    <s v="Yuliana Andrea Barrientos "/>
    <s v="Técnica área dela salud"/>
    <s v="3835609"/>
    <s v="yuliana.barrientos@antioquia.gov.co"/>
    <s v="Salud Ambiental"/>
    <s v="Muestras analizadas para evaluar el Índice de Riesgo de la Calidad del Agua para Consumo Humano (IRCA)"/>
    <s v=" Fortalecimiento de la prevención, vigilancia y control de los factores de riesgo_x000a_sanitarios, ambientales y del consumo Todo El Departamento, Antioquia, Occidente"/>
    <s v="01-0030"/>
    <s v="Mejorar lacondiciones ambientales de salud de la población Antioqueña"/>
    <s v="Planes Salud Ambiental-Gestión Proy"/>
    <m/>
    <m/>
    <m/>
    <m/>
    <m/>
    <x v="0"/>
    <m/>
    <m/>
    <s v=""/>
    <s v="Yuliana Andrea Barrientos "/>
    <s v="Tipo C:  Supervisión"/>
    <s v="Tecnica, Administrativa, Financiera."/>
  </r>
  <r>
    <x v="14"/>
    <n v="80101708"/>
    <s v="Actividades de vigilancia por sustancias químicas - mercurio"/>
    <d v="2018-06-29T00:00:00"/>
    <s v="4 meses"/>
    <s v="Contratación Directa - Contratos Interadministrativos"/>
    <s v="SGP"/>
    <n v="25000000"/>
    <n v="25000000"/>
    <s v="NO"/>
    <s v="N/A"/>
    <s v="Rosendo Orozco Cardona"/>
    <s v="Profesional Universitario"/>
    <s v="3839905"/>
    <s v="rosendo.orozco@antioquia.gov.co"/>
    <s v="Salud Ambiental"/>
    <s v="Muestras analizadas para evaluar el Índice de Riesgo de la Calidad del Agua para Consumo Humano (IRCA)"/>
    <s v="Fortalecimiento de la Vigilancia epidemiologica, prevención y control de las_x000a_intoxicaciones por sustancias químicas en el Departamento de Antioquia"/>
    <s v=" 01-0026"/>
    <s v="Mejorar lacondiciones ambientales de salud de la población Antioqueña"/>
    <s v="Fomento uso seguro de sustan qcas"/>
    <m/>
    <m/>
    <m/>
    <m/>
    <m/>
    <x v="0"/>
    <m/>
    <m/>
    <m/>
    <s v="Rosendo Eliecer Orozco C."/>
    <s v="Tipo C:  Supervisión"/>
    <s v="Tecnica, Administrativa, Financiera."/>
  </r>
  <r>
    <x v="14"/>
    <n v="80101708"/>
    <s v="Actividades de vigilancia por sustancias químicas - plaguicidas"/>
    <d v="2018-06-29T00:00:00"/>
    <s v="4 meses"/>
    <s v="Contratación Directa - Contratos Interadministrativos"/>
    <s v="SGP"/>
    <n v="25000000"/>
    <n v="25000000"/>
    <s v="NO"/>
    <s v="N/A"/>
    <s v="Rosendo Orozco Cardona"/>
    <s v="Profesional Universitario"/>
    <s v="3839905"/>
    <s v="rosendo.orozco@antioquia.gov.co"/>
    <s v="Salud Ambiental"/>
    <s v="Muestras analizadas para evaluar el Índice de Riesgo de la Calidad del Agua para Consumo Humano (IRCA)"/>
    <s v="Fortalecimiento de la Vigilancia epidemiologica, prevención y control de las_x000a_intoxicaciones por sustancias químicas en el Departamento de Antioquia"/>
    <s v=" 01-0026"/>
    <s v="Mejorar lacondiciones ambientales de salud de la población Antioqueña"/>
    <s v="Fomento uso seguro de sustan qcas"/>
    <m/>
    <m/>
    <m/>
    <m/>
    <m/>
    <x v="0"/>
    <m/>
    <m/>
    <m/>
    <s v="Rosendo Eliecer Orozco C."/>
    <s v="Tipo C:  Supervisión"/>
    <s v="Tecnica, Administrativa, Financiera."/>
  </r>
  <r>
    <x v="14"/>
    <s v="85161503 - 81101706"/>
    <s v="Realizar el mantenimiento preventivo y reparación de los microscopios de la Red de Microscopia de Antioquia y estereoscopios de entomología"/>
    <d v="2018-03-23T00:00:00"/>
    <s v="9 meses "/>
    <s v="Selección Abreviada - Subasta Inversa"/>
    <s v="Recursos propios"/>
    <n v="110000000"/>
    <n v="110000000"/>
    <s v="NO"/>
    <s v="N/A"/>
    <s v="Luis Armando Galeano Marín"/>
    <s v="Profesional Especializado"/>
    <s v="3839879"/>
    <s v="armando.galeano@antioquia.gov.co"/>
    <s v="Salud Pública"/>
    <s v="Mortalidad por dengue"/>
    <s v="Contribuir en el mejoramiento de las condiciones de salud pública de la población antioqueña,_x000a_a través de estrategias de Atención Primaria en Salud."/>
    <s v="01-0021"/>
    <s v="Contribuir en el mejoramiento de las condiciones de salud pública de la población antioqueña,_x000a_a través de estrategias de Atención Primaria en Salud."/>
    <s v="Fumigación ETV,medidas barrera,intervención de criaderos"/>
    <m/>
    <m/>
    <m/>
    <m/>
    <m/>
    <x v="0"/>
    <m/>
    <m/>
    <m/>
    <s v="Luis Armando Galeano M."/>
    <s v="Tipo C:  Supervisión"/>
    <s v="Tecnica, Administrativa, Financiera."/>
  </r>
  <r>
    <x v="14"/>
    <s v="85161503 - 81101706"/>
    <s v="Realizar la investigacion cientifica del riesgo de las enfermedades transmitidas por vectores y ejecutar las medidas de intervencion para la prevención y control de los mismos en el departamento de Antioquia"/>
    <d v="2018-03-23T00:00:00"/>
    <s v="9 meses "/>
    <s v="Selección Abreviada - Subasta Inversa"/>
    <s v="SGP"/>
    <n v="5350711060"/>
    <n v="5350711060"/>
    <s v="SI"/>
    <s v="N/A"/>
    <s v="Luis Armando Galeano Marín"/>
    <s v="Profesional Especializado"/>
    <s v="3839879"/>
    <s v="armando.galeano@antioquia.gov.co"/>
    <s v="Salud Pública"/>
    <s v="Mortalidad por dengue"/>
    <s v="Contribuir en el mejoramiento de las condiciones de salud pública de la población antioqueña,_x000a_a través de estrategias de Atención Primaria en Salud."/>
    <s v="01-0021"/>
    <s v="Contribuir en el mejoramiento de las condiciones de salud pública de la población antioqueña,_x000a_a través de estrategias de Atención Primaria en Salud."/>
    <s v="Fumigación ETV,medidas barrera,intervención de criaderos"/>
    <n v="7640"/>
    <n v="18556"/>
    <d v="2017-10-23T00:00:00"/>
    <s v="Acta No. 043 Consejo de Gobierno"/>
    <n v="4600007723"/>
    <x v="1"/>
    <s v="CORPORACION DE PARTICIPACION MIXTA INSTITUTO COLOMBIANO DE MEDICINA TROPICAL"/>
    <s v="Vigente y en ejecución"/>
    <m/>
    <s v="Luis Armando Galeano M."/>
    <s v="Tipo C:  Supervisión"/>
    <s v="Tecnica, Administrativa, Financiera."/>
  </r>
  <r>
    <x v="14"/>
    <n v="93131703"/>
    <s v="Realizar la investigacion cientifica del riesgo de las enfermedades transmitidas por vectores y ejecutar las medidas de intervencion para la prevención y control de los mismos en el departamento de Antioquia"/>
    <s v="Noviembre 2017 vigencia Futura año 2018"/>
    <s v="10 meses"/>
    <s v="Contratación Directa - Contratos para el Desarrollo de Actividades Científicas y Tecnológicas"/>
    <s v="Recursos propios"/>
    <n v="6499343679"/>
    <n v="10000202"/>
    <s v="SI"/>
    <s v="N/A"/>
    <s v="Luis Armando Galeano Marín"/>
    <s v="Profesional Especializado"/>
    <s v="3839879"/>
    <s v="armando.galeano@antioquia.gov.co"/>
    <s v="Salud Pública"/>
    <s v="Mortalidad por dengue"/>
    <s v="Contribuir en el mejoramiento de las condiciones de salud pública de la población antioqueña,_x000a_a través de estrategias de Atención Primaria en Salud."/>
    <s v="01-0021"/>
    <s v="Contribuir en el mejoramiento de las condiciones de salud pública de la población antioqueña,_x000a_a través de estrategias de Atención Primaria en Salud."/>
    <s v="Fumigación ETV,medidas barrera,intervención de criaderos"/>
    <n v="7640"/>
    <n v="18556"/>
    <d v="2017-10-23T00:00:00"/>
    <s v="Acta No. 043 Consejo de Gobierno"/>
    <n v="4600007723"/>
    <x v="1"/>
    <s v="CORPORACION DE PARTICIPACION MIXTA INSTITUTO COLOMBIANO DE MEDICINA TROPICAL"/>
    <s v="Vigente y en ejecución"/>
    <m/>
    <s v="Luis Armando Galeano M."/>
    <s v="Tipo C:  Supervisión"/>
    <s v="Tecnica, Administrativa, Financiera."/>
  </r>
  <r>
    <x v="14"/>
    <s v="85131700 - 85131708"/>
    <s v="investigacion efectividad metodos de control aedes aegypti"/>
    <d v="2018-06-29T00:00:00"/>
    <s v="2 meses"/>
    <s v="Concurso de Méritos"/>
    <s v="Recursos propios"/>
    <n v="529560177"/>
    <n v="0"/>
    <s v="NO"/>
    <s v="N/A"/>
    <s v="Luis Armando Galeano Marín"/>
    <s v="Profesional Especializado"/>
    <s v="3839879"/>
    <s v="armando.galeano@antioquia.gov.co"/>
    <s v="Salud Pública"/>
    <s v="Mortalidad por dengue"/>
    <s v="Contribuir en el mejoramiento de las condiciones de salud pública de la población antioqueña,_x000a_a través de estrategias de Atención Primaria en Salud."/>
    <s v="01-0021"/>
    <s v="Contribuir en el mejoramiento de las condiciones de salud pública de la población antioqueña,_x000a_a través de estrategias de Atención Primaria en Salud."/>
    <s v="Fumigación ETV,medidas barrera,intervención de criaderos"/>
    <m/>
    <m/>
    <m/>
    <m/>
    <m/>
    <x v="0"/>
    <m/>
    <m/>
    <m/>
    <s v="Luis Armando Galeano M."/>
    <s v="Tipo C:  Supervisión"/>
    <s v="Tecnica, Administrativa, Financiera."/>
  </r>
  <r>
    <x v="14"/>
    <n v="77102004"/>
    <s v="Apoyar la Inspección y Vigilancia de la Gestión Interna de Residuos Hospitalarios en establecimientos prestadores de servicios de salud y otras actividades  y la vigilancia de la calidad de agua de conusmo humano del Departamento en los municipios categorías 4, 5 y 6"/>
    <d v="2018-06-29T00:00:00"/>
    <s v="6 meses "/>
    <s v="Contratación Directa - Contratos Interadministrativos"/>
    <s v="SGP"/>
    <n v="30400000"/>
    <n v="30400000"/>
    <s v="NO"/>
    <s v="N/A"/>
    <s v="Carlos Samuel Osorio"/>
    <s v="Profesional Universitario"/>
    <s v="3839849"/>
    <s v="carlos.osorio@antioquia.gov.co"/>
    <s v="Salud Ambiental"/>
    <s v="Muestras analizadas para evaluar el Índice de Riesgo de la Calidad del Agua para Consumo Humano (IRCA)"/>
    <s v="  Desarrollo de la IVC de la gestión interna de residuos hospitalarios y similares en_x000a_establecimientos generadores Todo El Departamento, Antioquia, Occidente"/>
    <s v="01-0024"/>
    <s v="Mejorar lacondiciones ambientales de salud de la población Antioqueña"/>
    <s v="Verificación GIRHS-Establecim Generad"/>
    <m/>
    <m/>
    <m/>
    <m/>
    <m/>
    <x v="0"/>
    <m/>
    <m/>
    <m/>
    <s v="Carlos Samuel Osorio Céspedes"/>
    <s v="Tipo C:  Supervisión"/>
    <s v="Tecnica, Administrativa, Financiera."/>
  </r>
  <r>
    <x v="14"/>
    <n v="76121901"/>
    <s v="Recolectar, transportar y tratar por incineración, estabilización y/o desnaturalización residuos peligrosos producto de actividades de la SSSA"/>
    <d v="2018-02-28T00:00:00"/>
    <s v="10 meses"/>
    <s v="Mínima Cuantía"/>
    <s v="SGP"/>
    <n v="30540363"/>
    <n v="30540363"/>
    <s v="NO"/>
    <s v="N/A"/>
    <s v="Carlos Samuel Osorio"/>
    <s v="Profesional Universitario"/>
    <s v="3839849"/>
    <s v="carlos.osorio@antioquia.gov.co"/>
    <s v="Salud Ambiental"/>
    <s v="Muestras analizadas para evaluar el Índice de Riesgo de la Calidad del Agua para Consumo Humano (IRCA)"/>
    <s v="  Desarrollo de la IVC de la gestión interna de residuos hospitalarios y similares en_x000a_establecimientos generadores Todo El Departamento, Antioquia, Occidente"/>
    <s v="01-0024"/>
    <s v="Mejorar lacondiciones ambientales de salud de la población Antioqueña"/>
    <s v="Verificación GIRHS-Establecim Generad"/>
    <m/>
    <m/>
    <m/>
    <m/>
    <m/>
    <x v="0"/>
    <m/>
    <m/>
    <m/>
    <s v="Carlos Samuel Osorio Céspedes"/>
    <s v="Tipo C:  Supervisión"/>
    <s v="Tecnica, Administrativa, Financiera."/>
  </r>
  <r>
    <x v="14"/>
    <s v="85111509 - 70122006"/>
    <s v="Suministrar los insumos necesarios para realizar jornadas de vacunación antirrábica de caninos y felinos en el departamento de Antioquia"/>
    <d v="2018-03-23T00:00:00"/>
    <s v="7 meses"/>
    <s v="Selección Abreviada - Menor Cuantía"/>
    <s v="SGP"/>
    <n v="200000000"/>
    <n v="200000000"/>
    <s v="NO"/>
    <s v="N/A"/>
    <s v="Iván de Jesús Ruiz Monsalve"/>
    <s v="Profesional Universitario"/>
    <s v="3839436"/>
    <s v="ivan.ruiz@antioquia.gov.co"/>
    <s v="Salud Ambiental"/>
    <s v="Muestras analizadas para evaluar el Índice de Riesgo de la Calidad del Agua para Consumo Humano (IRCA)"/>
    <s v=" Fortalecimiento de la gestión integral de las zoonosis Todo El Departamento, Antioquia,_x000a_Occidente_x000a_Antioquia, Occidente"/>
    <s v="01-0023"/>
    <s v="Mejorar lacondiciones ambientales de salud de la población Antioqueña"/>
    <s v="vacunacion caninos y felinos"/>
    <m/>
    <m/>
    <m/>
    <m/>
    <m/>
    <x v="0"/>
    <m/>
    <m/>
    <m/>
    <s v="Iván de Jesús Ruiz Monsalve"/>
    <s v="Tipo C:  Supervisión"/>
    <s v="Tecnica, Administrativa, Financiera."/>
  </r>
  <r>
    <x v="14"/>
    <n v="85111509"/>
    <s v="Contratar un Operador de la Unidad Móvil Quirúrgica Veterinaria (Animóvil), para ejecutar  el programa de control natal en la población canina y felina de los municipios del Departamento de Antioquia"/>
    <d v="2018-03-23T00:00:00"/>
    <s v="7 meses"/>
    <s v="Selección Abreviada - Menor Cuantía"/>
    <s v="Recursos propios"/>
    <n v="500000000"/>
    <n v="500000000"/>
    <s v="NO"/>
    <s v="N/A"/>
    <s v="Iván de Jesús Ruiz Monsalve"/>
    <s v="Profesional Universitario"/>
    <s v="3839436"/>
    <s v="ivan.ruiz@antioquia.gov.co"/>
    <s v="Salud Ambiental"/>
    <s v="Muestras analizadas para evaluar el Índice de Riesgo de la Calidad del Agua para Consumo Humano (IRCA)"/>
    <s v=" Fortalecimiento de la gestión integral de las zoonosis Todo El Departamento, Antioquia,_x000a_Occidente_x000a_Antioquia, Occidente"/>
    <s v="01-0023"/>
    <s v="Mejorar lacondiciones ambientales de salud de la población Antioqueña"/>
    <s v="Esterilización de caninos y felinos"/>
    <m/>
    <m/>
    <m/>
    <m/>
    <m/>
    <x v="0"/>
    <m/>
    <m/>
    <m/>
    <s v="Iván de Jesús Ruiz Monsalve"/>
    <s v="Tipo C:  Supervisión"/>
    <s v="Tecnica, Administrativa, Financiera."/>
  </r>
  <r>
    <x v="14"/>
    <n v="85111509"/>
    <s v="Realizar los análisis de laboratorio para el diagnóstico de la rabia en cerebros caninos, felinos y quirópteros tomados en el Departamento de Antioquia, y realizar pruebas especiales de laboratorio para otros eventos zoonóticos"/>
    <d v="2018-06-29T00:00:00"/>
    <s v="6 meses"/>
    <s v="Contratación Directa - No pluralidad de oferentes"/>
    <s v="SGP"/>
    <n v="36394000"/>
    <n v="36394000"/>
    <s v="NO"/>
    <s v="N/A"/>
    <s v="Iván de Jesús Ruiz Monsalve"/>
    <s v="Profesional Universitario"/>
    <s v="3839436"/>
    <s v="ivan.ruiz@antioquia.gov.co"/>
    <s v="Salud Ambiental"/>
    <s v="Muestras analizadas para evaluar el Índice de Riesgo de la Calidad del Agua para Consumo Humano (IRCA)"/>
    <s v=" Fortalecimiento de la gestión integral de las zoonosis Todo El Departamento, Antioquia,_x000a_Occidente_x000a_Antioquia, Occidente"/>
    <s v="01-0023"/>
    <s v="Mejorar lacondiciones ambientales de salud de la población Antioqueña"/>
    <s v="Vigilancia Activa de  la rabia"/>
    <m/>
    <m/>
    <m/>
    <m/>
    <m/>
    <x v="0"/>
    <m/>
    <m/>
    <m/>
    <s v="Iván de Jesús Ruiz Monsalve"/>
    <s v="Tipo C:  Supervisión"/>
    <s v="Tecnica, Administrativa, Financiera."/>
  </r>
  <r>
    <x v="14"/>
    <s v="51140000 - 51212209"/>
    <s v="Adquisición de Medicamentos Monopolio del Estado "/>
    <s v="Contrato inicio en 2017 y continua con vigencia futura hasta el 2018"/>
    <s v="7 meses"/>
    <s v="Contratación Directa - No pluralidad de oferentes"/>
    <s v="Recursos propios"/>
    <n v="5500000000"/>
    <n v="3500000000"/>
    <s v="SI"/>
    <s v="Aprobadas"/>
    <s v="Luis Carlos Gaviria G."/>
    <s v="Profesional Especializado"/>
    <s v="3839948"/>
    <s v="luis.gaviria@antioquia.gov.co"/>
    <s v="Salud Ambiental"/>
    <s v="Muestras analizadas para evaluar el Índice de Riesgo de la Calidad del Agua para Consumo Humano (IRCA)"/>
    <s v="Fortalecimiento de la vigilancia sanitaria de la calidad de los medicamentos y afines_x000a_Todo El Departamento, Antioquia, Occidente"/>
    <s v="01-0020"/>
    <s v="Mejorar lacondiciones ambientales de salud de la población Antioqueña"/>
    <s v="Fondo Rotatorio Estupefacientes"/>
    <n v="7737"/>
    <n v="19233"/>
    <d v="2017-11-06T00:00:00"/>
    <s v="Acta No 045"/>
    <n v="4600007890"/>
    <x v="1"/>
    <s v="FONDO NACIONAL DE ESTUPEFACIENTES"/>
    <s v="Vigente y en ejecución"/>
    <m/>
    <s v="Paola Andrea Gómez"/>
    <s v="Tipo C:  Supervisión"/>
    <s v="Tecnica, Administrativa, Financiera."/>
  </r>
  <r>
    <x v="14"/>
    <s v="51140000 - 51212209"/>
    <s v="Adquisición de Medicamentos Monopolio del Estado "/>
    <d v="2018-04-30T00:00:00"/>
    <s v="12 meses"/>
    <s v="Contratación Directa - No pluralidad de oferentes"/>
    <s v="Recursos propios"/>
    <n v="5337942000"/>
    <n v="337942000"/>
    <s v="SI"/>
    <s v="N/A"/>
    <s v="Luis Carlos Gaviria G."/>
    <s v="Profesional Especializado"/>
    <s v="3839948"/>
    <s v="luis.gaviria@antioquia.gov.co"/>
    <s v="Salud Ambiental"/>
    <s v="Muestras analizadas para evaluar el Índice de Riesgo de la Calidad del Agua para Consumo Humano (IRCA)"/>
    <s v="Fortalecimiento de la vigilancia sanitaria de la calidad de los medicamentos y afines_x000a_Todo El Departamento, Antioquia, Occidente"/>
    <s v="01-0020"/>
    <s v="Mejorar lacondiciones ambientales de salud de la población Antioqueña"/>
    <s v="Fondo Rotatorio Estupefacientes"/>
    <m/>
    <m/>
    <m/>
    <m/>
    <m/>
    <x v="0"/>
    <m/>
    <m/>
    <m/>
    <s v="Paola Andrea Gómez"/>
    <s v="Tipo C:  Supervisión"/>
    <s v="Tecnica, Administrativa, Financiera."/>
  </r>
  <r>
    <x v="14"/>
    <s v="78101801 - 78101501"/>
    <s v="Prestar servicios de transporte de Medicamentos Monopolio del Estado desde el Fondo Nacional de Estupefacientes Ubicado en Bogotá hasta el Fondo Rotatorio de Estupefacientes del departamento de Antioquia ubicado en Medellín."/>
    <d v="2018-03-23T00:00:00"/>
    <s v="9 meses"/>
    <s v="Mínima Cuantía"/>
    <s v="Recursos propios"/>
    <n v="60000000"/>
    <n v="60000000"/>
    <s v="NO"/>
    <s v="N/A"/>
    <s v="Luis Carlos Gaviria G."/>
    <s v="Profesional Especializado"/>
    <s v="3839948"/>
    <s v="luis.gaviria@antioquia.gov.co"/>
    <s v="Salud Ambiental"/>
    <s v="Muestras analizadas para evaluar el Índice de Riesgo de la Calidad del Agua para Consumo Humano (IRCA)"/>
    <s v="Fortalecimiento de la vigilancia sanitaria de la calidad de los medicamentos y afines_x000a_Todo El Departamento, Antioquia, Occidente"/>
    <s v="01-0020"/>
    <s v="Mejorar lacondiciones ambientales de salud de la población Antioqueña"/>
    <s v="Vigilancia sanitaria-Calidad Medicamen"/>
    <m/>
    <m/>
    <m/>
    <m/>
    <m/>
    <x v="0"/>
    <m/>
    <m/>
    <m/>
    <s v="Paola Andrea Gómez"/>
    <s v="Tipo C:  Supervisión"/>
    <s v="Tecnica, Administrativa, Financiera."/>
  </r>
  <r>
    <x v="14"/>
    <s v="85131604  - 73101701 - 85121803 - 85151508"/>
    <s v="Prestar el servicio de análisis de laboratorio por medio de ensayos fisicoquímicos, microbiológicos a diferentes productos farmacéuticos para acciones de inspección, vigilancia y control."/>
    <d v="2018-02-28T00:00:00"/>
    <s v="10 meses"/>
    <s v="Mínima Cuantía"/>
    <s v="SGP"/>
    <n v="76000000"/>
    <n v="76000000"/>
    <s v="NO"/>
    <s v="N/A"/>
    <s v="Luis Carlos Gaviria G."/>
    <s v="Profesional Especializado"/>
    <s v="3839948"/>
    <s v="luis.gaviria@antioquia.gov.co"/>
    <s v="Salud Ambiental"/>
    <s v="Muestras analizadas para evaluar el Índice de Riesgo de la Calidad del Agua para Consumo Humano (IRCA)"/>
    <s v="Fortalecimiento de la vigilancia sanitaria de la calidad de los medicamentos y afines_x000a_Todo El Departamento, Antioquia, Occidente"/>
    <s v="01-0020"/>
    <s v="Mejorar lacondiciones ambientales de salud de la población Antioqueña"/>
    <s v="Fondo Rotatorio Estupefacientes"/>
    <m/>
    <m/>
    <m/>
    <m/>
    <m/>
    <x v="0"/>
    <m/>
    <m/>
    <m/>
    <s v="Luis Carlos Gaviria G."/>
    <s v="Tipo C:  Supervisión"/>
    <s v="Tecnica, Administrativa, Financiera."/>
  </r>
  <r>
    <x v="14"/>
    <n v="55121802"/>
    <s v="Elaborar y entregar carnets para los operadores de equipos de rayos X inscritos en la Secretaría Seccional de Salud y Protección Social de Antioquia"/>
    <d v="2018-03-23T00:00:00"/>
    <s v="9 meses "/>
    <s v="Mínima Cuantía"/>
    <s v="Recursos propios"/>
    <n v="18394000"/>
    <n v="18394000"/>
    <s v="NO"/>
    <s v="N/A"/>
    <s v="Piedad Martinez Galeano"/>
    <s v="Profesional Universitaria"/>
    <s v="3839943"/>
    <s v="ipseps@antioquia.gov.co"/>
    <s v="Salud Ambiental"/>
    <s v="Muestras analizadas para evaluar el Índice de Riesgo de la Calidad del Agua para Consumo Humano (IRCA)"/>
    <s v="Fortalecimiento de la Vigilancia Sanitaria en el uso de radiaciones y en la oferta de_x000a_servicios de seguridad y salud en el trabajo Todo El Departamento, Antioquia, Occidente"/>
    <s v="01-0022"/>
    <s v="Mejorar lacondiciones ambientales de salud de la población Antioqueña"/>
    <s v="Promoción de SO y Protección radiológica"/>
    <m/>
    <m/>
    <m/>
    <m/>
    <m/>
    <x v="0"/>
    <m/>
    <m/>
    <m/>
    <s v="María Piedad Martinez Galeano"/>
    <s v="Tipo C:  Supervisión"/>
    <s v="Tecnica, Administrativa, Financiera."/>
  </r>
  <r>
    <x v="14"/>
    <s v="77101804 - 77101505 - 20121921"/>
    <s v="Contratar la realización del control de calidad de equipos de rayos x y los niveles orientativos en las practicas radiologicas"/>
    <d v="2018-06-29T00:00:00"/>
    <s v="6 meses"/>
    <s v="Contratación Directa - No pluralidad de oferentes"/>
    <s v="Recursos propios"/>
    <n v="58096000"/>
    <n v="58096000"/>
    <s v="NO"/>
    <s v="N/A"/>
    <s v="Piedad Martinez Galeano"/>
    <s v="Profesional Universitaria"/>
    <s v="3839943"/>
    <s v="ipseps@antioquia.gov.co"/>
    <s v="Salud Ambiental"/>
    <s v="Muestras analizadas para evaluar el Índice de Riesgo de la Calidad del Agua para Consumo Humano (IRCA)"/>
    <s v="Fortalecimiento de la Vigilancia Sanitaria en el uso de radiaciones y en la oferta de_x000a_servicios de seguridad y salud en el trabajo Todo El Departamento, Antioquia, Occidente"/>
    <s v="01-0022"/>
    <s v="Mejorar lacondiciones ambientales de salud de la población Antioqueña"/>
    <s v="Control Calidad equipos de Rx  ESE-IPS"/>
    <m/>
    <m/>
    <m/>
    <m/>
    <m/>
    <x v="0"/>
    <m/>
    <m/>
    <m/>
    <s v="María Piedad Martinez Galeano"/>
    <s v="Tipo C:  Supervisión"/>
    <s v="Tecnica, Administrativa, Financiera."/>
  </r>
  <r>
    <x v="14"/>
    <n v="83101503"/>
    <s v="Prestar el servicio de análisis microbiológico y fisicoquímico en aguas de consumo humano y uso recreativo y a diferentes sustancias de interés sanitario que comprometen la salud pública, de los Municipios de las subregiones de Norte, Nordeste, Magdalena Medio, Bajo Cauca, Uraba, Oriente, Suroeste, Occidente y Valle de Aburra del Departamento de Antioquia."/>
    <s v="Contrato inicio en 2017 y continua con vigencia futura hasta el 2018"/>
    <s v="11 meses "/>
    <s v="Contratación Directa - Contratos Interadministrativos"/>
    <s v="SGP"/>
    <n v="1076266647"/>
    <n v="876271135"/>
    <s v="SI"/>
    <s v="N/A"/>
    <s v="John William Tabares Morales"/>
    <s v="Profesional Universitario"/>
    <s v="3839883"/>
    <s v="johnwilliam.tabares@antioquia.gov.co"/>
    <s v="Salud Ambiental"/>
    <s v="Muestras analizadas para evaluar el Índice de Riesgo de la Calidad del Agua para Consumo Humano (IRCA)"/>
    <s v="Fortalecimiento de la inspección, vigilancia y control de la calidad del agua para_x000a_consumo humano y uso recreativo Todo El Departamento, Antioquia, Occidente"/>
    <s v="03-0009"/>
    <s v="Mejorar lacondiciones ambientales de salud de la población Antioqueña"/>
    <s v="Análisis de calidad del agua"/>
    <n v="7725"/>
    <n v="19131"/>
    <d v="2017-10-30T00:00:00"/>
    <s v="Acta 044"/>
    <n v="4600007911"/>
    <x v="1"/>
    <s v="UNIVERSIDAD DE ANTIOQUIA"/>
    <s v="Vigente y en ejecución"/>
    <n v="1"/>
    <s v="John William Tabares Morales"/>
    <s v="Tipo C:  Supervisión"/>
    <s v="Tecnica, Administrativa, Financiera."/>
  </r>
  <r>
    <x v="14"/>
    <n v="83101503"/>
    <s v="Prestar el servicio de análisis microbiológico y fisicoquímico en aguas de consumo humano y uso recreativo y a diferentes sustancias de interés sanitario que comprometen la salud pública, de los Municipios de las subregiones de Norte, Nordeste, Magdalena Medio, Bajo Cauca, Uraba, Oriente, Suroeste, Occidente y Valle de Aburra del Departamento de Antioquia."/>
    <d v="2018-06-29T00:00:00"/>
    <s v="11 meses "/>
    <s v="Contratación Directa - Contratos Interadministrativos"/>
    <s v="SGP"/>
    <n v="293000000"/>
    <n v="60000000"/>
    <s v="SI"/>
    <s v="N/A"/>
    <s v="John William Tabares Morales"/>
    <s v="Profesional Universitario"/>
    <s v="3839883"/>
    <s v="johnwilliam.tabares@antioquia.gov.co"/>
    <s v="Salud Ambiental"/>
    <s v="Muestras analizadas para evaluar el Índice de Riesgo de la Calidad del Agua para Consumo Humano (IRCA)"/>
    <s v="Fortalecimiento de la inspección, vigilancia y control de la calidad del agua para_x000a_consumo humano y uso recreativo Todo El Departamento, Antioquia, Occidente"/>
    <s v="03-0009"/>
    <s v="Mejorar lacondiciones ambientales de salud de la población Antioqueña"/>
    <s v="Análisis de calidad del agua"/>
    <m/>
    <m/>
    <m/>
    <m/>
    <m/>
    <x v="0"/>
    <m/>
    <m/>
    <s v=""/>
    <s v="John William Tabares Morales"/>
    <s v="Tipo C:  Supervisión"/>
    <s v="Tecnica, Administrativa, Financiera."/>
  </r>
  <r>
    <x v="14"/>
    <n v="86111604"/>
    <s v="Asesorar y certificar en operación, mantenimiento de piscinas y estructuras similares a los referentes de aguas en antioquia y realizar la socialización de las guías para la elaboración del certificado de cumplimento de las normas de seguridad por parte de las dependencias que definan los 125 municipios del Departamento de Antioquia"/>
    <d v="2018-03-23T00:00:00"/>
    <s v="9 meses "/>
    <s v="Selección Abreviada - Menor Cuantía"/>
    <s v="SGP"/>
    <n v="130000000"/>
    <n v="130000000"/>
    <s v="NO"/>
    <s v="N/A"/>
    <s v="John William Tabares Morales"/>
    <s v="Profesional Universitario"/>
    <s v="3839884"/>
    <s v="johnwilliam.tabares@antioquia.gov.co"/>
    <s v="Salud Ambiental"/>
    <s v="Muestras analizadas para evaluar el Índice de Riesgo de la Calidad del Agua para Consumo Humano (IRCA)"/>
    <s v="Fortalecimiento de la inspección, vigilancia y control de la calidad del agua para_x000a_consumo humano y uso recreativo Todo El Departamento, Antioquia, Occidente"/>
    <s v="03-0009"/>
    <s v="Mejorar lacondiciones ambientales de salud de la población Antioqueña"/>
    <s v="Análisis de calidad del agua"/>
    <m/>
    <m/>
    <m/>
    <m/>
    <m/>
    <x v="0"/>
    <m/>
    <m/>
    <s v=""/>
    <s v="John William Tabares Morales"/>
    <s v="Tipo C:  Supervisión"/>
    <s v="Tecnica, Administrativa, Financiera."/>
  </r>
  <r>
    <x v="14"/>
    <s v="41121807 - 41122409 - 41113319"/>
    <s v="adquirir reactivos y accesorios para la determinacion de caracteristicas fisico quimicas en aguas de consumo humano y uso recreativo"/>
    <d v="2018-05-31T00:00:00"/>
    <s v="4 meses"/>
    <s v="Selección Abreviada - Subasta Inversa"/>
    <s v="SGP"/>
    <n v="415000000"/>
    <n v="0"/>
    <s v="NO"/>
    <s v="N/A"/>
    <s v="John William Tabares Morales"/>
    <s v="Profesional Universitario"/>
    <s v="3839885"/>
    <s v="johnwilliam.tabares@antioquia.gov.co"/>
    <s v="Salud Ambiental"/>
    <s v="Muestras analizadas para evaluar el Índice de Riesgo de la Calidad del Agua para Consumo Humano (IRCA)"/>
    <s v="Fortalecimiento de la inspección, vigilancia y control de la calidad del agua para_x000a_consumo humano y uso recreativo Todo El Departamento, Antioquia, Occidente"/>
    <s v="03-0010"/>
    <s v="Mejorar lacondiciones ambientales de salud de la población Antioqueña"/>
    <s v="Análisis de calidad del agua"/>
    <m/>
    <m/>
    <m/>
    <m/>
    <m/>
    <x v="0"/>
    <m/>
    <m/>
    <m/>
    <s v="John William Tabares Morales"/>
    <s v="Tipo C:  Supervisión"/>
    <s v="Tecnica, Administrativa, Financiera."/>
  </r>
  <r>
    <x v="14"/>
    <n v="41121807"/>
    <s v="adquirir reactivos colilert, pseudolert insumos, y mantenimiento del equipo del Laboratorio departamental de Salud Publica"/>
    <d v="2018-06-18T00:00:00"/>
    <s v="6 meses"/>
    <s v="contratacion directa - no pluralidad de oferentes"/>
    <s v="SGP"/>
    <n v="135000000"/>
    <n v="0"/>
    <s v="NO"/>
    <s v="N/A"/>
    <s v="John William Tabares Morales"/>
    <s v="Profesional Universitario"/>
    <s v="3839886"/>
    <s v="johnwilliam.tabares@antioquia.gov.co"/>
    <s v="Salud Ambiental"/>
    <s v="Muestras analizadas para evaluar el Índice de Riesgo de la Calidad del Agua para Consumo Humano (IRCA)"/>
    <s v="Fortalecimiento de la inspección, vigilancia y control de la calidad del agua para_x000a_consumo humano y uso recreativo Todo El Departamento, Antioquia, Occidente"/>
    <s v="03-0011"/>
    <s v="Mejorar lacondiciones ambientales de salud de la población Antioqueña"/>
    <s v="Análisis de calidad del agua"/>
    <m/>
    <m/>
    <m/>
    <m/>
    <m/>
    <x v="0"/>
    <m/>
    <m/>
    <m/>
    <s v="John William Tabares Morales"/>
    <s v="Tipo C:  Supervisión"/>
    <s v="Tecnica, Administrativa, Financiera."/>
  </r>
  <r>
    <x v="14"/>
    <n v="41116118"/>
    <s v="Compra de insumos para el programa de muestreo de alimentos y luminometros."/>
    <d v="2018-08-31T00:00:00"/>
    <s v="3 meses"/>
    <s v="Selección Abreviada - Subasta Inversa"/>
    <s v="SGP"/>
    <n v="100000000"/>
    <n v="100000000"/>
    <s v="NO"/>
    <s v="N/A"/>
    <s v="Ivan D Zea Carrasquilla"/>
    <s v="Tecnico Area Salud"/>
    <s v="3839946"/>
    <s v="ivan.zea@antioquia.gov.co"/>
    <s v="Salud Ambiental"/>
    <s v="Muestras analizadas para evaluar el Índice de Riesgo de la Calidad del Agua para Consumo Humano (IRCA)"/>
    <s v="• Fortalecimiento de la vigilancia de la calidad e inocuidad de alimentos y bebidas todo el departamento"/>
    <s v="01-0019"/>
    <s v="Mejorar lacondiciones ambientales de salud de la población Antioqueña"/>
    <s v="% de municipios intervenidos con acciones para el mejoramiento  de la calidad e inocuidad en alimentos"/>
    <m/>
    <m/>
    <m/>
    <m/>
    <m/>
    <x v="0"/>
    <m/>
    <m/>
    <m/>
    <s v="Ivan D Zea Carrasquilla"/>
    <s v="Tipo C:  Supervisión"/>
    <s v="Tecnica, Administrativa, Financiera."/>
  </r>
  <r>
    <x v="14"/>
    <s v="85161503 - 81101706"/>
    <s v="Calibracion de equipos luminometros"/>
    <d v="2018-09-28T00:00:00"/>
    <s v="2 mes"/>
    <s v="Mínima Cuantía"/>
    <s v="SGP"/>
    <n v="10000000"/>
    <n v="10000000"/>
    <s v="NO"/>
    <s v="N/A"/>
    <s v="Ivan D Zea Carrasquilla"/>
    <s v="Tecnico Area Salud"/>
    <s v="3839946"/>
    <s v="ivan.zea@antioquia.gov.co"/>
    <s v="Salud Ambiental"/>
    <s v="Muestras analizadas para evaluar el Índice de Riesgo de la Calidad del Agua para Consumo Humano (IRCA)"/>
    <s v="• Fortalecimiento de la vigilancia de la calidad e inocuidad de alimentos y bebidas todo el departamento"/>
    <s v="01-0019"/>
    <s v="Mejorar lacondiciones ambientales de salud de la población Antioqueña"/>
    <s v="% de municipios intervenidos con acciones para el mejoramiento  de la calidad e inocuidad en alimentos"/>
    <m/>
    <m/>
    <m/>
    <m/>
    <m/>
    <x v="0"/>
    <m/>
    <m/>
    <m/>
    <s v="Ivan D Zea Carrasquilla"/>
    <s v="Tipo C:  Supervisión"/>
    <s v="Tecnica, Administrativa, Financiera."/>
  </r>
  <r>
    <x v="14"/>
    <n v="82101801"/>
    <s v="Crear, diseñar, producir, emitir y publicar material audiovisual y escrito para las campañas de información, educación y comunicación de la Secretaría de Salud y Protección Social de Antioquia. "/>
    <d v="2018-06-29T00:00:00"/>
    <s v="6 meses"/>
    <s v="Contratación Directa - Contratos Interadministrativos"/>
    <s v="Recursos propios"/>
    <n v="100000000"/>
    <n v="36394000"/>
    <s v="NO"/>
    <s v="N/A"/>
    <s v="Rosendo Orozco Cardona"/>
    <s v="Profesional Universitario"/>
    <s v="3839906"/>
    <s v="rosendo.orozco@antioquia.gov.co"/>
    <s v="Salud Ambiental"/>
    <s v="Muestras analizadas para evaluar el Índice de Riesgo de la Calidad del Agua para Consumo Humano (IRCA)"/>
    <s v="Fortalecimiento de la Vigilancia epidemiologica, prevención y control de las_x000a_intoxicaciones por sustancias químicas en el Departamento de Antioquia"/>
    <s v=" 01-0026"/>
    <s v="Mejorar lacondiciones ambientales de salud de la población Antioqueña"/>
    <s v="Fomento uso seguro de sustan qcas"/>
    <m/>
    <m/>
    <m/>
    <m/>
    <m/>
    <x v="0"/>
    <m/>
    <m/>
    <s v="Se traslada CDP para Comunicaciones"/>
    <s v="Rosendo Orozco Cardona"/>
    <s v="Tipo C:  Supervisión"/>
    <s v="Tecnica, Administrativa, Financiera."/>
  </r>
  <r>
    <x v="14"/>
    <n v="82101801"/>
    <s v="Crear, diseñar, producir, emitir y publicar material audiovisual y escrito para las campañas de información, educación y comunicación de la Secretaría de Salud y Protección Social de Antioquia. "/>
    <d v="2018-06-29T00:00:00"/>
    <s v="6 meses"/>
    <s v="Contratación Directa - Contratos Interadministrativos"/>
    <s v="SGP"/>
    <n v="31059637"/>
    <n v="31059637"/>
    <s v="NO"/>
    <s v="N/A"/>
    <s v="Carlos Samuel Osorio"/>
    <s v="Profesional Universitario"/>
    <s v="3839849"/>
    <s v="carlos.osorio@antioquia.gov.co"/>
    <s v="Salud Ambiental"/>
    <s v="Muestras analizadas para evaluar el Índice de Riesgo de la Calidad del Agua para Consumo Humano (IRCA)"/>
    <s v="  Desarrollo de la IVC de la gestión interna de residuos hospitalarios y similares en_x000a_establecimientos generadores Todo El Departamento, Antioquia, Occidente"/>
    <s v="01-0024"/>
    <s v="Mejorar lacondiciones ambientales de salud de la población Antioqueña"/>
    <s v="Verificación GIRHS-Establecim Generad"/>
    <m/>
    <m/>
    <m/>
    <m/>
    <m/>
    <x v="0"/>
    <m/>
    <m/>
    <s v="Se traslada CDP para Comunicaciones"/>
    <s v="Carlos Samuel Osorio"/>
    <s v="Tipo C:  Supervisión"/>
    <s v="Tecnica, Administrativa, Financiera."/>
  </r>
  <r>
    <x v="14"/>
    <n v="82101801"/>
    <s v="Crear, diseñar, producir, emitir y publicar material audiovisual y escrito para las campañas de información, educación y comunicación de la Secretaría de Salud y Protección Social de Antioquia. "/>
    <d v="2018-06-29T00:00:00"/>
    <s v="6 meses"/>
    <s v="Contratación Directa - Contratos Interadministrativos"/>
    <s v="Recursos propios"/>
    <n v="100000000"/>
    <n v="100000000"/>
    <s v="NO"/>
    <s v="N/A"/>
    <s v="Luis Carlos Gaviria G."/>
    <s v="Profesional Especializado"/>
    <s v="3839948"/>
    <s v="luis.gaviria@antioquia.gov.co"/>
    <s v="Salud Ambiental"/>
    <s v="Muestras analizadas para evaluar el Índice de Riesgo de la Calidad del Agua para Consumo Humano (IRCA)"/>
    <s v="Fortalecimiento de la vigilancia sanitaria de la calidad de los medicamentos y afines_x000a_Todo El Departamento, Antioquia, Occidente"/>
    <s v="01-0020"/>
    <s v="Mejorar lacondiciones ambientales de salud de la población Antioqueña"/>
    <s v="Vigilancia sanitaria-Calidad Medicamen"/>
    <m/>
    <m/>
    <m/>
    <m/>
    <m/>
    <x v="0"/>
    <m/>
    <m/>
    <s v="Se traslada CDP para Comunicaciones"/>
    <s v="Luis Carlos Gaviria G."/>
    <s v="Tipo C:  Supervisión"/>
    <s v="Tecnica, Administrativa, Financiera."/>
  </r>
  <r>
    <x v="14"/>
    <n v="82101801"/>
    <s v="Crear, diseñar, producir, emitir y publicar material audiovisual y escrito para las campañas de información, educación y comunicación de la Secretaría de Salud y Protección Social de Antioquia. "/>
    <d v="2018-06-29T00:00:00"/>
    <s v="6 meses"/>
    <s v="Contratación Directa - Contratos Interadministrativos"/>
    <s v="SGP"/>
    <n v="50000000"/>
    <n v="50000000"/>
    <s v="NO"/>
    <s v="N/A"/>
    <s v="Piedad Martinez Galeano"/>
    <s v="Profesional Universitaria"/>
    <s v="3839943"/>
    <s v="ipseps@antioquia.gov.co"/>
    <s v="Salud Ambiental"/>
    <s v="Muestras analizadas para evaluar el Índice de Riesgo de la Calidad del Agua para Consumo Humano (IRCA)"/>
    <s v="Fortalecimiento de la Vigilancia Sanitaria en el uso de radiaciones y en la oferta de_x000a_servicios de seguridad y salud en el trabajo Todo El Departamento, Antioquia, Occidente"/>
    <s v="01-0022"/>
    <s v="Mejorar lacondiciones ambientales de salud de la población Antioqueña"/>
    <s v="Promoción de SO y Protección radiológica"/>
    <m/>
    <m/>
    <m/>
    <m/>
    <m/>
    <x v="0"/>
    <m/>
    <m/>
    <s v="Se traslada CDP para Comunicaciones"/>
    <s v="Piedad Martinez Galeano"/>
    <s v="Tipo C:  Supervisión"/>
    <s v="Tecnica, Administrativa, Financiera."/>
  </r>
  <r>
    <x v="14"/>
    <n v="82101801"/>
    <s v="Crear, diseñar, producir, emitir y publicar material audiovisual y escrito para las campañas de información, educación y comunicación de la Secretaría de Salud y Protección Social de Antioquia. "/>
    <d v="2018-06-29T00:00:00"/>
    <s v="6 meses"/>
    <s v="Contratación Directa - Contratos Interadministrativos"/>
    <s v="SGP"/>
    <n v="150000000"/>
    <n v="0"/>
    <s v="NO"/>
    <s v="N/A"/>
    <s v="Ivan de Jesus Ruiz Monsalve"/>
    <s v="Profesional Universitaria"/>
    <s v="3839436"/>
    <s v="ivan.ruiz@antioquia.gov.co"/>
    <s v="Salud Ambiental"/>
    <s v="Muestras analizadas para evaluar el Índice de Riesgo de la Calidad del Agua para Consumo Humano (IRCA)"/>
    <s v="Fortaleciomiento de la gestion integral de las zoonosis todo el departamento, Antioquia, occidente"/>
    <s v="01-0023"/>
    <s v="Mejorar lacondiciones ambientales de salud de la población Antioqueña"/>
    <s v="vacunacion caninos y felinos"/>
    <m/>
    <m/>
    <m/>
    <m/>
    <m/>
    <x v="0"/>
    <m/>
    <m/>
    <s v="Se traslada CDP para Comunicaciones"/>
    <s v="Ivan de Jesus Ruiz Monsalve"/>
    <s v="Tipo C:  Supervisión"/>
    <s v="Tecnica, Administrativa, Financiera."/>
  </r>
  <r>
    <x v="14"/>
    <n v="82101801"/>
    <s v="Crear, diseñar, producir, emitir y publicar material audiovisual y escrito para las campañas de información, educación y comunicación de la Secretaría de Salud y Protección Social de Antioquia. "/>
    <d v="2018-06-29T00:00:00"/>
    <s v="6 meses"/>
    <s v="Contratación Directa - Contratos Interadministrativos"/>
    <s v="SGP"/>
    <n v="150000000"/>
    <n v="0"/>
    <s v="NO"/>
    <s v="N/A"/>
    <s v="Ivan Dario Sea Carrasquilla"/>
    <s v="Tecnico área de la salud"/>
    <s v="3839946"/>
    <s v="ivan.sea@antioquia.gov.co"/>
    <s v="Salud Ambiental"/>
    <s v="Muestras analizadas para evaluar el Índice de Riesgo de la Calidad del Agua para Consumo Humano (IRCA)"/>
    <s v="fortalecimento de la vigilancia de la calidad e inocuidad de alimentos y bebidas todo el departamento"/>
    <s v="01-0019"/>
    <s v="Mejorar lacondiciones ambientales de salud de la población Antioqueña"/>
    <s v="% de municipios intervenidos con acciones para el mejoramiento  de la calidad e inocuidad en alimentos"/>
    <m/>
    <m/>
    <m/>
    <m/>
    <m/>
    <x v="0"/>
    <m/>
    <m/>
    <s v="Se traslada CDP para Comunicaciones"/>
    <s v="Ivan Dario Sea Carrasquilla"/>
    <s v="Tipo C:  Supervisión"/>
    <s v="Tecnica, Administrativa, Financiera."/>
  </r>
  <r>
    <x v="14"/>
    <n v="82101801"/>
    <s v="Crear, diseñar, producir, emitir y publicar material audiovisual y escrito para las campañas de información, educación y comunicación de la Secretaría de Salud y Protección Social de Antioquia. "/>
    <d v="2018-06-29T00:00:00"/>
    <s v="6 meses"/>
    <s v="Contratación Directa - Contratos Interadministrativos"/>
    <s v="SGP"/>
    <n v="150000000"/>
    <n v="0"/>
    <s v="NO"/>
    <s v="N/A"/>
    <s v="Yuliana Andrea Barrientos "/>
    <s v="Tecnico área de la salud"/>
    <s v="3835609"/>
    <s v="yuliana.barrientos@antioquia.gov.co"/>
    <s v="Salud Ambiental"/>
    <s v="Muestras analizadas para evaluar el Índice de Riesgo de la Calidad del Agua para Consumo Humano (IRCA)"/>
    <s v="fortalecimiento de la prevencion, vigilancia y control de los factores de riesgo sanitarios, ambientales y del consumo todo el departamento, antioquia, occidente"/>
    <s v="01-0030"/>
    <s v="Mejorar lacondiciones ambientales de salud de la población Antioqueña"/>
    <s v="Planes Salud Ambiental-Gestión Proy"/>
    <m/>
    <m/>
    <m/>
    <m/>
    <m/>
    <x v="0"/>
    <m/>
    <m/>
    <s v="Se traslada CDP para Comunicaciones"/>
    <s v="Yuliana Andrea Barrientos "/>
    <s v="Tipo C:  Supervisión"/>
    <s v="Tecnica, Administrativa, Financiera."/>
  </r>
  <r>
    <x v="14"/>
    <n v="82101801"/>
    <s v="Crear, diseñar, producir, emitir y publicar material audiovisual y escrito para las campañas de información, educación y comunicación de la Secretaría de Salud y Protección Social de Antioquia. "/>
    <d v="2018-06-29T00:00:00"/>
    <s v="6 meses"/>
    <s v="Contratación Directa - Contratos Interadministrativos"/>
    <s v="SGP"/>
    <n v="150000000"/>
    <n v="0"/>
    <s v="NO"/>
    <s v="N/A"/>
    <s v="John William Tabares Morales"/>
    <s v="Profesional Universitaria"/>
    <s v="3839881"/>
    <s v="johnwilliam.tabares@antioquia.gov.co"/>
    <s v="Salud Ambiental"/>
    <s v="Muestras analizadas para evaluar el Índice de Riesgo de la Calidad del Agua para Consumo Humano (IRCA)"/>
    <s v="Fortalecimiento de la inspección, vigilancia y control de la calidad del agua para_x000a_consumo humano y uso recreativo Todo El Departamento, Antioquia, Occidente"/>
    <s v="03-0009"/>
    <s v="Mejorar lacondiciones ambientales de salud de la población Antioqueña"/>
    <s v="analisis de calidad del agua"/>
    <m/>
    <m/>
    <m/>
    <m/>
    <m/>
    <x v="0"/>
    <m/>
    <m/>
    <s v="Se traslada CDP para Comunicaciones"/>
    <s v="John William Tabares Morales"/>
    <s v="Tipo C:  Supervisión"/>
    <s v="Tecnica, Administrativa, Financiera."/>
  </r>
  <r>
    <x v="14"/>
    <s v="78101604"/>
    <s v="Prestación de servicios de transporte terrestre automotor para apoyar la gestión de las dependencias  de la Gobernación - Secretaría Seccional de Salud y Protección Social"/>
    <d v="2018-01-31T00:00:00"/>
    <s v="12 meses"/>
    <s v="Selección Abreviada - Subasta Inversa"/>
    <s v="Recursos propios"/>
    <n v="160000000"/>
    <n v="160000000"/>
    <s v="NO"/>
    <s v="N/A"/>
    <s v="Luis Carlos Gaviria G."/>
    <s v="Profesional Especializado"/>
    <s v="3839948"/>
    <s v="luis.gaviria@antioquia.gov.co"/>
    <s v="Salud Ambiental"/>
    <s v="Muestras analizadas para evaluar el Índice de Riesgo de la Calidad del Agua para Consumo Humano (IRCA)"/>
    <s v="Fortalecimiento de la vigilancia sanitaria de la calidad de los medicamentos y afines_x000a_Todo El Departamento, Antioquia, Occidente"/>
    <s v="01-0020"/>
    <s v="Mejorar lacondiciones ambientales de salud de la población Antioqueña"/>
    <s v="Vigilancia sanitaria-Calidad Medicamen"/>
    <m/>
    <m/>
    <m/>
    <m/>
    <m/>
    <x v="0"/>
    <m/>
    <m/>
    <s v="traslada CDP  a la subsecretaria logistica"/>
    <s v="Subsecretaria Logistica"/>
    <s v="Tipo B2: Supervisión Colegiada"/>
    <s v="Tecnica, Administrativa, Financiera."/>
  </r>
  <r>
    <x v="14"/>
    <s v="78101604"/>
    <s v="Prestación de servicios de transporte terrestre automotor para apoyar la gestión de las dependencias  de la Gobernación - Secretaría Seccional de Salud y Protección Social"/>
    <d v="2018-01-31T00:00:00"/>
    <s v="12 meses"/>
    <s v="Selección Abreviada - Subasta Inversa"/>
    <s v="Recursos propios"/>
    <n v="220000000"/>
    <n v="60000000"/>
    <s v="NO"/>
    <s v="N/A"/>
    <s v="Piedad Martinez Galeano"/>
    <s v="Profesional Universitaria"/>
    <s v="3839943"/>
    <s v="ipseps@antioquia.gov.co"/>
    <s v="Salud Ambiental"/>
    <s v="Muestras analizadas para evaluar el Índice de Riesgo de la Calidad del Agua para Consumo Humano (IRCA)"/>
    <s v="Fortalecimiento de la Vigilancia Sanitaria en el uso de radiaciones y en la oferta de_x000a_servicios de seguridad y salud en el trabajo Todo El Departamento, Antioquia, Occidente"/>
    <s v="01-0022"/>
    <s v="Mejorar lacondiciones ambientales de salud de la población Antioqueña"/>
    <s v="Promoción de SO y Protección radiológica"/>
    <m/>
    <m/>
    <m/>
    <m/>
    <m/>
    <x v="0"/>
    <m/>
    <m/>
    <s v="traslada CDP a la subsecretaria logistica"/>
    <s v="Subsecretaria Logistica"/>
    <s v="Tipo B2: Supervisión Colegiada"/>
    <s v="Tecnica, Administrativa, Financiera."/>
  </r>
  <r>
    <x v="14"/>
    <n v="81111800"/>
    <s v="Servicios de sistemas y administración de componentes de sistemas"/>
    <d v="2018-03-23T00:00:00"/>
    <s v="9 meses "/>
    <s v="Licitación pública"/>
    <s v="SGP"/>
    <n v="100000000"/>
    <n v="0"/>
    <s v="NO"/>
    <s v="N/A"/>
    <s v="John William Tabares Morales"/>
    <s v="Profesional Universitario"/>
    <s v="3839884"/>
    <s v="johnwilliam.tabares@antioquia.gov.co"/>
    <s v="Salud Ambiental"/>
    <s v="Muestras analizadas para evaluar el Índice de Riesgo de la Calidad del Agua para Consumo Humano (IRCA)"/>
    <s v="Fortalecimiento de la inspección, vigilancia y control de la calidad del agua para_x000a_consumo humano y uso recreativo Todo El Departamento, Antioquia, Occidente"/>
    <s v="03-0009"/>
    <s v="Mejorar lacondiciones ambientales de salud de la población Antioqueña"/>
    <s v="Análisis de calidad del agua"/>
    <m/>
    <m/>
    <m/>
    <m/>
    <m/>
    <x v="0"/>
    <m/>
    <m/>
    <s v="Responsabilidad de la direccion de Informatica - Subsecretaria Logistica"/>
    <n v="1"/>
    <s v="Tipo C:  Supervisión"/>
    <s v="Tecnica, Administrativa, Financiera."/>
  </r>
  <r>
    <x v="14"/>
    <n v="81111800"/>
    <s v="Servicios de sistemas y administración de componentes de sistemas"/>
    <d v="2018-03-23T00:00:00"/>
    <s v="9 meses "/>
    <s v="Licitación pública"/>
    <s v="SGP"/>
    <n v="100000000"/>
    <n v="0"/>
    <s v="NO"/>
    <s v="N/A"/>
    <s v="Rosendo Orozco Cardona"/>
    <s v="Profesional Universitario"/>
    <s v="3839905"/>
    <s v="rosendo.orozco@antioquia.gov.co"/>
    <s v="Salud Ambiental"/>
    <s v="Muestras analizadas para evaluar el Índice de Riesgo de la Calidad del Agua para Consumo Humano (IRCA)"/>
    <s v="Fortalecimiento de la Vigilancia epidemiologica, prevención y control de las_x000a_intoxicaciones por sustancias químicas en el Departamento de Antioquia"/>
    <s v=" 01-0026"/>
    <s v="Mejorar lacondiciones ambientales de salud de la población Antioqueña"/>
    <s v="Fomento uso seguro de sustan qcas"/>
    <m/>
    <m/>
    <m/>
    <m/>
    <m/>
    <x v="0"/>
    <m/>
    <m/>
    <m/>
    <m/>
    <s v="Tipo C:  Supervisión"/>
    <s v="Tecnica, Administrativa, Financiera."/>
  </r>
  <r>
    <x v="14"/>
    <n v="81111800"/>
    <s v="Servicios de sistemas y administración de componentes de sistemas"/>
    <d v="2018-03-23T00:00:00"/>
    <s v="9 meses "/>
    <s v="Licitación pública"/>
    <s v="SGP"/>
    <n v="100000000"/>
    <n v="0"/>
    <s v="NO"/>
    <s v="N/A"/>
    <s v="Carlos Samuel Osorio"/>
    <s v="Profesional Universitario"/>
    <s v="3839849"/>
    <s v="carlos.osorio@antioquia.gov.co"/>
    <s v="Salud Ambiental"/>
    <s v="Muestras analizadas para evaluar el Índice de Riesgo de la Calidad del Agua para Consumo Humano (IRCA)"/>
    <s v="  Desarrollo de la IVC de la gestión interna de residuos hospitalarios y similares en_x000a_establecimientos generadores Todo El Departamento, Antioquia, Occidente"/>
    <s v="01-0024"/>
    <s v="Mejorar lacondiciones ambientales de salud de la población Antioqueña"/>
    <s v="Verificación GIRHS-Establecim Generad"/>
    <m/>
    <m/>
    <m/>
    <m/>
    <m/>
    <x v="0"/>
    <m/>
    <m/>
    <m/>
    <m/>
    <s v="Tipo C:  Supervisión"/>
    <s v="Tecnica, Administrativa, Financiera."/>
  </r>
  <r>
    <x v="14"/>
    <n v="81111800"/>
    <s v="Servicios de sistemas y administración de componentes de sistemas"/>
    <d v="2018-03-23T00:00:00"/>
    <s v="9 meses "/>
    <s v="Licitación pública"/>
    <s v="SGP"/>
    <n v="100000000"/>
    <n v="0"/>
    <s v="NO"/>
    <s v="N/A"/>
    <s v="Iván de Jesús Ruiz Monsalve"/>
    <s v="Profesional Universitario"/>
    <s v="3839436"/>
    <s v="ivan.ruiz@antioquia.gov.co"/>
    <s v="Salud Ambiental"/>
    <s v="Muestras analizadas para evaluar el Índice de Riesgo de la Calidad del Agua para Consumo Humano (IRCA)"/>
    <s v=" Fortalecimiento de la gestión integral de las zoonosis Todo El Departamento, Antioquia,_x000a_Occidente_x000a_Antioquia, Occidente"/>
    <s v="01-0023"/>
    <s v="Mejorar lacondiciones ambientales de salud de la población Antioqueña"/>
    <s v="vacunacion caninos y felinos"/>
    <m/>
    <m/>
    <m/>
    <m/>
    <m/>
    <x v="0"/>
    <m/>
    <m/>
    <m/>
    <m/>
    <s v="Tipo C:  Supervisión"/>
    <s v="Tecnica, Administrativa, Financiera."/>
  </r>
  <r>
    <x v="14"/>
    <n v="81111800"/>
    <s v="Servicios de sistemas y administración de componentes de sistemas"/>
    <d v="2018-03-23T00:00:00"/>
    <s v="9 meses "/>
    <s v="Licitación pública"/>
    <s v="SGP"/>
    <n v="275000000"/>
    <n v="275000000"/>
    <s v="NO"/>
    <s v="N/A"/>
    <s v="Yuliana Andrea Barrientos "/>
    <s v="Técnica área dela salud"/>
    <s v="3835609"/>
    <s v="yuliana.barrientos@antioquia.gov.co"/>
    <s v="Salud Ambiental"/>
    <s v="Muestras analizadas para evaluar el Índice de Riesgo de la Calidad del Agua para Consumo Humano (IRCA)"/>
    <s v=" Fortalecimiento de la prevención, vigilancia y control de los factores de riesgo_x000a_sanitarios, ambientales y del consumo Todo El Departamento, Antioquia, Occidente"/>
    <s v="01-0030"/>
    <s v="Mejorar lacondiciones ambientales de salud de la población Antioqueña"/>
    <s v="Planes Salud Ambiental-Gestión Proy"/>
    <m/>
    <m/>
    <m/>
    <m/>
    <m/>
    <x v="0"/>
    <m/>
    <m/>
    <s v=""/>
    <m/>
    <s v="Tipo C:  Supervisión"/>
    <s v="Tecnica, Administrativa, Financiera."/>
  </r>
  <r>
    <x v="14"/>
    <n v="81111800"/>
    <s v="Servicios de sistemas y administración de componentes de sistemas"/>
    <d v="2018-03-23T00:00:00"/>
    <s v="9 meses "/>
    <s v="Licitación pública"/>
    <s v="Recursos propios"/>
    <n v="400000000"/>
    <n v="400000000"/>
    <s v="NO"/>
    <s v="N/A"/>
    <s v="Luis Carlos Gaviria G."/>
    <s v="Profesional Especializado"/>
    <s v="3839948"/>
    <s v="luis.gaviria@antioquia.gov.co"/>
    <s v="Salud Ambiental"/>
    <s v="Muestras analizadas para evaluar el Índice de Riesgo de la Calidad del Agua para Consumo Humano (IRCA)"/>
    <s v="Fortalecimiento de la vigilancia sanitaria de la calidad de los medicamentos y afines_x000a_Todo El Departamento, Antioquia, Occidente"/>
    <s v="01-0020"/>
    <s v="Mejorar lacondiciones ambientales de salud de la población Antioqueña"/>
    <s v="Vigilancia sanitaria-Calidad Medicamen"/>
    <m/>
    <m/>
    <m/>
    <m/>
    <m/>
    <x v="0"/>
    <m/>
    <m/>
    <s v="CDP traslado a la Secretaría General"/>
    <m/>
    <s v="Tipo C:  Supervisión"/>
    <s v="Tecnica, Administrativa, Financiera."/>
  </r>
  <r>
    <x v="14"/>
    <n v="81111800"/>
    <s v="Servicios de sistemas y administración de componentes de sistemas"/>
    <d v="2018-03-23T00:00:00"/>
    <s v="9 meses "/>
    <s v="Licitación pública"/>
    <s v="Recursos propios"/>
    <n v="100000000"/>
    <n v="100000000"/>
    <s v="NO"/>
    <s v="N/A"/>
    <s v="Piedad Martinez Galeano"/>
    <s v="Profesional Universitaria"/>
    <s v="3839943"/>
    <s v="ipseps@antioquia.gov.co"/>
    <s v="Salud Ambiental"/>
    <s v="Muestras analizadas para evaluar el Índice de Riesgo de la Calidad del Agua para Consumo Humano (IRCA)"/>
    <s v="Fortalecimiento de la Vigilancia Sanitaria en el uso de radiaciones y en la oferta de_x000a_servicios de seguridad y salud en el trabajo Todo El Departamento, Antioquia, Occidente"/>
    <s v="01-0022"/>
    <s v="Mejorar lacondiciones ambientales de salud de la población Antioqueña"/>
    <s v="Promoción de SO y Protección radiológica"/>
    <m/>
    <m/>
    <m/>
    <m/>
    <m/>
    <x v="0"/>
    <m/>
    <m/>
    <s v="CDP traslado a la Secretaría General"/>
    <m/>
    <s v="Tipo C:  Supervisión"/>
    <s v="Tecnica, Administrativa, Financiera."/>
  </r>
  <r>
    <x v="14"/>
    <n v="81111800"/>
    <s v="Servicios de sistemas y administración de componentes de sistemas"/>
    <d v="2018-03-23T00:00:00"/>
    <s v="9 meses "/>
    <s v="Licitación pública"/>
    <s v="SGP"/>
    <n v="110000000"/>
    <n v="110000000"/>
    <s v="NO"/>
    <s v="N/A"/>
    <s v="Ivan D Zea C"/>
    <s v="Tecnico Area Salud"/>
    <s v="3839946"/>
    <s v="ivan.zea@antioquia.gov.co"/>
    <s v="Salud Ambiental"/>
    <s v="Muestras analizadas para evaluar el Índice de Riesgo de la Calidad del Agua para Consumo Humano (IRCA)"/>
    <s v="• Fortalecimiento de la vigilancia de la calidad e inocuidad de alimentos y bebidas todo el departamento"/>
    <s v="01-0019"/>
    <s v="Mejorar lacondiciones ambientales de salud de la población Antioqueña"/>
    <s v="% de municipios intervenidos con acciones para el mejoramiento  de la calidad e inocuidad en alimentos"/>
    <m/>
    <m/>
    <m/>
    <m/>
    <m/>
    <x v="0"/>
    <m/>
    <m/>
    <s v="CDP traslado a la Secretaría General"/>
    <m/>
    <s v="Tipo C:  Supervisión"/>
    <s v="Tecnica, Administrativa, Financiera."/>
  </r>
  <r>
    <x v="14"/>
    <n v="80141607"/>
    <s v="Disponer de espacios y de la operación logística para la realización de eventos académicos (responsabilidad de la oficina de comunicaciones)"/>
    <d v="2018-02-28T00:00:00"/>
    <s v="10 meses"/>
    <s v="Selección Abreviada - Menor Cuantía"/>
    <s v="SGP"/>
    <n v="24000000"/>
    <n v="24000000"/>
    <s v="NO"/>
    <s v="N/A"/>
    <s v="Luis Carlos Gaviria G."/>
    <s v="Profesional Especializado"/>
    <s v="3839948"/>
    <s v="luis.gaviria@antioquia.gov.co"/>
    <s v="Salud Ambiental"/>
    <s v="Muestras analizadas para evaluar el Índice de Riesgo de la Calidad del Agua para Consumo Humano (IRCA)"/>
    <s v="Fortalecimiento de la vigilancia sanitaria de la calidad de los medicamentos y afines_x000a_Todo El Departamento, Antioquia, Occidente"/>
    <s v="01-0020"/>
    <s v="Mejorar lacondiciones ambientales de salud de la población Antioqueña"/>
    <s v="Fondo Rotatorio Estupefacientes"/>
    <m/>
    <m/>
    <m/>
    <m/>
    <m/>
    <x v="0"/>
    <m/>
    <m/>
    <s v="Se traslada CDP para Comunicaciones"/>
    <s v="Luis Carlos Gaviria G."/>
    <s v="Tipo C:  Supervisión"/>
    <s v="Tecnica, Administrativa, Financiera."/>
  </r>
  <r>
    <x v="14"/>
    <n v="80141607"/>
    <s v="Disponer de espacios y de la operación logística para la realización de eventos académicos (responsabilidad de la oficina de comunicaciones)"/>
    <d v="2018-02-28T00:00:00"/>
    <s v="10 meses"/>
    <s v="Selección Abreviada - Menor Cuantía"/>
    <s v="Recursos propios"/>
    <n v="36394000"/>
    <n v="36394000"/>
    <s v="NO"/>
    <s v="N/A"/>
    <s v="Luis Carlos Gaviria G."/>
    <s v="Profesional Especializado"/>
    <s v="3839948"/>
    <s v="luis.gaviria@antioquia.gov.co"/>
    <s v="Salud Ambiental"/>
    <s v="Muestras analizadas para evaluar el Índice de Riesgo de la Calidad del Agua para Consumo Humano (IRCA)"/>
    <s v="Fortalecimiento de la vigilancia sanitaria de la calidad de los medicamentos y afines_x000a_Todo El Departamento, Antioquia, Occidente"/>
    <s v="01-0020"/>
    <s v="Mejorar lacondiciones ambientales de salud de la población Antioqueña"/>
    <s v="Vigilancia sanitaria-Calidad Medicamen"/>
    <m/>
    <m/>
    <m/>
    <m/>
    <m/>
    <x v="0"/>
    <m/>
    <m/>
    <s v="Se traslada CDP para Comunicaciones"/>
    <s v="Luis Carlos Gaviria G."/>
    <s v="Tipo C:  Supervisión"/>
    <s v="Tecnica, Administrativa, Financiera."/>
  </r>
  <r>
    <x v="14"/>
    <n v="80141607"/>
    <s v="Disponer de espacios y de la operación logística para la realización de eventos académicos (responsabilidad de la oficina de comunicaciones)"/>
    <d v="2018-02-28T00:00:00"/>
    <s v="10 meses"/>
    <s v="Selección Abreviada - Menor Cuantía"/>
    <s v="SGP"/>
    <n v="80000000"/>
    <n v="80000000"/>
    <s v="NO"/>
    <s v="N/A"/>
    <s v="Ivan D Zea C"/>
    <s v="Tecnico Area Salud"/>
    <s v="3839946"/>
    <s v="ivan.zea@antioquia.gov.co"/>
    <s v="Salud Ambiental"/>
    <s v="Muestras analizadas para evaluar el Índice de Riesgo de la Calidad del Agua para Consumo Humano (IRCA)"/>
    <s v="• Fortalecimiento de la vigilancia de la calidad e inocuidad de alimentos y bebidas todo el departamento"/>
    <s v="01-0019"/>
    <s v="Mejorar lacondiciones ambientales de salud de la población Antioqueña"/>
    <s v="% de municipios intervenidos con acciones para el mejoramiento  de la calidad e inocuidad en alimentos"/>
    <m/>
    <m/>
    <m/>
    <m/>
    <m/>
    <x v="0"/>
    <m/>
    <m/>
    <s v="Se traslada CDP para Comunicaciones"/>
    <s v="Ivan D Zea Carrasquilla"/>
    <s v="Tipo C:  Supervisión"/>
    <s v="Tecnica, Administrativa, Financiera."/>
  </r>
  <r>
    <x v="14"/>
    <s v="81112105_x000a_81112210_x000a_81112403_x000a_81111702"/>
    <s v="Prestar los servicios de  HOSTING dedicado y/o virtualizado, Web Master para alojar y publicar información;  y conectividad LAN TO LAN  para las dependencias externas de la Secretaria Seccional de Salud y Protección Social de Antioquia, el  Centro Regional de pronósticos y Alertas (CRPA) del DAPARD - Departamento Administrativo del Sistema de Prevención, Atención y Recuperación de Desastres con el Centro Administrativo Departamental, y suministrar los  servicios de internet e internet móvil."/>
    <d v="2017-11-10T00:00:00"/>
    <s v="12 MESES "/>
    <s v="Contratación Directa - Contratos Interadministrativos"/>
    <s v="Recursos propios"/>
    <n v="394417262"/>
    <n v="313377076"/>
    <s v="SI"/>
    <s v="Aprobadas"/>
    <s v="Patricia Elena Pamplona Amaya "/>
    <s v="Profesional Especializada"/>
    <n v="3839809"/>
    <s v="Patricia.pamplona@antioquia.gov.co "/>
    <s v="Fortalecimiento Autoridad Sanitaria"/>
    <s v="Inspeccionar y vigilar  el 100% de las Direcciones Locales de  Salud, Empresas Administradoras de  Planes de  Beneficios y Prestadores de Servicios de  Salud Sociales del estado."/>
    <s v="Fortalecimiento de las TIC en la Secretaria Seccional de Salud y Protección Social"/>
    <s v="01-0034"/>
    <s v="Inspeccionar y vigilar  el 100% de las Direcciones Locales de  Salud, Empresas Administradoras de  Planes de  Beneficios y Prestadores de Servicios de  Salud Sociales del estado."/>
    <s v="Actualizar plataforma tecnologica de Hardware , software , comunicacines y redes ."/>
    <n v="7742"/>
    <n v="7742"/>
    <d v="2017-11-10T00:00:00"/>
    <s v="Acta 44"/>
    <n v="4600007887"/>
    <x v="1"/>
    <s v="VALOR+ S.A.S"/>
    <s v="En ejecución"/>
    <m/>
    <s v="Jaime Alberto Jimenez _x000a_Angela Jaramillo Blandón "/>
    <s v="Tipo B2: Supervisión Colegiada"/>
    <s v="Tecnica, Administrativa, Financiera"/>
  </r>
  <r>
    <x v="14"/>
    <n v="81112217"/>
    <s v="Realizar el mantenimiento, soporte y actualización de los módulos de nómina SX Advanced y el sistema de administración de muestras del Laboratorio Departamental de Salud Pública."/>
    <d v="2017-11-10T00:00:00"/>
    <s v="12 MESES "/>
    <s v="Contratación Directa - No pluralidad de oferentes"/>
    <s v="Recursos propios"/>
    <n v="47419307"/>
    <n v="39802688"/>
    <s v="SI"/>
    <s v="Aprobadas"/>
    <s v="Patricia Elena Pamplona Amaya "/>
    <s v="Profesional Especializada"/>
    <n v="3839809"/>
    <s v="Patricia.pamplona@antioquia.gov.co "/>
    <s v="Fortalecimiento Autoridad Sanitaria"/>
    <s v="Inspeccionar y vigilar  el 100% de las Direcciones Locales de  Salud, Empresas Administradoras de  Planes de  Beneficios y Prestadores de Servicios de  Salud Sociales del estado."/>
    <s v="Fortalecimiento de las TIC en la Secretaria Seccional de Salud y Protección Social"/>
    <s v="01-0034"/>
    <s v="Inspeccionar y vigilar  el 100% de las Direcciones Locales de  Salud, Empresas Administradoras de  Planes de  Beneficios y Prestadores de Servicios de  Salud Sociales del estado."/>
    <s v="Fortalecer  los componetes  del sistema de información"/>
    <n v="7743"/>
    <n v="7743"/>
    <d v="2017-11-10T00:00:00"/>
    <s v="Acta 44"/>
    <n v="4600007734"/>
    <x v="1"/>
    <s v="XENCO S.A"/>
    <s v="En ejecución"/>
    <m/>
    <s v="Angela Jaramillo Blandon "/>
    <s v="Tipo C:  Supervisión"/>
    <s v="Tecnica, Administrativa, Financiera"/>
  </r>
  <r>
    <x v="14"/>
    <n v="81112217"/>
    <s v="Realizar el mantenimiento, soporte y actualización de los módulos de nómina SX Advanced y el sistema de administración de muestras del Laboratorio Departamental de Salud Pública."/>
    <d v="2017-11-10T00:00:00"/>
    <s v="12 MESES "/>
    <s v="Contratación Directa - No pluralidad de oferentes"/>
    <s v="SGP"/>
    <n v="57692978"/>
    <n v="41766688"/>
    <s v="SI"/>
    <s v="Aprobadas"/>
    <s v="Patricia Elena Pamplona Amaya "/>
    <s v="Profesional Especializada"/>
    <n v="3839809"/>
    <s v="Patricia.pamplona@antioquia.gov.co "/>
    <s v="Fortalecimiento Autoridad Sanitaria"/>
    <s v="Inspeccionar y vigilar  el 100% de las Direcciones Locales de  Salud, Empresas Administradoras de  Planes de  Beneficios y Prestadores de Servicios de  Salud Sociales del estado."/>
    <s v="Fortalecimiento de las TIC en la Secretaria Seccional de Salud y Protección Social"/>
    <s v="01-0034"/>
    <s v="Inspeccionar y vigilar  el 100% de las Direcciones Locales de  Salud, Empresas Administradoras de  Planes de  Beneficios y Prestadores de Servicios de  Salud Sociales del estado."/>
    <s v="Fortalecer  los componetes  del sistema de información"/>
    <n v="7743"/>
    <n v="7743"/>
    <d v="2017-11-10T00:00:00"/>
    <s v="Acta 44"/>
    <n v="4600007734"/>
    <x v="1"/>
    <s v="XENCO S.A"/>
    <s v="En ejecución"/>
    <m/>
    <s v="Angela Jaramillo Blandon "/>
    <s v="Tipo C:  Supervisión"/>
    <s v="Tecnica, Administrativa, Financiera"/>
  </r>
  <r>
    <x v="14"/>
    <m/>
    <s v="Prestar el servicio de acceso a Internet de alta velocidad y/o inalámbrico para las   Direcciones Locales de Salud,  Empresas Sociales del Estado de los 125 municipios del Departamento de Antioquia, funcionarios de la Secretaria de Salud que laboran en los municipios, y dependencias de la Secretaría Seccional de Salud y Protección Social de Antioquia."/>
    <d v="2017-11-10T00:00:00"/>
    <s v="14 MESES"/>
    <s v="Contratación Directa - Contratos Interadministrativos"/>
    <s v="Recursos propios"/>
    <n v="252845821"/>
    <n v="214918948"/>
    <s v="SI"/>
    <s v="Aprobadas"/>
    <s v="Patricia Elena Pamplona Amaya "/>
    <s v="Profesional Especializada"/>
    <n v="3839809"/>
    <s v="Patricia.pamplona@antioquia.gov.co "/>
    <s v="Fortalecimiento Autoridad Sanitaria"/>
    <s v="Inspeccionar y vigilar  el 100% de las Direcciones Locales de  Salud, Empresas Administradoras de  Planes de  Beneficios y Prestadores de Servicios de  Salud Sociales del estado."/>
    <s v="Fortalecimiento de las TIC en la Secretaria Seccional de Salud y Protección Social"/>
    <s v="01-0034"/>
    <s v="Inspeccionar y vigilar  el 100% de las Direcciones Locales de  Salud, Empresas Administradoras de  Planes de  Beneficios y Prestadores de Servicios de  Salud Sociales del estado."/>
    <s v="Actualizar plataforma tecnologica de Hardware , software , comunicacines y redes ."/>
    <n v="7782"/>
    <n v="7782"/>
    <d v="2017-11-10T00:00:00"/>
    <s v="Acta 44"/>
    <n v="4600007763"/>
    <x v="1"/>
    <s v="VALOR+ S.A.S"/>
    <s v="En ejecución"/>
    <m/>
    <s v="Angela Jaramillo Blandon "/>
    <s v="Tipo C:  Supervisión"/>
    <s v="Tecnica, Administrativa, Financiera"/>
  </r>
  <r>
    <x v="14"/>
    <n v="80141607"/>
    <s v="Prestar servicio de apoyo logístico en los eventos programados por la Secretaria Seccional de Salud y Protección Social de Antioquia en su misión de brindar asesoría y asistencia técnica en salud a las Direcciones Locales de Salud (DLS), Empresas Administradoras de planes de benficios, empresas sociales del estado, Instituciones prestadoras de servicios y el Consejo terriotial de Seguridad Social en Salud"/>
    <d v="2018-01-29T00:00:00"/>
    <s v="12 MESES "/>
    <s v="Mínima Cuantía"/>
    <s v="Recursos propios"/>
    <n v="40000000"/>
    <n v="40000000"/>
    <s v="NO"/>
    <s v="N/A"/>
    <s v="MARIA CLAUDIA NOREÑA HENAO"/>
    <s v="P.U"/>
    <n v="3839819"/>
    <s v="maria.norena@antioquia.gov.co"/>
    <s v="Fortalecimiento Autoridad Sanitaria"/>
    <s v="Inspección y vigilancia a las Direcciones Locales de Salud, Empresas Administradoras de Planes de Beneficios y Prestadores de Servicios de Salud "/>
    <s v="Fortalecimiento Institucional de la Secretaria Seccioal de Salud y Protección Socail de Antioquia y de los actores del S.G.S.S.S, todo el departamento, Antioquia, Occidente"/>
    <s v="10-033"/>
    <s v="Inspección y vigilancia a las Direcciones Locales de Salud, Empresas Administradoras de Planes de Beneficios y Prestadores de Servicios de Salud "/>
    <s v="Actividades de asesoria y asistencia técnica a las ESE, DLS, EPS y demàs actores del Sistema General de Seguridad social en Salud. "/>
    <m/>
    <m/>
    <m/>
    <m/>
    <m/>
    <x v="0"/>
    <m/>
    <m/>
    <m/>
    <s v="MARIA CLAUDIA NOREÑA HENAO"/>
    <s v="Tipo C:  Supervisión"/>
    <s v="Vigilancia técnica, juridica, administrativa, contable y finaciera"/>
  </r>
  <r>
    <x v="14"/>
    <n v="45111616"/>
    <s v="Adquisición de medios audiovisuales (proyector) para la secretaria seccional de salud de Antioquia "/>
    <d v="2018-01-29T00:00:00"/>
    <s v="2 MESES"/>
    <s v="Selección Abreviada - Acuerdo Marco de Precios"/>
    <s v="Recursos propios"/>
    <n v="2600000"/>
    <n v="2600000"/>
    <s v="NO"/>
    <s v="N/A"/>
    <s v="JORGE ENRIQUE MEJIA ARENAS"/>
    <s v="P.U."/>
    <n v="3839936"/>
    <s v="jorge.mejia@antioquia.gov.co"/>
    <s v="Foratalecimiento de la Autoridad Sanitaria"/>
    <s v="Inspección y vigilancia a las Direcciones Locales de Salud, Empresas Administradoras de Planes de Beneficios y Prestadores de Servicios de Salud "/>
    <s v="Fortalecimiento Institucional de la Secretaria Seccioal de Salud y Protección Socail de Antioquia y de los actores del S.G.S.S.S, todo el departamento, Antioquia, Occidente"/>
    <s v="10-033"/>
    <s v="Inspección y vigilancia a las Direcciones Locales de Salud, Empresas Administradoras de Planes de Beneficios y Prestadores de Servicios de Salud "/>
    <s v="Actividades de asesoria y asistencia técnica a las ESE, DLS, EPS y demàs actores del Sistema General de Seguridad social en Salud. "/>
    <m/>
    <m/>
    <m/>
    <m/>
    <m/>
    <x v="0"/>
    <m/>
    <m/>
    <s v="CDP trasladado a la Secretaría General"/>
    <s v="SUBSECRETARIA LOGISTICA"/>
    <s v="Tipo C:  Supervisión"/>
    <s v="Vigilancia técnica, juridica, administrativa, contable y finaciera"/>
  </r>
  <r>
    <x v="14"/>
    <n v="85101701"/>
    <s v="Apoyar la gestión territorial  en lo referente al fortalecimiento y sostenibilidad de la Política Pública de Envejecimiento y Vejez,  de los 125 municipios del Departamento de Antioquia en el año 2018"/>
    <d v="2018-03-06T00:00:00"/>
    <s v="9 MESES"/>
    <s v="Selección Abreviada - Menor Cuantía"/>
    <s v="SGP"/>
    <n v="280000000"/>
    <n v="280000000"/>
    <s v="NO"/>
    <s v="N/A"/>
    <s v="Mónica María Vanegas Giraldo"/>
    <s v="Profesional Universitario"/>
    <n v="3839868"/>
    <s v="personasmayores@antioquia.gov.co"/>
    <s v="Envejecimiento y Vejez"/>
    <s v="Municipios con politica publica de Envejecimiento y Vejez fortalecida."/>
    <s v="Envejecimiento y Vejez"/>
    <s v="07-0077"/>
    <s v="Municipios con politica publica de Envejecimiento y Vejez fortalecida."/>
    <s v="Actualización de la Política Pública de Envejecimiento y vejez de los municipios del departamento."/>
    <m/>
    <m/>
    <m/>
    <m/>
    <m/>
    <x v="0"/>
    <m/>
    <m/>
    <m/>
    <s v="MONICA VANEGAS                    "/>
    <s v="Tipo C:  Supervisión"/>
    <s v="Vigilancia técnica, juridica, administrativa, contable y finaciera"/>
  </r>
  <r>
    <x v="14"/>
    <n v="80000000"/>
    <s v="Realizar apoyo a la gestión de la Secretaría Seccional de Salud y Protección Social de Antioquia en las acciones planteadas en el plan territorial de salud en el marco del plan decenal de salud pública en el departamento de antioquia."/>
    <d v="2017-11-21T00:00:00"/>
    <s v="10 MESES"/>
    <s v="Contratación Directa - Contratos Interadministrativos"/>
    <s v="SGP"/>
    <n v="11446717400"/>
    <n v="3338369000"/>
    <s v="SI"/>
    <s v="Aprobadas"/>
    <s v="Luis Fernando Palacio"/>
    <s v="Profesional Especializado"/>
    <n v="3839830"/>
    <s v="luisfernando.palacio@antioquia.gov.co"/>
    <s v="Fortalecimiento Autoridad Sanitaria"/>
    <m/>
    <m/>
    <s v="01-0027"/>
    <m/>
    <m/>
    <n v="7966"/>
    <n v="17329"/>
    <d v="2017-11-10T00:00:00"/>
    <s v="N/A"/>
    <n v="4600007919"/>
    <x v="1"/>
    <s v="UNIVERSIDAD CES"/>
    <s v="En ejecución"/>
    <s v="El aporte es del rubro de talento humano"/>
    <s v="Carlos Mario Tamayo"/>
    <s v="Tipo C:  Supervisión"/>
    <s v="Tecnica, Administrativa, Financiera"/>
  </r>
  <r>
    <x v="14"/>
    <n v="81112200"/>
    <s v="Apoyar la gestión de la Estrategia de Atención Primaria en Salud del Departamento de Antioquia, mediante la disposición de una solución informática que incluya la plataforma de software @STAT - APS y el hardware necesarios para la administración de información relacionada con sus entornos y la interacción con ambientes clínicos y administrativos del sistema de salud que se requieran"/>
    <d v="2018-01-18T00:00:00"/>
    <s v="11 MESES"/>
    <s v="Contratación Directa - prestacino de servicios"/>
    <s v="SGP"/>
    <n v="893312835"/>
    <n v="893312835"/>
    <s v="NO"/>
    <s v="N/A"/>
    <s v="PAULA ANDREA GIRALDO PEREZ "/>
    <s v="Profesional Especializado"/>
    <n v="3839394"/>
    <s v="paola.giraldo@antioquia.gov.co"/>
    <s v="salud pública"/>
    <s v="fortalecimienot de la estrategia de atencion primaria renovada con enfoque integral"/>
    <s v="salud pública"/>
    <s v="01-0046"/>
    <s v="fortalecimiento de la estrategia de atencion primaria renovada con enfoque integral"/>
    <m/>
    <n v="8056"/>
    <n v="20714"/>
    <s v="26-01-2018"/>
    <s v="N/A"/>
    <n v="4600008042"/>
    <x v="1"/>
    <s v="FI 2 NET sucursal Colombia"/>
    <s v="En ejecución"/>
    <m/>
    <s v="PAULA ANDREA GIRALDO PEREZ - MARIA PATRICIA CASTAÑO JIMENEZ - LUZ ESTELLA BUILES BEDOYA"/>
    <s v="Tipo B2: Supervisión Colegiada"/>
    <s v="Tecnica, Administrativa, Financiera"/>
  </r>
  <r>
    <x v="14"/>
    <n v="15101500"/>
    <s v="SUMINISTRAR COMBUSTIBLE DE AVIACIÓN PARA LAS AERONAVES PROPIEDAD DEL DEPARTAMENTO DE ANTIOQUIA."/>
    <d v="2018-01-02T00:00:00"/>
    <s v="12 MESES"/>
    <s v="Contratación Directa - No pluralidad de oferentes"/>
    <s v="Recursos propios"/>
    <n v="230832501"/>
    <n v="230832501"/>
    <s v="NO"/>
    <s v="N/A"/>
    <s v="SAMIR ALONSO MURILLO"/>
    <s v="Lider Gestor - SSSA"/>
    <n v="3839761"/>
    <s v="samir.murillo@antioquia.gov.co"/>
    <s v="Fortalecimiento Autoridad Sanitaria"/>
    <s v="Población  de dificil acceso atendida a través de brigadas  de salud del programa aéreo de salud"/>
    <s v="Apoyo a la prestación de servicios de baja complejidad a la población de dificil acceso todo el Departamento,Antioquia"/>
    <s v="01-0035"/>
    <s v="Población  de dificil acceso atendida a través de brigadas  de salud del programa aéreo de salud"/>
    <s v="Operaciones aéreas, Mantenimiento Aeronáutico, Combustibles, espacio físico. "/>
    <n v="8017"/>
    <n v="19937"/>
    <d v="2018-01-19T00:00:00"/>
    <s v="N/A"/>
    <n v="4600007993"/>
    <x v="1"/>
    <s v="ORGANIZACIÓN TERPEL S.A "/>
    <s v="En ejecución"/>
    <s v="La Secretaría Privada aporta CDP"/>
    <s v="CARLOS EDUARDO GUERRA SUA"/>
    <s v="Tipo C:  Supervisión"/>
    <s v="Supervisor"/>
  </r>
  <r>
    <x v="14"/>
    <n v="15101500"/>
    <s v="SUMINISTRAR COMBUSTIBLE DE AVIACIÓN PARA LAS AERONAVES PROPIEDAD DEL DEPARTAMENTO DE ANTIOQUIA."/>
    <d v="2018-01-31T00:00:00"/>
    <s v="12 MESES"/>
    <s v="Contratación Directa - No pluralidad de oferentes"/>
    <s v="Recursos propios"/>
    <n v="260458062"/>
    <n v="260458062"/>
    <s v="NO"/>
    <s v="N/A"/>
    <s v="ANA CRISTINA URIBE PALACIO"/>
    <s v="Lider Gestor - Oficina Privada"/>
    <n v="3839020"/>
    <s v="anacristina.uribe@antioquia.gov.co"/>
    <s v="Fortalecimiento Autoridad Sanitaria"/>
    <s v="Población  de dificil acceso atendida a través de brigadas  de salud del programa aéreo de salud"/>
    <s v="Apoyo a la prestación de servicios de baja complejidad a la población de dificil acceso todo el Departamento,Antioquia"/>
    <s v="01-0035"/>
    <s v="Población  de dificil acceso atendida a través de brigadas  de salud del programa aéreo de salud"/>
    <s v="Operaciones aéreas, Mantenimiento Aeronáutico, Combustibles, espacio físico. "/>
    <n v="8017"/>
    <n v="19937"/>
    <d v="2018-01-19T00:00:00"/>
    <s v="N/A"/>
    <n v="4600007993"/>
    <x v="1"/>
    <s v="ORGANIZACIÓN TERPEL S.A "/>
    <s v="En ejecución"/>
    <m/>
    <s v="CARLOS EDUARDO GUERRA SUA"/>
    <s v="Tipo C:  Supervisión"/>
    <s v="Supervisor"/>
  </r>
  <r>
    <x v="14"/>
    <n v="78181800"/>
    <s v="REALIZAR EL MANTENIMIENTO GENERAL DEL AVION CESSNA C208B HK 5116G"/>
    <d v="2018-01-02T00:00:00"/>
    <s v="5 MESES"/>
    <s v="Mínima Cuantía"/>
    <s v="Recursos propios"/>
    <n v="60156142"/>
    <n v="60156142"/>
    <s v="NO"/>
    <s v="N/A"/>
    <s v="SAMIR ALONSO MURILLO"/>
    <s v="Lider Gestor - SSSA"/>
    <n v="3839761"/>
    <s v="samir.murillo@antioquia.gov.co"/>
    <s v="Fortalecimiento Autoridad Sanitaria"/>
    <s v="Población  de dificil acceso atendida a través de brigadas  de salud del programa aéreo de salud"/>
    <s v="Apoyo a la prestación de servicios de baja complejidad a la población de dificil acceso todo el Departamento,Antioquia"/>
    <s v="01-0035"/>
    <s v="Población  de dificil acceso atendida a través de brigadas  de salud del programa aéreo de salud"/>
    <s v="Operaciones aéreas, Mantenimiento Aeronáutico, Combustibles, espacio físico. "/>
    <m/>
    <m/>
    <m/>
    <m/>
    <m/>
    <x v="0"/>
    <m/>
    <m/>
    <m/>
    <s v="CARLOS EDUARDO GUERRA SUA"/>
    <s v="Tipo C:  Supervisión"/>
    <s v="Supervisor"/>
  </r>
  <r>
    <x v="14"/>
    <n v="78181800"/>
    <s v="REALIZAR EL MANTENIMIENTO GENERAL DEL HELICÓPTERO BELL 407 - MATRICULA HK 4213G - SERIE NUMERO DE LA AERONAVE 53405, PROPIEDAD DEL DEPARTAMENTO DE ANTIOQUIA"/>
    <d v="2018-01-02T00:00:00"/>
    <s v="4 MESES"/>
    <s v="Contratación Directa - No pluralidad de oferentes"/>
    <s v="Recursos propios"/>
    <n v="238224232"/>
    <n v="238224232"/>
    <s v="NO"/>
    <s v="N/A"/>
    <s v="SAMIR ALONSO MURILLO"/>
    <s v="Lider Gestor - SSSA"/>
    <n v="3839761"/>
    <s v="samir.murillo@antioquia.gov.co"/>
    <s v="Fortalecimiento Autoridad Sanitaria"/>
    <s v="Población  de dificil acceso atendida a través de brigadas  de salud del programa aéreo de salud"/>
    <s v="Apoyo a la prestación de servicios de baja complejidad a la población de dificil acceso todo el Departamento,Antioquia"/>
    <s v="01-0035"/>
    <s v="Población  de dificil acceso atendida a través de brigadas  de salud del programa aéreo de salud"/>
    <s v="Operaciones aéreas, Mantenimiento Aeronáutico, Combustibles, espacio físico. "/>
    <n v="8028"/>
    <n v="20508"/>
    <d v="2018-01-26T00:00:00"/>
    <s v="N/A"/>
    <n v="4600008055"/>
    <x v="1"/>
    <s v="HELICENTRO S.A.S"/>
    <s v="En ejecución"/>
    <m/>
    <s v="LUIS ALEJANDRO ARANGO RIVERA"/>
    <s v="Tipo C:  Supervisión"/>
    <s v="Supervisor"/>
  </r>
  <r>
    <x v="14"/>
    <n v="80111700"/>
    <s v="PRESTACIÓN DE SERVICIOS PROFESIONALES PARA EL SOPORTE DE LA OPERACIÓN AEREA DEL DEPARTAMENTO DE ANTIOQUIA: COMO TRIPULANTE Y APOYO EN LAS ACTIVIDADES REQUERIDAS POR EL PERMISO DE OPERACION DEL DEPARTAMENTO DE ANTIOQUIA – PILOTO 2 / BELL 407 "/>
    <d v="2018-01-02T00:00:00"/>
    <s v="5 MESES"/>
    <s v="Contratación Directa - Prestación de Servicios y de Apoyo a la Gestión Persona Natural"/>
    <s v="Recursos propios"/>
    <n v="67224112"/>
    <n v="67224112"/>
    <s v="NO"/>
    <s v="N/A"/>
    <s v="SAMIR ALONSO MURILLO"/>
    <s v="Lider Gestor - SSSA"/>
    <n v="3839761"/>
    <s v="samir.murillo@antioquia.gov.co"/>
    <s v="Fortalecimiento Autoridad Sanitaria"/>
    <s v="Población  de dificil acceso atendida a través de brigadas  de salud del programa aéreo de salud"/>
    <s v="Apoyo a la prestación de servicios de baja complejidad a la población de dificil acceso todo el Departamento,Antioquia"/>
    <s v="01-0035"/>
    <s v="Población  de dificil acceso atendida a través de brigadas  de salud del programa aéreo de salud"/>
    <s v="Operaciones aéreas, Mantenimiento Aeronáutico, Combustibles, espacio físico. "/>
    <n v="8026"/>
    <n v="20506"/>
    <d v="2018-01-26T00:00:00"/>
    <s v="N/A"/>
    <n v="4600008053"/>
    <x v="1"/>
    <s v="GABRIEL ANGEL MOLINA BALBIN"/>
    <s v="En ejecución"/>
    <m/>
    <s v="LUIS ALEJANDRO ARANGO RIVERA"/>
    <s v="Tipo C:  Supervisión"/>
    <s v="Supervisor"/>
  </r>
  <r>
    <x v="14"/>
    <n v="80131502"/>
    <s v="PERMITIR EL USO Y GOCE EN CALIDAD DE ARRENDAMIENTO DEL HANGAR 71 DEL AEROPUERTO OLAYA HERRERA DEL MUNICIPIO DE MEDELLÍN UBICADO EN LA CARRERA 67 #1B-15."/>
    <d v="2018-01-02T00:00:00"/>
    <s v="12 MESES"/>
    <s v="Contratación Directa - Arrendamiento o Adquisición de Bienes Inmuebles"/>
    <s v="Recursos propios"/>
    <n v="155389692"/>
    <n v="155389692"/>
    <s v="NO"/>
    <s v="N/A"/>
    <s v="SAMIR ALONSO MURILLO"/>
    <s v="Lider Gestor - SSSA"/>
    <n v="3839761"/>
    <s v="samir.murillo@antioquia.gov.co"/>
    <s v="Fortalecimiento Autoridad Sanitaria"/>
    <s v="Población  de dificil acceso atendida a través de brigadas  de salud del programa aéreo de salud"/>
    <s v="Apoyo a la prestación de servicios de baja complejidad a la población de dificil acceso todo el Departamento,Antioquia"/>
    <s v="01-0035"/>
    <s v="Población  de dificil acceso atendida a través de brigadas  de salud del programa aéreo de salud"/>
    <s v="Operaciones aéreas, Mantenimiento Aeronáutico, Combustibles, espacio físico. "/>
    <s v="2018CA160001"/>
    <n v="20081"/>
    <d v="2017-12-20T00:00:00"/>
    <s v="N/A"/>
    <s v="2018CA160001"/>
    <x v="1"/>
    <s v="AIRPLAN S.A"/>
    <s v="En ejecución"/>
    <m/>
    <s v="CARLOS EDUARDO GUERRA SUA"/>
    <s v="Tipo C:  Supervisión"/>
    <s v="Supervisor"/>
  </r>
  <r>
    <x v="14"/>
    <s v="78181800; 80111700"/>
    <s v="PRESTACIÓN DE SERVICIOS PARA APOYAR LA SUPERVISIÓN, SEGUIMIENTO Y CONTROL DEL MANTENIMIENTO GENERAL DE LAS AERONAVES DEL DEPARTAMENTO DE ANTIOQUIA."/>
    <d v="2018-01-02T00:00:00"/>
    <s v="5 MESES"/>
    <s v="Contratación Directa - Prestación de Servicios y de Apoyo a la Gestión Persona Natural"/>
    <s v="Recursos propios"/>
    <n v="31875603"/>
    <n v="31875603"/>
    <s v="NO"/>
    <s v="N/A"/>
    <s v="SAMIR ALONSO MURILLO"/>
    <s v="Lider Gestor - SSSA"/>
    <n v="3839761"/>
    <s v="samir.murillo@antioquia.gov.co"/>
    <s v="Fortalecimiento Autoridad Sanitaria"/>
    <s v="Población  de dificil acceso atendida a través de brigadas  de salud del programa aéreo de salud"/>
    <s v="Apoyo a la prestación de servicios de baja complejidad a la población de dificil acceso todo el Departamento,Antioquia"/>
    <s v="01-0035"/>
    <s v="Población  de dificil acceso atendida a través de brigadas  de salud del programa aéreo de salud"/>
    <s v="Operaciones aéreas, Mantenimiento Aeronáutico, Combustibles, espacio físico. "/>
    <n v="8027"/>
    <n v="20019"/>
    <d v="2018-01-26T00:00:00"/>
    <s v="N/A"/>
    <n v="4600008046"/>
    <x v="1"/>
    <s v="HENRY CHAPARRO CHAPARRO"/>
    <s v="En ejecución"/>
    <m/>
    <s v="LORENZO ALEJANDRO MELO ESTRADA"/>
    <s v="Tipo C:  Supervisión"/>
    <s v="Supervisor"/>
  </r>
  <r>
    <x v="14"/>
    <s v="78181800; 80111700"/>
    <s v="PRESTACIÓN DE SERVICIOS PARA APOYAR LA SUPERVISIÓN, SEGUIMIENTO Y CONTROL DEL MANTENIMIENTO GENERAL DE LAS AERONAVES DEL DEPARTAMENTO DE ANTIOQUIA."/>
    <d v="2018-01-02T00:00:00"/>
    <s v="5 MESES"/>
    <s v="Contratación Directa - Prestación de Servicios y de Apoyo a la Gestión Persona Natural"/>
    <s v="Recursos propios"/>
    <n v="13660973"/>
    <n v="13660973"/>
    <s v="NO"/>
    <s v="N/A"/>
    <s v="ANA CRISTINA URIBE PALACIO"/>
    <s v="Lider Gestor - Oficina Privada"/>
    <n v="3839020"/>
    <s v="anacristina.uribe@antioquia.gov.co"/>
    <s v="Fortalecimiento Autoridad Sanitaria"/>
    <s v="Población  de dificil acceso atendida a través de brigadas  de salud del programa aéreo de salud"/>
    <s v="Apoyo a la prestación de servicios de baja complejidad a la población de dificil acceso todo el Departamento,Antioquia"/>
    <s v="01-0036"/>
    <s v="Población  de dificil acceso atendida a través de brigadas  de salud del programa aéreo de salud"/>
    <s v="Operaciones aéreas, Mantenimiento Aeronáutico, Combustibles, espacio físico. "/>
    <n v="8027"/>
    <n v="20019"/>
    <d v="2018-01-26T00:00:00"/>
    <s v="N/A"/>
    <n v="4600008046"/>
    <x v="1"/>
    <s v="HENRY CHAPARRO CHAPARRO"/>
    <s v="En ejecución"/>
    <m/>
    <s v="JORGE ELIECER VARGAS GARAY"/>
    <s v="Tipo C:  Supervisión"/>
    <s v="Supervisor"/>
  </r>
  <r>
    <x v="14"/>
    <n v="80111700"/>
    <s v="PRESTACIÓN DE SERVICIOS PROFESIONALES PARA EL SOPORTE DE LA OPERACIÓN AÉREA DEL DEPARTAMENTO DE ANTIOQUIA: COMO TRIPULANTE Y APOYO EN LAS ACTIVIDADES REQUERIDAS POR EL PERMISO DE OPERACIÓN DEL DEPARTAMENTO DE ANTIOQUIA: PILOTO 2 / CESSNA 208B."/>
    <d v="2018-01-01T00:00:00"/>
    <s v="6 MESES"/>
    <s v="Contratación Directa - Prestación de Servicios y de Apoyo a la Gestión Persona Natural"/>
    <s v="Recursos propios"/>
    <n v="79273477"/>
    <n v="79273477"/>
    <s v="NO"/>
    <s v="N/A"/>
    <s v="SAMIR ALONSO MURILLO"/>
    <s v="Lider Gestor - SSSA"/>
    <n v="3839761"/>
    <s v="samir.murillo@antioquia.gov.co"/>
    <s v="Fortalecimiento Autoridad Sanitaria"/>
    <s v="Población  de dificil acceso atendida a través de brigadas  de salud del programa aéreo de salud"/>
    <s v="Apoyo a la prestación de servicios de baja complejidad a la población de dificil acceso todo el Departamento,Antioquia"/>
    <s v="01-0035"/>
    <s v="Población  de dificil acceso atendida a través de brigadas  de salud del programa aéreo de salud"/>
    <s v="Operaciones aéreas, Mantenimiento Aeronáutico, Combustibles, espacio físico. "/>
    <n v="8044"/>
    <s v="20743 - 20794"/>
    <d v="2018-01-26T00:00:00"/>
    <s v="N/A"/>
    <n v="460008041"/>
    <x v="1"/>
    <s v="NUKAK S.A.S"/>
    <s v="En ejecución"/>
    <m/>
    <s v="CARLOS EDUARDO GUERRA SUA"/>
    <s v="Tipo C:  Supervisión"/>
    <s v="Supervisor"/>
  </r>
  <r>
    <x v="14"/>
    <n v="85101701"/>
    <s v="Apoyar la gestión territorial en lo referente a  la construcción e implementación de la Política Pública de Discapacidad Municipal y Departamental, en el marco del Sistema Nacional de Discapacidad."/>
    <d v="2018-02-01T00:00:00"/>
    <s v="9 meses"/>
    <s v="Selección Abreviada - Menor Cuantía"/>
    <s v="Recursos propios"/>
    <n v="341248000"/>
    <n v="221248000"/>
    <s v="NO"/>
    <s v="N/A"/>
    <s v="Alexandra Leonor Alvarez Avila"/>
    <s v="profesional Universitario"/>
    <s v="3839751"/>
    <s v="alexandra.alvarez@antioquia.gov.co"/>
    <s v="Población en Situación de Discapacidad"/>
    <s v="Caracterización de personas en situación de discapacidad en el Registro de Localización de Personas con Discapacidad"/>
    <s v="Proteccion a poblacion Vulnerable en el Departamento de Antioquia Etnia, Discapacidad, Genero, Niñez, Adolescencia, Personas Mayores"/>
    <s v="01-0040"/>
    <s v="personas en situación de discapacidad en el Registro de Localización de Personas con Discapacidad"/>
    <s v="Gestion del proyecto"/>
    <m/>
    <m/>
    <m/>
    <m/>
    <m/>
    <x v="0"/>
    <m/>
    <m/>
    <m/>
    <s v="Alexandra Leonor Alvarez Avila"/>
    <s v="Tipo C:  Supervisión"/>
    <s v="Tecnica, Administrativa, Financiera."/>
  </r>
  <r>
    <x v="14"/>
    <n v="85101701"/>
    <s v="Apoyar la gestión territorial en lo referente a  la construcción e implementación de la Política Pública de Discapacidad Municipal y Departamental, en el marco del Sistema Nacional de Discapacidad."/>
    <d v="2018-02-01T00:00:00"/>
    <s v="9 meses"/>
    <s v="Selección Abreviada - Menor Cuantía"/>
    <s v="SGP"/>
    <n v="341248000"/>
    <n v="120000000"/>
    <s v="NO"/>
    <s v="N/A"/>
    <s v="Alexandra Leonor Alvarez Avila"/>
    <s v="profesional Universitario"/>
    <s v="3839751"/>
    <s v="alexandra.alvarez@antioquia.gov.co"/>
    <s v="Población en Situación de Discapacidad"/>
    <s v="Caracterización de personas en situación de discapacidad en el Registro de Localización de Personas con Discapacidad"/>
    <s v="Proteccion a poblacion Vulnerable en el Departamento de Antioquia Etnia, Discapacidad, Genero, Niñez, Adolescencia, Personas Mayores"/>
    <s v="01-0040"/>
    <s v="personas en situación de discapacidad en el Registro de Localización de Personas con Discapacidad"/>
    <s v="Gestion del proyecto"/>
    <m/>
    <m/>
    <m/>
    <m/>
    <m/>
    <x v="0"/>
    <m/>
    <m/>
    <m/>
    <s v="Alexandra Leonor Alvarez Avila"/>
    <s v="Tipo C:  Supervisión"/>
    <s v="Tecnica, Administrativa, Financiera."/>
  </r>
  <r>
    <x v="14"/>
    <n v="85101501"/>
    <s v="Prestar Servicios de Salud de mediana y alta complejidad, dirigidos a la población pobre no cubierta con subsidios a la demanda del Departamento de Antioquia, incluye las atenciones de pacientes de los programas de VIH_SIDA y Tuberculosis y medicamentos. ESE Hospital La María."/>
    <d v="2017-11-10T00:00:00"/>
    <s v="22 meses"/>
    <s v="Contratación Directa - Contratos Interadministrativos"/>
    <s v="SGP"/>
    <n v="5550000000"/>
    <n v="3000000000"/>
    <s v="SI"/>
    <s v="Aprobadas"/>
    <s v="Cesar Mauricio Ruiz Chaverra"/>
    <s v="Director Atención a las Personas"/>
    <s v="383 98 21"/>
    <s v="cesarmauricio.ruiz@antioquia.gov.co"/>
    <s v="Fortalecimiento Autoridad Sanitaria"/>
    <s v="Población Pobre No Afiliada atendida en salud con recursos a cargo del Departamento"/>
    <s v=" Servicio atención en salud a la población pobre y vulnerable Todo El Departamento, Antioquia, Occidente"/>
    <s v="07-0056"/>
    <s v="Población Pobre No Afiliada atendida en salud con recursos a cargo del Departamento"/>
    <s v="Contratación de mediana y alta complejidad"/>
    <n v="7636"/>
    <n v="18484"/>
    <m/>
    <m/>
    <n v="4600007700"/>
    <x v="2"/>
    <s v="ESE Hospital La María"/>
    <s v="En ejecución"/>
    <s v="Inició en 2017, con vigencia futura aprobada 2018 y se solicitará vigencia futura para darle continuidad en 2019"/>
    <s v="Carlos Arturo Cano Rios"/>
    <s v="Tipo C:  Supervisión"/>
    <s v="Supervisión técnica, administrativa y financiera"/>
  </r>
  <r>
    <x v="14"/>
    <n v="85101501"/>
    <s v="Prestación de Servicios de Salud de mediana y alta complejidad y servicios autorizados por la Secretaría Seccional de Salud y Protección Social de Antioquia, dirigidos a la población pobre no cubierta con subsidios a la demanda del Departamento de Antioquia - ESE Hospital Manuel Uribe Angel de Envigado."/>
    <d v="2017-11-08T00:00:00"/>
    <s v="22 meses"/>
    <s v="Contratación Directa - Contratos Interadministrativos"/>
    <s v="SGP"/>
    <n v="5410908800"/>
    <n v="2405354400"/>
    <s v="SI"/>
    <s v="Aprobadas"/>
    <s v="Cesar Mauricio Ruiz Chaverra"/>
    <s v="Director Atención a las Personas"/>
    <s v="383 98 21"/>
    <s v="cesarmauricio.ruiz@antioquia.gov.co"/>
    <s v="Fortalecimiento Autoridad Sanitaria"/>
    <s v="Población Pobre No Afiliada atendida en salud con recursos a cargo del Departamento"/>
    <s v=" Servicio atención en salud a la población pobre y vulnerable Todo El Departamento, Antioquia, Occidente"/>
    <s v="07-0056"/>
    <s v="Población Pobre No Afiliada atendida en salud con recursos a cargo del Departamento"/>
    <s v="Contratación de mediana y alta complejidad"/>
    <n v="7569"/>
    <n v="18493"/>
    <m/>
    <m/>
    <n v="4600007650"/>
    <x v="2"/>
    <s v=" ESE Hospital Manuel Uribe Angel de Envigado"/>
    <s v="En ejecución"/>
    <s v="Inició en 2017, con vigencia futura aprobada 2018 y se solicitará vigencia futura para darle continuidad en 2019"/>
    <s v="Fernando Arturo Berrio"/>
    <s v="Tipo C:  Supervisión"/>
    <s v="Supervisión técnica, administrativa y financiera"/>
  </r>
  <r>
    <x v="14"/>
    <n v="85101501"/>
    <s v="Prestación de Servicios de Salud de mediana complejidad y servicios autorizados por la Secretaría Seccional de Salud y Protección Social de Antioquia, dirigidos a la población pobre no cubierta con subsidios a la demanda del departamento de Antioquia- ESE Hospital San Vicente de Paul de Caldas."/>
    <d v="2017-11-07T00:00:00"/>
    <s v="22 meses"/>
    <s v="Contratación Directa - Contratos Interadministrativos"/>
    <s v="SGP"/>
    <n v="432939200"/>
    <n v="219469600"/>
    <s v="SI"/>
    <s v="Aprobadas"/>
    <s v="Cesar Mauricio Ruiz Chaverra"/>
    <s v="Director Atención a las Personas"/>
    <s v="383 98 21"/>
    <s v="cesarmauricio.ruiz@antioquia.gov.co"/>
    <s v="Fortalecimiento Autoridad Sanitaria"/>
    <s v="Población Pobre No Afiliada atendida en salud con recursos a cargo del Departamento"/>
    <s v=" Servicio atención en salud a la población pobre y vulnerable Todo El Departamento, Antioquia, Occidente"/>
    <s v="07-0056"/>
    <s v="Población Pobre No Afiliada atendida en salud con recursos a cargo del Departamento"/>
    <s v="Contratación de mediana  complejidad"/>
    <n v="7562"/>
    <n v="18486"/>
    <m/>
    <m/>
    <n v="46000007651"/>
    <x v="2"/>
    <s v="ESE Hospital San Vicente de Paul de Caldas"/>
    <s v="En ejecución"/>
    <s v="Inició en 2017, con vigencia futura aprobada 2018 y se solicitará vigencia futura para darle continuidad en 2019"/>
    <s v="Carlos Arturo Cano Rios"/>
    <s v="Tipo C:  Supervisión"/>
    <s v="Supervisión técnica, administrativa y financiera"/>
  </r>
  <r>
    <x v="14"/>
    <n v="85101501"/>
    <s v="Prestación de Servicios de Salud de mediana complejidad y servicios autorizados por la Secretaría Seccional de Salud y Protección Social de Antioquia, dirigidos a la población pobre no cubierta con subsidios a la demanda del departamento de Antioquia- ESE METROSALUD"/>
    <d v="2017-11-07T00:00:00"/>
    <s v="20 meses"/>
    <s v="Contratación Directa - Contratos Interadministrativos"/>
    <s v="SGP"/>
    <n v="1290000000"/>
    <n v="560000000"/>
    <s v="SI"/>
    <s v="Aprobadas"/>
    <s v="Cesar Mauricio Ruiz Chaverra"/>
    <s v="Director Atención a las Personas"/>
    <s v="383 98 21"/>
    <s v="cesarmauricio.ruiz@antioquia.gov.co"/>
    <s v="Fortalecimiento Autoridad Sanitaria"/>
    <s v="Población Pobre No Afiliada atendida en salud con recursos a cargo del Departamento"/>
    <s v=" Servicio atención en salud a la población pobre y vulnerable Todo El Departamento, Antioquia, Occidente"/>
    <s v="07-0056"/>
    <s v="Población Pobre No Afiliada atendida en salud con recursos a cargo del Departamento"/>
    <s v="Contratación de mediana  complejidad"/>
    <n v="7560"/>
    <n v="18492"/>
    <m/>
    <m/>
    <n v="46000007633"/>
    <x v="2"/>
    <s v="ESE METROSALUD"/>
    <m/>
    <s v="Inició en 2017, con vigencia futura aprobada 2018 y se solicitará vigencia futura para darle continuidad en 2019"/>
    <s v="Daniel Arbeláez Botero"/>
    <s v="Tipo C:  Supervisión"/>
    <s v="Supervisión técnica, administrativa y financiera"/>
  </r>
  <r>
    <x v="14"/>
    <n v="85101501"/>
    <s v="Prestación de Servicios de Salud de mediana y alta complejidad y servicios autorizados por la Secretaría Seccional de Salud y Protección Social de Antioquia, dirigidos a la población pobre no cubierta con subsidios a la demanda del Departamento de Antioquia. ESE Hospital General de Medellin"/>
    <d v="2018-06-01T00:00:00"/>
    <s v="17 meses"/>
    <s v="Contratación Directa - Contratos Interadministrativos"/>
    <s v="SGP"/>
    <n v="12000000000"/>
    <n v="5000000000"/>
    <s v="SI"/>
    <s v="No solicitadas"/>
    <s v="Cesar Mauricio Ruiz Chaverra"/>
    <s v="Director Atención a las Personas"/>
    <s v="383 98 21"/>
    <s v="cesarmauricio.ruiz@antioquia.gov.co"/>
    <s v="Fortalecimiento Autoridad Sanitaria"/>
    <s v="Población Pobre No Afiliada atendida en salud con recursos a cargo del Departamento"/>
    <s v=" Servicio atención en salud a la población pobre y vulnerable Todo El Departamento, Antioquia, Occidente"/>
    <s v="07-0056"/>
    <s v="Población Pobre No Afiliada atendida en salud con recursos a cargo del Departamento"/>
    <s v="Contratación de mediana y alta complejidad"/>
    <s v="N/A"/>
    <s v="N/A"/>
    <m/>
    <m/>
    <m/>
    <x v="3"/>
    <m/>
    <m/>
    <m/>
    <s v="Oswaldo Paniagua"/>
    <s v="Tipo C:  Supervisión"/>
    <s v="Supervisión técnica, administrativa y financiera"/>
  </r>
  <r>
    <x v="14"/>
    <n v="85101501"/>
    <s v="Prestación de Servicios de Salud de mediana y alta complejidad y servicios autorizados por la Secretaría Seccional de Salud y Protección Social de Antioquia, dirigidos a la población pobre no cubierta con subsidios a la demanda del departamento de Antioquia. ESE Hospital San Rafael de Itagui"/>
    <d v="2018-06-01T00:00:00"/>
    <s v="17 meses"/>
    <s v="Contratación Directa - Contratos Interadministrativos"/>
    <s v="SGP"/>
    <n v="1000000000"/>
    <n v="400000000"/>
    <s v="SI"/>
    <s v="No solicitadas"/>
    <s v="Cesar Mauricio Ruiz Chaverra"/>
    <s v="Director Atención a las Personas"/>
    <s v="383 98 21"/>
    <s v="cesarmauricio.ruiz@antioquia.gov.co"/>
    <s v="Fortalecimiento Autoridad Sanitaria"/>
    <s v="Población Pobre No Afiliada atendida en salud con recursos a cargo del Departamento"/>
    <s v=" Servicio atención en salud a la población pobre y vulnerable Todo El Departamento, Antioquia, Occidente"/>
    <s v="07-0056"/>
    <s v="Población Pobre No Afiliada atendida en salud con recursos a cargo del Departamento"/>
    <s v="Contratación de mediana  complejidad"/>
    <s v="N/A"/>
    <s v="N/A"/>
    <m/>
    <m/>
    <m/>
    <x v="3"/>
    <m/>
    <m/>
    <m/>
    <s v="Carlos Arturo Cano Rios"/>
    <s v="Tipo C:  Supervisión"/>
    <s v="Supervisión técnica, administrativa y financiera"/>
  </r>
  <r>
    <x v="14"/>
    <s v="85101604  Y 85101501"/>
    <s v="Prestación de servicios de salud de baja y mediana  complejidad para la  población pobre no cubierta con subsidios a la demanda residente en el municipio de Puerto Berrío."/>
    <d v="2018-06-01T00:00:00"/>
    <s v="11Meses"/>
    <s v="Contratación Directa - Contratos Interadministrativos"/>
    <s v="Recursos propios"/>
    <n v="150000000"/>
    <n v="50000000"/>
    <s v="SI"/>
    <s v="No solicitadas"/>
    <s v="Cesar Mauricio Ruiz Chaverra"/>
    <s v="Director Atención a las Personas"/>
    <s v="383 98 21"/>
    <s v="cesarmauricio.ruiz@antioquia.gov.co"/>
    <s v="Fortalecimiento Autoridad Sanitaria"/>
    <s v="Población Pobre No Afiliada atendida en salud con recursos a cargo del Departamento"/>
    <s v=" Servicio atención en salud a la población pobre y vulnerable Todo El Departamento, Antioquia, Occidente"/>
    <s v="07-0056"/>
    <s v="Población Pobre No Afiliada atendida en salud con recursos a cargo del Departamento"/>
    <s v="Contratación de Baja y mediana complejidad"/>
    <s v="N/A"/>
    <s v="N/A"/>
    <m/>
    <m/>
    <m/>
    <x v="3"/>
    <m/>
    <m/>
    <m/>
    <s v="Fernando Arturo Berrio"/>
    <s v="Tipo C:  Supervisión"/>
    <s v="Supervisión técnica, administrativa y financiera"/>
  </r>
  <r>
    <x v="14"/>
    <n v="85101604"/>
    <s v="Prestación de servicios de salud de baja complejidad o de primer nivel de atención para la  población pobre no cubierta con subsidios a la demanda residente en el municipio de Zaragoza"/>
    <d v="2018-06-01T00:00:00"/>
    <s v="17 meses"/>
    <s v="Contratación Directa - Contratos Interadministrativos"/>
    <s v="Recursos propios"/>
    <n v="25000000"/>
    <n v="10000000"/>
    <s v="SI"/>
    <s v="No solicitadas"/>
    <s v="Cesar Mauricio Ruiz Chaverra"/>
    <s v="Director Atención a las Personas"/>
    <s v="383 98 21"/>
    <s v="cesarmauricio.ruiz@antioquia.gov.co"/>
    <s v="Fortalecimiento Autoridad Sanitaria"/>
    <s v="Población Pobre No Afiliada atendida en salud con recursos a cargo del Departamento"/>
    <s v=" Servicio atención en salud a la población pobre y vulnerable Todo El Departamento, Antioquia, Occidente"/>
    <s v="07-0056"/>
    <s v="Población Pobre No Afiliada atendida en salud con recursos a cargo del Departamento"/>
    <s v="Contratación de Baja complejidad"/>
    <s v="N/A"/>
    <s v="N/A"/>
    <m/>
    <m/>
    <m/>
    <x v="3"/>
    <m/>
    <m/>
    <m/>
    <s v="Manuel Enrique daza"/>
    <s v="Tipo C:  Supervisión"/>
    <s v="Supervisión técnica, administrativa y financiera"/>
  </r>
  <r>
    <x v="14"/>
    <n v="85101504"/>
    <s v="Garantizar la prestación de los servicios de atención psiquiátrica integral y asistencia social a las personas que sean declaradas jurídicamente inimputables por trastorno mental o inmadurez psicológica. "/>
    <d v="2018-02-01T00:00:00"/>
    <s v="21 meses"/>
    <s v="Selección Abreviada - Menor Cuantía"/>
    <s v="Presupuesto de entidad nacional"/>
    <n v="3800000000"/>
    <n v="1800000000"/>
    <s v="SI"/>
    <s v="No solicitadas"/>
    <s v="Cesar Mauricio Ruiz Chaverra"/>
    <s v="Director Atención a las Personas"/>
    <s v="383 98 21"/>
    <s v="cesarmauricio.ruiz@antioquia.gov.co"/>
    <s v="Fortalecimiento Autoridad Sanitaria"/>
    <s v="Población Pobre No Afiliada atendida en salud con recursos a cargo del Departamento"/>
    <s v=" Servicio atención en salud a la población pobre y vulnerable Todo El Departamento, Antioquia, Occidente"/>
    <s v="07-0056"/>
    <s v="Población Pobre No Afiliada atendida en salud con recursos a cargo del Departamento"/>
    <s v="Contratación de mediana  complejidad"/>
    <s v="N/A"/>
    <s v="N/A"/>
    <m/>
    <m/>
    <m/>
    <x v="3"/>
    <m/>
    <m/>
    <m/>
    <s v="Angela Patricia Palacio Molina"/>
    <s v="Tipo C:  Supervisión"/>
    <s v="Supervisión técnica, administrativa y financiera"/>
  </r>
  <r>
    <x v="14"/>
    <n v="85121902"/>
    <s v="Servicios de salud a través de la dispensación y aplicación de medicamentos y/o insumos de salud para la población pobre en lo no cubierto con subsidios a la demanda, con el fin de  dar respuesta a Acciones de Tutela en contra del Departamento-Secretaría Seccional de Salud y Protección Social y a otras autorizaciones expedidas por el ente territotial departamental"/>
    <d v="2018-02-01T00:00:00"/>
    <s v="21 meses"/>
    <s v="Selección Abreviada - Menor Cuantía"/>
    <s v="SGP"/>
    <n v="7700000000"/>
    <n v="3200000000"/>
    <s v="SI"/>
    <s v="No solicitadas"/>
    <s v="Cesar Mauricio Ruiz Chaverra"/>
    <s v="Director Atención a las Personas"/>
    <s v="383 98 21"/>
    <s v="cesarmauricio.ruiz@antioquia.gov.co"/>
    <s v="Fortalecimiento Autoridad Sanitaria"/>
    <s v="Población Pobre No Afiliada atendida en salud con recursos a cargo del Departamento"/>
    <s v=" Servicio atención en salud a la población pobre y vulnerable Todo El Departamento, Antioquia, Occidente"/>
    <s v="07-0056"/>
    <s v="Población Pobre No Afiliada atendida en salud con recursos a cargo del Departamento"/>
    <s v="Contratación de mediana complejidad"/>
    <s v="N/A"/>
    <s v="N/A"/>
    <m/>
    <m/>
    <m/>
    <x v="3"/>
    <m/>
    <m/>
    <m/>
    <s v="Celmira Duque Cardona"/>
    <s v="Tipo C:  Supervisión"/>
    <s v="Supervisión técnica, administrativa y financiera"/>
  </r>
  <r>
    <x v="14"/>
    <n v="85101501"/>
    <s v="Prestar servicios de salud de mediana  alta complejidad  para la población pobre  de Antioquia no cubierta con subsidios a la demanda y  dar soporte a la red pública de hospitales de Antioquia y apoyar la referencia y contra referencia de pacientes. "/>
    <d v="2018-02-01T00:00:00"/>
    <s v="21 meses"/>
    <s v="Selección Abreviada - Menor Cuantía"/>
    <s v="SGP"/>
    <n v="5500000000"/>
    <n v="2500000000"/>
    <s v="SI"/>
    <s v="No solicitadas"/>
    <s v="Cesar Mauricio Ruiz Chaverra"/>
    <s v="Director Atención a las Personas"/>
    <s v="383 98 21"/>
    <s v="cesarmauricio.ruiz@antioquia.gov.co"/>
    <s v="Fortalecimiento Autoridad Sanitaria"/>
    <s v="Población Pobre No Afiliada atendida en salud con recursos a cargo del Departamento"/>
    <s v=" Servicio atención en salud a la población pobre y vulnerable Todo El Departamento, Antioquia, Occidente"/>
    <s v="07-0056"/>
    <s v="Población Pobre No Afiliada atendida en salud con recursos a cargo del Departamento"/>
    <s v="Contratación de mediana y alta complejidad"/>
    <s v="N/A"/>
    <s v="N/A"/>
    <m/>
    <m/>
    <m/>
    <x v="3"/>
    <m/>
    <m/>
    <m/>
    <s v="Diana Ceballos "/>
    <s v="Tipo C:  Supervisión"/>
    <s v="Supervisión técnica, administrativa y financiera"/>
  </r>
  <r>
    <x v="14"/>
    <m/>
    <s v="Realizar la auditoría  de cobros y recobros a la facturación radicada en la SSSA por servicios y tecnologías no cubiertos por el plan de beneficios, para los afiliados al Régimen Subsidiado del Departamento de Antioquia "/>
    <d v="2018-02-01T00:00:00"/>
    <s v="9 meses"/>
    <s v="Concurso de Méritos"/>
    <s v="Recursos propios"/>
    <n v="1359558000"/>
    <n v="1359558000"/>
    <s v="NO"/>
    <s v="N/A"/>
    <s v="Cesar Mauricio Ruiz Chaverra"/>
    <s v="Director Atención a las Personas"/>
    <s v="383 98 21"/>
    <s v="cesarmauricio.ruiz@antioquia.gov.co"/>
    <s v="Fortalecimiento Autoridad Sanitaria"/>
    <s v="Población Pobre No Afiliada atendida en salud con recursos a cargo del Departamento"/>
    <s v=" Servicio atención en salud a la población pobre y vulnerable Todo El Departamento, Antioquia, Occidente"/>
    <s v="07-0056"/>
    <s v="Población Pobre No Afiliada atendida en salud con recursos a cargo del Departamento"/>
    <s v="Apoyo administrativo a la prestación de servicos de salud"/>
    <s v="N/A"/>
    <s v="N/A"/>
    <m/>
    <m/>
    <m/>
    <x v="3"/>
    <m/>
    <m/>
    <m/>
    <s v="Jorge Balbín Quiros"/>
    <s v="Tipo C:  Supervisión"/>
    <s v="Supervisión técnica, administrativa y financiera"/>
  </r>
  <r>
    <x v="14"/>
    <m/>
    <s v="Prestar el servicio de transporte terrestre automotor para apoyar la gestión de la Direccion de atención a las personas- . Secretaría Seccional de Salud y Protección Social "/>
    <d v="2018-02-01T00:00:00"/>
    <s v="9 meses"/>
    <s v="Selección Abreviada - Menor Cuantía"/>
    <s v="Recursos propios"/>
    <n v="27000000"/>
    <n v="27000000"/>
    <s v="NO"/>
    <s v="N/A"/>
    <s v="Cesar Mauricio Ruiz Chaverra"/>
    <s v="Director Atención a las Personas"/>
    <s v="383 98 21"/>
    <s v="cesarmauricio.ruiz@antioquia.gov.co"/>
    <s v="Fortalecimiento Autoridad Sanitaria"/>
    <s v="Población Pobre No Afiliada atendida en salud con recursos a cargo del Departamento"/>
    <s v=" Servicio atención en salud a la población pobre y vulnerable Todo El Departamento, Antioquia, Occidente"/>
    <s v="07-0056"/>
    <s v="Población Pobre No Afiliada atendida en salud con recursos a cargo del Departamento"/>
    <s v="Apoyo administrativo a la prestación de servicos de salud"/>
    <s v="N/A"/>
    <s v="N/A"/>
    <m/>
    <m/>
    <m/>
    <x v="3"/>
    <m/>
    <m/>
    <s v="Se traslada CDP para Subsecretaría Logistica"/>
    <s v="Beatriz Lopera"/>
    <s v="Tipo C:  Supervisión"/>
    <s v="Supervisión técnica, administrativa y financiera"/>
  </r>
  <r>
    <x v="14"/>
    <n v="80141607"/>
    <s v="Prestar el servicio de apoyo logístico para realizar la asesoría, asistencia técnica e inspección y vigilancia  en la  normatividad que regula el sistema General de Seguridad Social en Salud a los Actores del Sistema en los municipios del Departamento de Antioquia.”"/>
    <d v="2018-02-01T00:00:00"/>
    <s v="9 meses"/>
    <s v="Selección Abreviada - Menor Cuantía"/>
    <s v="Recursos propios"/>
    <n v="100000000"/>
    <n v="100000000"/>
    <s v="NO"/>
    <s v="N/A"/>
    <s v="Cesar Mauricio Ruiz Chaverra"/>
    <s v="Director Atención a las Personas"/>
    <s v="383 98 21"/>
    <s v="cesarmauricio.ruiz@antioquia.gov.co"/>
    <s v="Fortalecimiento Autoridad Sanitaria"/>
    <s v="Población Pobre No Afiliada atendida en salud con recursos a cargo del Departamento"/>
    <s v=" Servicio atención en salud a la población pobre y vulnerable Todo El Departamento, Antioquia, Occidente"/>
    <s v="07-0056"/>
    <s v="Población Pobre No Afiliada atendida en salud con recursos a cargo del Departamento"/>
    <s v="Apoyo administrativo a la prestación de servicos de salud"/>
    <s v="N/A"/>
    <s v="N/A"/>
    <m/>
    <m/>
    <m/>
    <x v="3"/>
    <m/>
    <m/>
    <s v="Se hace en conjunto con el Proyecto fortalecimiento del Aseguramiento"/>
    <s v="SOCORRO SALAZAR SANTAMARIA"/>
    <s v="Tipo C:  Supervisión"/>
    <s v="Supervisión técnica, administrativa y financiera"/>
  </r>
  <r>
    <x v="14"/>
    <n v="39121000"/>
    <s v="Suministro de planta eléctrica de  emergencia y conexiones para las dependencias del Hangar 71."/>
    <d v="2018-01-01T00:00:00"/>
    <s v="9 meses"/>
    <s v="Mínima Cuantía"/>
    <s v="Recursos propios"/>
    <n v="50000000"/>
    <n v="50000000"/>
    <s v="NO"/>
    <s v="N/A"/>
    <s v="Nicolás Antonio Montoya Calle"/>
    <s v="Profesional Universitario"/>
    <s v="3838959"/>
    <s v="nicolas.montoya@antioquia.gov.co"/>
    <s v="Salud Pública"/>
    <s v="Tasa de mortalidad general"/>
    <s v="Mejoramiento de la capacidad de respuesta institucional en salud ante emergencias y desastres, para impactar la_x000a_mortalidad Medellín, Antioquia, Occidente"/>
    <s v="23-0010"/>
    <s v="Muertes por emergencias y desastres"/>
    <s v="*Gestión del riesgo de desastres_x000a_*Gestionar solicitudes servicios de salud"/>
    <m/>
    <m/>
    <m/>
    <m/>
    <m/>
    <x v="0"/>
    <m/>
    <m/>
    <s v="CDP se traslada a la Secretaría General"/>
    <s v="Nicolás Antonio Montoya Calle"/>
    <s v="Tipo C:  Supervisión"/>
    <s v="Tecnica, Administrativa, Financiera."/>
  </r>
  <r>
    <x v="14"/>
    <n v="72101517"/>
    <s v="Mantenimiento preventivo y correctivo con suministro de repuestos de las unidades del sistema ininterrumpido de potencia (UPS) instalados en el Centro Administrativo Departamental CAD y sedes externas."/>
    <d v="2018-01-01T00:00:00"/>
    <s v="9 meses"/>
    <s v="Selección Abreviada - Subasta Inversa"/>
    <s v="Recursos propios"/>
    <n v="20000000"/>
    <n v="20000000"/>
    <s v="NO"/>
    <s v="N/A"/>
    <s v="Nicolás Antonio Montoya Calle"/>
    <s v="Profesional Universitario"/>
    <s v="3838959"/>
    <s v="nicolas.montoya@antioquia.gov.co"/>
    <s v="Salud Pública"/>
    <s v="Tasa de mortalidad general"/>
    <s v="Mejoramiento de la capacidad de respuesta institucional en salud ante emergencias y desastres, para impactar la_x000a_mortalidad Medellín, Antioquia, Occidente"/>
    <s v="23-0010"/>
    <s v="Muertes por emergencias y desastres"/>
    <s v="*Gestión del riesgo de desastres_x000a_*Gestionar solicitudes servicios de salud"/>
    <m/>
    <m/>
    <m/>
    <m/>
    <m/>
    <x v="0"/>
    <m/>
    <m/>
    <s v="CDP se traslada a la Secretaría General"/>
    <s v="Nicolás Antonio Montoya Calle"/>
    <s v="Tipo C:  Supervisión"/>
    <s v="Tecnica, Administrativa, Financiera."/>
  </r>
  <r>
    <x v="14"/>
    <n v="72101511"/>
    <s v="Modernización del sistema de aire acondicionado del CRUE Departamental y mantenimiento a otros equipos de aire acondicionado del hangar 71"/>
    <d v="2018-01-01T00:00:00"/>
    <s v="9 meses"/>
    <s v="Selección Abreviada - Subasta Inversa"/>
    <s v="Recursos propios"/>
    <n v="30000000"/>
    <n v="30000000"/>
    <s v="NO"/>
    <s v="N/A"/>
    <s v="Santiago Marín"/>
    <s v="Profesional Universitario"/>
    <n v="3835128"/>
    <s v="santiago.marin@antioquia.gov.co"/>
    <s v="Salud Pública"/>
    <s v="Tasa de mortalidad general"/>
    <s v="Mejoramiento de la capacidad de respuesta institucional en salud ante emergencias y desastres, para impactar la_x000a_mortalidad Medellín, Antioquia, Occidente"/>
    <s v="23-0010"/>
    <s v="Muertes por emergencias y desastres"/>
    <s v="*Gestión del riesgo de desastres_x000a_*Gestionar solicitudes servicios de salud"/>
    <m/>
    <m/>
    <m/>
    <m/>
    <m/>
    <x v="0"/>
    <m/>
    <m/>
    <s v="CDP se traslada a la Secretaría General"/>
    <s v="Santiago Marin"/>
    <s v="Tipo C:  Supervisión"/>
    <s v="Tecnica, Administrativa, Financiera."/>
  </r>
  <r>
    <x v="14"/>
    <n v="83111603"/>
    <s v="Prestación de servicios de operador de telefonía celular para la Gobernación de Antioquia"/>
    <d v="2018-01-01T00:00:00"/>
    <s v="12 meses"/>
    <s v="Contratación Directa - No pluralidad de oferentes"/>
    <s v="Recursos propios"/>
    <n v="7155167"/>
    <n v="7155167"/>
    <s v="NO"/>
    <s v="N/A"/>
    <s v="Diana David"/>
    <s v="Profesional Universitario"/>
    <n v="3839016"/>
    <s v="diana.david@antioquia.gov.co"/>
    <s v="Salud Pública"/>
    <s v="Tasa de mortalidad general"/>
    <s v="Mejoramiento de la capacidad de respuesta institucional en salud ante emergencias y desastres, para impactar la_x000a_mortalidad Medellín, Antioquia, Occidente"/>
    <s v="23-0010"/>
    <s v="Muertes por emergencias y desastres"/>
    <s v="*Gestión del Proyecto_x000a_* Gestión del riesgo de desastres_x000a_*Gestionar solicitudes servicios de salud_x000a_*Asesoría y Asistecia Técnica_x000a_*Inspección y Vigilancia"/>
    <m/>
    <m/>
    <m/>
    <m/>
    <m/>
    <x v="0"/>
    <m/>
    <m/>
    <s v="CDP se traslada a la Direccion de Bienes"/>
    <s v="Diana David"/>
    <s v="Tipo C:  Supervisión"/>
    <s v="Tecnica, Administrativa, Financiera."/>
  </r>
  <r>
    <x v="14"/>
    <n v="42172002"/>
    <s v="Proveer medicamentos, antídotos e insumos medico quirúrgicos al Centro de Reservas en Salud del Centro Regulador de Urgencias, Emergencias y Desastres –CRUE- del Departamento de Antioquia, para el apoyo a la atención de urgencias, emergencias y desastres."/>
    <d v="2018-01-01T00:00:00"/>
    <s v="5 meses"/>
    <s v="Mínima Cuantía"/>
    <s v="Recursos propios"/>
    <n v="76000000"/>
    <n v="76000000"/>
    <s v="NO"/>
    <s v="N/A"/>
    <s v="Luis Fernando Gallego Arango"/>
    <s v="Profesional Universitario"/>
    <s v="3839798"/>
    <s v="infraccionesmisionmedica@antioquia.gov.co"/>
    <s v="Salud Pública"/>
    <s v="Tasa de mortalidad general"/>
    <s v="Mejoramiento de la capacidad de respuesta institucional en salud ante emergencias y desastres, para impactar la_x000a_mortalidad Medellín, Antioquia, Occidente"/>
    <s v="23-0010"/>
    <s v="Muertes por emergencias y desastres"/>
    <s v="*Gestión del riesgo de desastres_x000a_* Gestionar solicitudes de servicios de salud"/>
    <m/>
    <m/>
    <m/>
    <m/>
    <m/>
    <x v="0"/>
    <m/>
    <m/>
    <m/>
    <s v="Luis Fernando Gallego Arango"/>
    <s v="Tipo C:  Supervisión"/>
    <s v="Tecnica, Administrativa, Financiera."/>
  </r>
  <r>
    <x v="14"/>
    <n v="51151903"/>
    <s v="Suministro de dantrolene para la atención de hipertermia maligna en el Departamento de Antioquia"/>
    <d v="2018-01-01T00:00:00"/>
    <s v="9 meses"/>
    <s v="Mínima Cuantía"/>
    <s v="Recursos propios"/>
    <n v="76000000"/>
    <n v="76000000"/>
    <s v="NO"/>
    <s v="N/A"/>
    <s v="Luis Fernando Gallego Arango"/>
    <s v="Profesional Universitario"/>
    <s v="3839798"/>
    <s v="infraccionesmisionmedica@antioquia.gov.co"/>
    <s v="Salud Pública"/>
    <s v="Tasa de mortalidad general"/>
    <s v="Mejoramiento de la capacidad de respuesta institucional en salud ante emergencias y desastres, para impactar la_x000a_mortalidad Medellín, Antioquia, Occidente"/>
    <s v="23-0010"/>
    <s v="Muertes por emergencias y desastres"/>
    <s v="*Gestionar solicitudes servicios de salud"/>
    <m/>
    <m/>
    <m/>
    <m/>
    <m/>
    <x v="0"/>
    <m/>
    <m/>
    <m/>
    <s v="Luis Fernando Gallego Arango"/>
    <s v="Tipo C:  Supervisión"/>
    <s v="Tecnica, Administrativa, Financiera."/>
  </r>
  <r>
    <x v="14"/>
    <n v="85131712"/>
    <s v="Prestación de servicios de asesoría especializada en farmacología y toxicología a los actores del Sistema General de Seguridad Social en Salud y al Centro Regulador de Urgencias, Emergencias y Desastres –CRUE- del Departamento de Antioquia."/>
    <d v="2018-01-01T00:00:00"/>
    <s v="9 meses"/>
    <s v="Selección Abreviada - Menor Cuantía"/>
    <s v="Recursos propios"/>
    <n v="450000000"/>
    <n v="450000000"/>
    <s v="SI"/>
    <s v="No solicitadas"/>
    <s v="Luis Fernando Gallego Arango"/>
    <s v="Profesional Universitario"/>
    <s v="3839798"/>
    <s v="infraccionesmisionmedica@antioquia.gov.co"/>
    <s v="Salud Pública"/>
    <s v="Tasa de mortalidad general"/>
    <s v="Mejoramiento de la capacidad de respuesta institucional en salud ante emergencias y desastres, para impactar la_x000a_mortalidad Medellín, Antioquia, Occidente"/>
    <s v="23-0010"/>
    <s v="Muertes por emergencias y desastres"/>
    <s v="*Gestión del Proyecto_x000a_* Gestión del riesgo de desastres_x000a_*Gestionar solicitudes servicios de salud_x000a_*Asesoría y Asistencia Técnica"/>
    <m/>
    <m/>
    <m/>
    <m/>
    <m/>
    <x v="0"/>
    <m/>
    <m/>
    <m/>
    <s v="Janeth Fernanda Llano Saavedra"/>
    <s v="Tipo C:  Supervisión"/>
    <s v="Tecnica, Administrativa, Financiera."/>
  </r>
  <r>
    <x v="14"/>
    <n v="80141607"/>
    <s v="Prestar el servicio de apoyo logístico para realizar asesorías y actividades orientadas a mejorar la capacidad de respuesta institucional en salud ante emergencias y desastres."/>
    <d v="2018-01-01T00:00:00"/>
    <s v="9 meses"/>
    <s v="Selección Abreviada - Menor Cuantía"/>
    <s v="Recursos propios"/>
    <n v="120000000"/>
    <n v="120000000"/>
    <s v="NO"/>
    <s v="N/A"/>
    <s v="Luis Fernando Gallego Arango"/>
    <s v="Profesional Universitario"/>
    <s v="3839798"/>
    <s v="infraccionesmisionmedica@antioquia.gov.co"/>
    <s v="Salud Pública"/>
    <s v="Tasa de mortalidad general"/>
    <s v="Mejoramiento de la capacidad de respuesta institucional en salud ante emergencias y desastres, para impactar la_x000a_mortalidad Medellín, Antioquia, Occidente"/>
    <s v="23-0010"/>
    <s v="Muertes por emergencias y desastres"/>
    <s v="*Gestión del Proyecto_x000a_* Gestión del riesgo de desastres_x000a_*Asesoría y Asistecia Técnica"/>
    <m/>
    <m/>
    <m/>
    <m/>
    <m/>
    <x v="0"/>
    <m/>
    <m/>
    <m/>
    <s v="Socorro Stella Salazar Santamaría"/>
    <s v="Tipo C:  Supervisión"/>
    <s v="Tecnica, Administrativa, Financiera."/>
  </r>
  <r>
    <x v="14"/>
    <n v="43191609"/>
    <s v="Adquisición e instalación de diademas telefónicas con sus respectivos adaptadores modular y de corriente, para el Centro Regulador de Urgencias, Emergencias y Desastres -CRUE- del Departamento de Antioquia-Secretaría Seccional de Salud y Protección Social."/>
    <d v="2018-01-01T00:00:00"/>
    <s v="5 meses"/>
    <s v="Mínima Cuantía"/>
    <s v="Recursos propios"/>
    <n v="9397072"/>
    <n v="9397072"/>
    <s v="NO"/>
    <s v="N/A"/>
    <s v="Luis Fernando Gallego Arango"/>
    <s v="Profesional Universitario"/>
    <s v="3839798"/>
    <s v="infraccionesmisionmedica@antioquia.gov.co"/>
    <s v="Salud Pública"/>
    <s v="Tasa de mortalidad general"/>
    <s v="Mejoramiento de la capacidad de respuesta institucional en salud ante emergencias y desastres, para impactar la_x000a_mortalidad Medellín, Antioquia, Occidente"/>
    <s v="23-0010"/>
    <s v="Muertes por emergencias y desastres"/>
    <s v="*Gestión del Proyecto_x000a_* Gestión del riesgo de desastres_x000a_*Gestionar solicitudes servicios de salud"/>
    <m/>
    <m/>
    <m/>
    <m/>
    <m/>
    <x v="0"/>
    <m/>
    <m/>
    <m/>
    <s v="Janeth Fernanda Llano Saavedra"/>
    <s v="Tipo C:  Supervisión"/>
    <s v="Tecnica, Administrativa, Financiera."/>
  </r>
  <r>
    <x v="14"/>
    <n v="60104104"/>
    <s v="Adquisición de kits educativos para la promoción de la donación de sangre"/>
    <d v="2018-01-01T00:00:00"/>
    <s v="5 meses"/>
    <s v="Mínima Cuantía"/>
    <s v="Recursos propios"/>
    <n v="51000000"/>
    <n v="51000000"/>
    <s v="NO"/>
    <s v="N/A"/>
    <s v="Victoria Eugenia Villegas Cardenas"/>
    <s v="Profesional Universitario"/>
    <s v="3839950"/>
    <s v="victoria.villegas@antioquia.gov.co"/>
    <s v="Salud Pública"/>
    <s v="Tasa de mortalidad general"/>
    <s v="Mejoramiento de la capacidad de respuesta institucional en salud ante emergencias y desastres, para impactar la_x000a_mortalidad Medellín, Antioquia, Occidente"/>
    <s v="23-0010"/>
    <s v="Muertes por emergencias y desastres"/>
    <s v="*Gestión del Proyecto_x000a_* Gestión del riesgo de desastres_x000a_*Gestionar solicitudes servicios de salud"/>
    <m/>
    <m/>
    <m/>
    <m/>
    <m/>
    <x v="0"/>
    <m/>
    <m/>
    <m/>
    <s v="Victoria Eugenia Villegas Cardenas"/>
    <s v="Tipo C:  Supervisión"/>
    <s v="Tecnica, Administrativa, Financiera."/>
  </r>
  <r>
    <x v="14"/>
    <n v="45111616"/>
    <s v="Adquisición de equipos audiovisuales y accesorios para la sala de crisis del Centro Regulador de Urgencias, Emergencias -CRUE- "/>
    <d v="2018-01-01T00:00:00"/>
    <s v="9 meses"/>
    <s v="Mínima Cuantía"/>
    <s v="Recursos propios"/>
    <n v="26000000"/>
    <n v="26000000"/>
    <s v="NO"/>
    <s v="N/A"/>
    <s v="Servidor de la Subsecretaria Logística"/>
    <s v="Profesional Universitario"/>
    <m/>
    <m/>
    <s v="Salud Pública"/>
    <s v="Tasa de mortalidad general"/>
    <s v="Mejoramiento de la capacidad de respuesta institucional en salud ante emergencias y desastres, para impactar la_x000a_mortalidad Medellín, Antioquia, Occidente"/>
    <s v="23-0010"/>
    <s v="Muertes por emergencias y desastres"/>
    <s v="*Gestión del Proyecto_x000a_* Gestión del riesgo de desastres_x000a_*Gestionar solicitudes servicios de salud"/>
    <m/>
    <m/>
    <m/>
    <m/>
    <m/>
    <x v="0"/>
    <m/>
    <m/>
    <s v="CDP se traslada a la Subsecretaría Logistica"/>
    <s v="Servidor de la subsecretaria logistica"/>
    <s v="Tipo C:  Supervisión"/>
    <s v="Tecnica, Administrativa, Financiera."/>
  </r>
  <r>
    <x v="14"/>
    <n v="83112206"/>
    <s v="Alquiler de infraestructura para el sistema de radiocomunicaciones de la Gobernación de Antioquia"/>
    <d v="2018-09-01T00:00:00"/>
    <s v="6 meses"/>
    <s v="Selección Abreviada - Menor Cuantía"/>
    <s v="Recursos propios"/>
    <n v="870339225"/>
    <n v="418000000"/>
    <s v="SI"/>
    <s v="No solicitadas"/>
    <s v="Luis Fernando Gallego Arango"/>
    <s v="Profesional Universitario"/>
    <s v="3839798"/>
    <s v="infraccionesmisionmedica@antioquia.gov.co"/>
    <s v="Salud Pública"/>
    <s v="Tasa de mortalidad general"/>
    <s v="Mejoramiento de la capacidad de respuesta institucional en salud ante emergencias y desastres, para impactar la_x000a_mortalidad Medellín, Antioquia, Occidente"/>
    <s v="23-0010"/>
    <s v="Muertes por emergencias y desastres"/>
    <s v="*Gestión del riesgo de desastres_x000a_*Gestionar solicitudes servicios de salud"/>
    <n v="7750"/>
    <n v="19223"/>
    <d v="2017-10-24T00:00:00"/>
    <m/>
    <n v="4600007989"/>
    <x v="2"/>
    <s v="Enlaces Inalámbricos Digitales S.A.S."/>
    <s v="Celebrado sin iniciar"/>
    <s v="Inicia en 2017, con vigencia futura aprobada 2018; se solicitará vigencia futura para adición y prórroga  y darle así continuidad en 2019"/>
    <s v="Luis Fernando Gallego Arango (Financiero - Administrativo)_x000a_Ingeniero sistemas o electrónico (Técnica)"/>
    <s v="Tipo B2: Supervisión Colegiada"/>
    <s v="Tecnica, Administrativa, Financiera."/>
  </r>
  <r>
    <x v="14"/>
    <n v="42172002"/>
    <s v="Proveer al CRUE Departamental,  medicamentos, insumos médico-quirúrgicos, antídotos, equipos y demás elementos que apoyen a la red de prestadores de servicios de salud para la atención oportuna de la población antioqueña afectada por situaciones de urgencia, emergencia o desastre."/>
    <d v="2018-06-01T00:00:00"/>
    <s v="15 meses"/>
    <s v="Selección Abreviada - Menor Cuantía"/>
    <s v="Recursos propios"/>
    <n v="329000000"/>
    <n v="90000000"/>
    <s v="SI"/>
    <s v="No solicitadas"/>
    <s v="Luis Fernando Gallego Arango"/>
    <s v="Profesional Universitario"/>
    <s v="3839798"/>
    <s v="infraccionesmisionmedica@antioquia.gov.co"/>
    <s v="Salud Pública"/>
    <s v="Tasa de mortalidad general"/>
    <s v="Mejoramiento de la capacidad de respuesta institucional en salud ante emergencias y desastres, para impactar la_x000a_mortalidad Medellín, Antioquia, Occidente"/>
    <s v="23-0010"/>
    <s v="Muertes por emergencias y desastres"/>
    <s v="*Gestión del riesgo de desastres_x000a_* Gestionar solicitudes de servicios de salud"/>
    <m/>
    <m/>
    <m/>
    <m/>
    <m/>
    <x v="0"/>
    <m/>
    <m/>
    <m/>
    <s v="Luis Fernando Gallego Arango"/>
    <s v="Tipo B2: Supervisión Colegiada"/>
    <s v="Tecnica, Administrativa, Financiera."/>
  </r>
  <r>
    <x v="14"/>
    <m/>
    <s v="Prestar el servicio de asesoría, asistencia técnica y apoyo a la gestión a la secretaría seccional de salud y protección social de Antioquia en las acciones planteadas en el plan territorial de salud en el marco del plan decenal de salud pública en el Departamento (CRUE y Servicios de atención en salud)"/>
    <d v="2017-11-10T00:00:00"/>
    <s v="10  meses"/>
    <s v="Contratación Directa - Prestación de Servicios y de Apoyo a la Gestión Persona Jurídica"/>
    <s v="Recursos propios"/>
    <n v="11446716292"/>
    <n v="2970719000"/>
    <s v="SI"/>
    <s v="Aprobadas"/>
    <s v="Cesar Mauricio Ruiz Chaverra"/>
    <s v="Director Atención a las Personas"/>
    <s v="383 98 21"/>
    <s v="cesarmauricio.ruiz@antioquia.gov.co"/>
    <s v="Fortalecimiento Autoridad Sanitaria"/>
    <s v="Tasa de mortalidad general"/>
    <s v="Mejoramiento de la capacidad de respuesta institucional en salud ante emergencias y desastres, para impactar la_x000a_mortalidad Medellín, Antioquia, Occidente"/>
    <s v="23-0010"/>
    <s v="Muertes por emergencias y desastres"/>
    <s v="*Gestión del Proyecto_x000a_* Gestión del riesgo de desastres_x000a_*Gestionar solicitudes servicios de salud_x000a_*Asesoría y Asistencia Técnica"/>
    <n v="7966"/>
    <m/>
    <d v="2017-11-17T00:00:00"/>
    <n v="4600007919"/>
    <n v="4600007919"/>
    <x v="2"/>
    <s v="CES"/>
    <s v="En ejecución"/>
    <m/>
    <s v="Carlos Mario Tamayo"/>
    <s v="Tipo C:  Supervisión"/>
    <s v="Tecnica, Administrativa, Financiera."/>
  </r>
  <r>
    <x v="14"/>
    <n v="85111614"/>
    <s v="Apoyar a la promoción de los estilos de vida saludables - actividad física "/>
    <d v="2018-06-01T00:00:00"/>
    <s v="8 meses"/>
    <s v="Licitación pública"/>
    <s v="SGP"/>
    <n v="473500000"/>
    <n v="473500000"/>
    <s v="NO"/>
    <s v="N/A"/>
    <s v="Alexandra Jimena Jiménez"/>
    <s v="Profesional Universitaria Area salud "/>
    <s v="3835387"/>
    <s v="alexandra.jimenez@antioquia.gov.co"/>
    <s v="Salud Pública"/>
    <s v="Tasa de mortalidad por infarto agudo de miocardio"/>
    <s v="Fortalecimiento estilos de vida saludable y atención de condiciones no trasmisibles-VIDA SALUDABLE"/>
    <s v="10-0029"/>
    <s v="Incremento de la actividad física en la población antioqueña"/>
    <s v="Promoción de la actividad física en los municipios del departamento de Antioquia"/>
    <m/>
    <m/>
    <m/>
    <m/>
    <m/>
    <x v="0"/>
    <m/>
    <m/>
    <m/>
    <s v="ALEXANDRA JIMENEZ"/>
    <s v="Tipo C:  Supervisión"/>
    <s v="Tecnica, Administrativa, Financiera"/>
  </r>
  <r>
    <x v="14"/>
    <n v="85111602"/>
    <s v="Apoyar a la Secretaría Seccional de Salud y Protección Social de Antioquia en las actividades de vigilancia, prevención y promoción de tumores malignos priorizados en salud pública; para prevenir y mitigar el cáncer en la población infantil y mujeres con cáncer de mama y cérvix"/>
    <d v="2018-02-01T00:00:00"/>
    <s v="8 meses"/>
    <s v="Selección Abreviada - Menor Cuantía"/>
    <s v="SGP"/>
    <n v="473500000"/>
    <n v="473500000"/>
    <s v="NO"/>
    <s v="N/A"/>
    <s v="Mary ruth Brome Bohóquez"/>
    <s v="Profesional Universitaria Area salud "/>
    <s v="3835381"/>
    <s v="mary.brome@antioquia.gov.co"/>
    <s v="Salud Pública"/>
    <s v=" Incidencia de  VIH/SIDA"/>
    <s v="Fortalecimiento estilos de vida saludables y atención de condiciones no trasmisibles"/>
    <s v="10-0029"/>
    <s v="Tasa de mortalidad general, Incidencia de  VIH/SIDA, Implementación de la estrategia de maternidad segura y prevención del aborto inseguro en los municipios "/>
    <s v="Asesoria y asistencia tecnica, viglancia epidemiologiac y gestion de insumos "/>
    <m/>
    <m/>
    <m/>
    <m/>
    <m/>
    <x v="0"/>
    <m/>
    <m/>
    <m/>
    <s v="MARY RUTH BROME"/>
    <s v="Tipo C:  Supervisión"/>
    <s v="Tecnica, Administrativa, Financiera"/>
  </r>
  <r>
    <x v="14"/>
    <n v="93131704"/>
    <s v="Apoyar a los municipios del Departamento de Antioquia con acciones de asesoría y asistencia técnica, en promoción de la salud mental y prevención del consumo de sustancias psicoactivas, en el marco de las acciones de la Política nacional de reducción del consumo de sustancias psicoactivas y su impacto."/>
    <d v="2018-07-01T00:00:00"/>
    <s v="5 meses"/>
    <s v="Contratación Directa - Contratos Interadministrativos"/>
    <s v="SGP"/>
    <n v="300000000"/>
    <n v="300000000"/>
    <s v="NO"/>
    <s v="N/A"/>
    <s v="Dora Gómez"/>
    <s v="Profesional Universitaria Area salud "/>
    <s v="3839910"/>
    <s v="dora.gomez@antioquia.gov.co"/>
    <s v="Salud Pública"/>
    <s v="Municipios con Políticas públicas de salud mental implementadas"/>
    <s v="Fortalecimiento de La Convivencia Social y Salud Mental en Todo El Departamento, Antioquia, Occidente"/>
    <s v="10-0031"/>
    <s v="Porcentaje  de Municipios con Políticas públicas de salud mental implementadas"/>
    <s v="Asesoria y asistencia técnica a los actores del sistema de SGSSS"/>
    <m/>
    <m/>
    <m/>
    <m/>
    <m/>
    <x v="0"/>
    <m/>
    <m/>
    <m/>
    <s v="DORA MARIA GOMEZ"/>
    <s v="Tipo C:  Supervisión"/>
    <s v="Tecnica, Administrativa, Financiera"/>
  </r>
  <r>
    <x v="14"/>
    <n v="851011705"/>
    <s v="Apoyar la Asesoria y Asistencia Tecnica en lo previsto en la dimensión Convivencia y Salud Mental: diferentes violencias, Trastornos Mentales."/>
    <d v="2018-07-01T00:00:00"/>
    <s v="5 meses"/>
    <s v="Contratación Directa - Contratos Interadministrativos"/>
    <s v="SGP"/>
    <n v="250000000"/>
    <n v="250000000"/>
    <s v="NO"/>
    <s v="N/A"/>
    <s v="Dora Gómez"/>
    <s v="Profesional Universitaria Area salud "/>
    <s v="3839910"/>
    <s v="dora.gomez@antioquia.gov.co"/>
    <s v="Salud Pública"/>
    <s v="Municipios con Políticas públicas de salud mental implementadas"/>
    <s v="Fortalecimiento de La Convivencia Social y Salud Mental en Todo El Departamento, Antioquia, Occidente"/>
    <s v="10-0031"/>
    <s v="Porcentaje  de Municipios con Políticas públicas de salud mental implementadas"/>
    <s v="Asesoria y asistencia técnica a los actores del sistema de SGSSS"/>
    <m/>
    <m/>
    <m/>
    <m/>
    <m/>
    <x v="0"/>
    <m/>
    <m/>
    <m/>
    <s v="DORA MARIA GOMEZ"/>
    <s v="Tipo C:  Supervisión"/>
    <s v="Tecnica, Administrativa, Financiera"/>
  </r>
  <r>
    <x v="14"/>
    <n v="47131805"/>
    <s v="Adquirir insumos generales para el funcionamiento del Laboratorio Departamental de Salud Pública de Antioquia"/>
    <d v="2018-08-30T00:00:00"/>
    <s v="4 meses"/>
    <s v="Mínima Cuantía"/>
    <s v="SGP"/>
    <n v="120000000"/>
    <n v="120000000"/>
    <s v="NO"/>
    <s v="N/A"/>
    <s v="Adriana Patricia Echeverri Rios"/>
    <s v="Profesional Universitaria Area salud "/>
    <s v="3835402"/>
    <s v="adriana.echeverri@antioquia.gov.co"/>
    <s v="Salud Pública"/>
    <s v="Fortalecer la capacidad resolutiva de los hospitales públicos, teniendo en cuenta su sostenibilidad financiera"/>
    <s v="Fortalecimiento del Laboratorio Departamental de Salud Pública de Antioquia Todo El Departamento, Antioquia, Occidente-LABORATORIO"/>
    <s v="01-0028"/>
    <s v="Laboratorios de la Red del departamento con programa de control de calidad externo implementado"/>
    <s v="Adquirir Equipos y suministros de laboratorio, de medición, de observación yde pruebas (Equipos)"/>
    <m/>
    <m/>
    <m/>
    <m/>
    <m/>
    <x v="0"/>
    <m/>
    <m/>
    <m/>
    <s v="ADRIANA GONZALES"/>
    <s v="Tipo C:  Supervisión"/>
    <s v="Tecnica, Administrativa, Financiera"/>
  </r>
  <r>
    <x v="14"/>
    <n v="81000000"/>
    <s v="Suministrar servicios de Mantenimiento de Equipos de Laboratorio"/>
    <d v="2018-02-01T00:00:00"/>
    <s v="10 meses"/>
    <s v="Licitación pública"/>
    <s v="SGP"/>
    <n v="270000000"/>
    <n v="270000000"/>
    <s v="NO"/>
    <s v="N/A"/>
    <s v="Adriana Patricia Echeverri Rios"/>
    <s v="Profesional Universitaria Area salud "/>
    <s v="3835402"/>
    <s v="adriana.echeverri@antioquia.gov.co"/>
    <s v="Salud Pública"/>
    <s v="Fortalecer la capacidad resolutiva de los hospitales públicos, teniendo en cuenta su sostenibilidad financiera"/>
    <s v="Fortalecimiento del Laboratorio Departamental de Salud Pública de Antioquia Todo El Departamento, Antioquia, Occidente-LABORATORIO"/>
    <s v="01-0028"/>
    <s v="Laboratorios de la Red del departamento con programa de control de calidad externo implementado"/>
    <s v="Mantenimiento Equipos de Laboratorio"/>
    <m/>
    <m/>
    <m/>
    <m/>
    <m/>
    <x v="0"/>
    <m/>
    <m/>
    <m/>
    <s v="ADRIANA ECHEVERRI"/>
    <s v="Tipo C:  Supervisión"/>
    <s v="Tecnica, Administrativa, Financiera"/>
  </r>
  <r>
    <x v="14"/>
    <n v="71000000"/>
    <s v="Arrendar el bien inmueble para el funcionamiento del Laboratorio Departamental de Salud Pública de Antioquia."/>
    <d v="2018-01-23T00:00:00"/>
    <s v="9 meses"/>
    <s v="Contratación Directa - Arrendamiento o Adquisición de Bienes Inmuebles"/>
    <s v="Recursos propios"/>
    <n v="870306948"/>
    <n v="870306948"/>
    <s v="NO"/>
    <s v="N/A"/>
    <s v="Jojhan Esdivier Lujan Valencia"/>
    <s v="Profesional Universitario Area salud "/>
    <s v="3835419"/>
    <s v="jhojan.lujan@antioquia.gov.co"/>
    <s v="Salud Pública"/>
    <s v="Fortalecer la capacidad resolutiva de los hospitales públicos, teniendo en cuenta su sostenibilidad financiera"/>
    <s v="Fortalecimiento del Laboratorio Departamental de Salud Pública de Antioquia Todo El Departamento, Antioquia, Occidente-LABORATORIO"/>
    <s v="01-0028"/>
    <s v="Laboratorios de la Red del departamento con programa de control de calidad externo implementado"/>
    <s v="Servicios de operación de arriendo"/>
    <n v="6302"/>
    <n v="15684"/>
    <m/>
    <s v="N/A"/>
    <n v="4600006167"/>
    <x v="2"/>
    <s v="Corporación para investigaciones biológicas CIB"/>
    <s v="En ejecución"/>
    <m/>
    <s v="Jojhan Esdivier Lujan Valencia"/>
    <s v="Tipo C:  Supervisión"/>
    <s v="Tecnica, Administrativa, Financiera"/>
  </r>
  <r>
    <x v="14"/>
    <n v="41116010"/>
    <s v="Suministrar reactivos de laboratorio para realización de pruebas relacionada con la vigilancia en salud pública y el control de calidad de enfermedad similar a la influenza (ESI) e infección respiratoria aguda (IRAG) y vigilancia y control de calidad del virus chikungunya, exámenes de interés en salud pública en atención a las personas, como apoyo a la Vigilancia en Salud Pública, adquirir reactivos para sífilis, leptospirosis, dengue y reactivos para realizar control de calidad interno en las areas del Laboratorio Departamental."/>
    <d v="2018-03-01T00:00:00"/>
    <s v="4 meses"/>
    <s v="Licitación pública"/>
    <s v="SGP"/>
    <n v="312000000"/>
    <n v="312000000"/>
    <s v="NO"/>
    <s v="N/A"/>
    <s v="Adriana Patricia Echeverri Rios"/>
    <s v="Profesional Universitaria Area salud "/>
    <s v="3835414"/>
    <s v="adriana.echeverri@antioquia.gov.co"/>
    <s v="Salud Pública"/>
    <s v="Fortalecimiento del LDSPA de Antioquia"/>
    <s v="Fortalecimiento del LDSA de Antioquia"/>
    <s v="01-0028"/>
    <s v="Laboratorios de la Red del departamento con programa de control de calidad externo implementado"/>
    <s v="Vigilancia, control, asesoria y asistencia tecnica"/>
    <m/>
    <m/>
    <m/>
    <m/>
    <m/>
    <x v="0"/>
    <m/>
    <m/>
    <m/>
    <s v="SETI BELSONI BUITRAGO"/>
    <s v="Tipo C:  Supervisión"/>
    <s v="Tecnica, Administrativa, Financiera y Logistica"/>
  </r>
  <r>
    <x v="14"/>
    <n v="86101606"/>
    <s v="Asesoria externa de Grupo de consultoria en Calidad para el sistema de gestion del Laboratorio Departamental"/>
    <d v="2018-04-03T00:00:00"/>
    <s v="4 meses"/>
    <s v="Licitación pública"/>
    <s v="SGP"/>
    <n v="150000000"/>
    <n v="150000000"/>
    <s v="NO"/>
    <s v="N/A"/>
    <s v="Adriana Patricia Echeverri Rios"/>
    <s v="Profesional Universitaria Area salud "/>
    <s v="3835414"/>
    <s v="adriana.echeverri@antioquia.gov.co"/>
    <s v="Salud Pública"/>
    <s v="Fortalecimiento del LDSPA de Antioquia"/>
    <s v="Fortalecimiento del LDSA de Antioquia"/>
    <s v="01-0028"/>
    <s v="Laboratorios de la Red del departamento con programa de control de calidad externo implementado"/>
    <s v="Vigilancia, control, asesoria y asistencia tecnica"/>
    <m/>
    <m/>
    <m/>
    <m/>
    <m/>
    <x v="0"/>
    <m/>
    <m/>
    <m/>
    <s v="ADRIANA PATRICIA ECHEVERRRI RIOS"/>
    <s v="Tipo C:  Supervisión"/>
    <s v="Tecnica, Administrativa, Financiera y Logistica"/>
  </r>
  <r>
    <x v="14"/>
    <n v="41116010"/>
    <s v="Adquirir insumos para el área de microbiologia clinica, insumos de biología molecular para las áreas del Laboratorio Departamental y Adquisición de cepas ATCC"/>
    <d v="2018-03-05T00:00:00"/>
    <s v="8 meses"/>
    <s v="Licitación pública"/>
    <s v="SGP"/>
    <n v="330000000"/>
    <n v="330000000"/>
    <s v="NO"/>
    <s v="N/A"/>
    <s v="Adriana González"/>
    <s v="Profesional Universitaria Area salud "/>
    <s v="3835414"/>
    <s v="adriana.echeverri@antioquia.gov.co"/>
    <s v="Salud Pública"/>
    <s v="Fortalecer la capacidad resolutiva de los hospitales públicos, teniendo en cuenta su sostenibilidad financiera"/>
    <s v="Fortalecimiento del Laboratorio Departamental de Salud Pública de Antioquia Todo El Departamento, Antioquia, Occidente-LABORATORIO"/>
    <s v="01-0028"/>
    <s v="Laboratorios de la Red del departamento con programa de control de calidad externo implementado"/>
    <s v="Adquirir Equipos y suministros de laboratorio, de medición, de observación yde pruebas (Insumos)"/>
    <m/>
    <m/>
    <m/>
    <m/>
    <m/>
    <x v="0"/>
    <m/>
    <m/>
    <m/>
    <s v="ADRIANA GONZALES"/>
    <s v="Tipo C:  Supervisión"/>
    <s v="Tecnica, Administrativa, Financiera y Logistica"/>
  </r>
  <r>
    <x v="14"/>
    <n v="41112509"/>
    <s v="Sistema de monitoreo inteligente de temperaturas del Laboratorio Departamental"/>
    <d v="2018-07-06T00:00:00"/>
    <s v="6 meses"/>
    <s v="Licitación pública"/>
    <s v="SGP"/>
    <n v="180000000"/>
    <n v="180000000"/>
    <s v="NO"/>
    <s v="N/A"/>
    <s v="Adriana Patricia Echeverri Rios"/>
    <s v="Profesional Universitaria Area salud "/>
    <s v="3835414"/>
    <s v="adriana.echeverri@antioquia.gov.co"/>
    <s v="Salud Pública"/>
    <s v="Fortalecer la capacidad resolutiva de los hospitales públicos, teniendo en cuenta su sostenibilidad financiera"/>
    <s v="Fortalecimiento del Laboratorio Departamental de Salud Pública de Antioquia Todo El Departamento, Antioquia, Occidente-LABORATORIO"/>
    <s v="01-0028"/>
    <s v="Laboratorios de la Red del departamento con programa de control de calidad externo implementado"/>
    <s v="Adquirir Equipos y suministros de laboratorio, de medición, de observación yde pruebas (Insumos)"/>
    <m/>
    <m/>
    <m/>
    <m/>
    <m/>
    <x v="0"/>
    <m/>
    <m/>
    <m/>
    <s v="MARTHA CECILIA OSPINA OSPINA"/>
    <s v="Tipo C:  Supervisión"/>
    <s v="Tecnica, Administrativa, Financiera y Logistica"/>
  </r>
  <r>
    <x v="14"/>
    <n v="42192400"/>
    <s v="Transporte y envio de muestras biologicas al Instituto Nacional de Salud"/>
    <d v="2018-03-06T00:00:00"/>
    <s v="8 meses"/>
    <s v="Mínima Cuantía"/>
    <s v="SGP"/>
    <n v="40000000"/>
    <n v="40000000"/>
    <s v="NO"/>
    <s v="N/A"/>
    <s v="Adriana Patricia Echeverri Rios"/>
    <s v="Profesional Universitaria Area salud "/>
    <s v="3835414"/>
    <s v="adriana.echeverri@antioquia.gov.co"/>
    <s v="Salud Pública"/>
    <s v="Fortalecer la capacidad resolutiva de los hospitales públicos, teniendo en cuenta su sostenibilidad financiera"/>
    <s v="Fortalecimiento del Laboratorio Departamental de Salud Pública de Antioquia Todo El Departamento, Antioquia, Occidente-LABORATORIO"/>
    <s v="01-0028"/>
    <s v="Laboratorios de la Red del departamento con programa de control de calidad externo implementado"/>
    <s v="Adquirir Equipos y suministros de laboratorio, de medición, de observación yde pruebas (Insumos)"/>
    <m/>
    <m/>
    <m/>
    <m/>
    <m/>
    <x v="0"/>
    <m/>
    <m/>
    <m/>
    <s v="LUZ MARINA BERNAL RESTREPO"/>
    <s v="Tipo C:  Supervisión"/>
    <s v="Tecnica, Administrativa, Financiera y Logistica"/>
  </r>
  <r>
    <x v="14"/>
    <n v="86101606"/>
    <s v="Capacitacion en sustancias peligrosas, capacitación en validación de métodos análiticos y capacitación en metodología para el personal del Laboratorio Departamental"/>
    <d v="2018-03-06T00:00:00"/>
    <s v="8 meses"/>
    <s v="Selección Abreviada - Menor Cuantía"/>
    <s v="SGP"/>
    <n v="260000000"/>
    <n v="260000000"/>
    <s v="NO"/>
    <s v="N/A"/>
    <s v="Adriana Patricia Echeverri Rios"/>
    <s v="Profesional Universitaria Area salud "/>
    <s v="3835414"/>
    <s v="adriana.echeverri@antioquia.gov.co"/>
    <s v="Salud Pública"/>
    <s v="Fortalecer la capacidad resolutiva de los hospitales públicos, teniendo en cuenta su sostenibilidad financiera"/>
    <s v="Fortalecimiento del Laboratorio Departamental de Salud Pública de Antioquia Todo El Departamento, Antioquia, Occidente-LABORATORIO"/>
    <s v="01-0028"/>
    <s v="Laboratorios de la Red del departamento con programa de control de calidad externo implementado"/>
    <s v="Adquirir Equipos y suministros de laboratorio, de medición, de observación yde pruebas (Insumos)"/>
    <m/>
    <m/>
    <m/>
    <m/>
    <m/>
    <x v="0"/>
    <m/>
    <m/>
    <m/>
    <s v="MARIA DEL PILAR LOPEZ MONTOYA"/>
    <s v="Tipo C:  Supervisión"/>
    <s v="Tecnica, Administrativa, Financiera y Logistica"/>
  </r>
  <r>
    <x v="14"/>
    <n v="73152108"/>
    <s v="Realizar mantenimiento preventivo y/o correctivo de los equipos Vidas Blue, Tempo y dos (2) equipos Vitek del LDSP de Antioquia"/>
    <d v="2018-03-01T00:00:00"/>
    <s v="8 meses"/>
    <s v="Contratación Directa - Contratos Interadministrativos"/>
    <s v="SGP"/>
    <n v="50000000"/>
    <n v="50000000"/>
    <s v="NO"/>
    <s v="N/A"/>
    <s v="Maria del Pilar López Montoya"/>
    <s v="Profesional Universitaria Area salud "/>
    <s v="2622714"/>
    <s v="mariap.lopez@antioquia.gov.co"/>
    <s v="Salud Pública"/>
    <s v="Fortalecer la capacidad resolutiva de los hospitales públicos, teniendo en cuenta su sostenibilidad financiera"/>
    <s v="Fortalecimiento del Laboratorio Departamental de Salud Pública de Antioquia Todo El Departamento, Antioquia, Occidente-LABORATORIO"/>
    <s v="01-0028"/>
    <s v="Laboratorios de la Red del departamento con programa de control de calidad externo implementado"/>
    <s v="Adquirir Equipos y suministros de laboratorio, de medición, de observación yde pruebas (Insumos)"/>
    <m/>
    <m/>
    <m/>
    <m/>
    <m/>
    <x v="0"/>
    <m/>
    <m/>
    <m/>
    <s v="MARIA DEL PILAR LOPEZ MONTOYA"/>
    <s v="Tipo C:  Supervisión"/>
    <s v="Tecnica, Administrativa, Financiera y Logistica"/>
  </r>
  <r>
    <x v="14"/>
    <n v="73152108"/>
    <s v="Mantenimiento equipo absorción atomica y de Crioscopio"/>
    <d v="2018-05-05T00:00:00"/>
    <s v="6 meses"/>
    <s v="Contratación Directa - No pluralidad de oferentes"/>
    <s v="SGP"/>
    <n v="20000000"/>
    <n v="20000000"/>
    <s v="NO"/>
    <s v="N/A"/>
    <s v="Angela Jaramillo Blandón"/>
    <s v="Profesional Universitaria Area salud "/>
    <s v="3839807"/>
    <s v="angela.jaramillo@antioquia.gov.co"/>
    <s v="Salud Pública"/>
    <s v="Fortalecer la capacidad resolutiva de los hospitales públicos, teniendo en cuenta su sostenibilidad financiera"/>
    <s v="Fortalecimiento del Laboratorio Departamental de Salud Pública de Antioquia Todo El Departamento, Antioquia, Occidente-LABORATORIO"/>
    <s v="01-0028"/>
    <s v="Laboratorios de la Red del departamento con programa de control de calidad externo implementado"/>
    <s v="Adquirir Equipos y suministros de laboratorio, de medición, de observación yde pruebas (Insumos)"/>
    <m/>
    <m/>
    <m/>
    <m/>
    <m/>
    <x v="0"/>
    <m/>
    <m/>
    <m/>
    <s v="ANGELA JARAMILLO BLANDON"/>
    <s v="Tipo C:  Supervisión"/>
    <s v="Tecnica, Administrativa, Financiera y Logistica"/>
  </r>
  <r>
    <x v="14"/>
    <n v="851011705"/>
    <s v="Brindar Atención psicosocial a población víctima del conflicito armado"/>
    <d v="2018-05-01T00:00:00"/>
    <s v="7 meses"/>
    <s v="Contratación Directa - Contratos Interadministrativos"/>
    <s v="SGP"/>
    <n v="494000000"/>
    <n v="494000000"/>
    <s v="NO"/>
    <s v="N/A"/>
    <s v="Alexandra Gallo Tabares"/>
    <s v="Profesional Universitaria Area salud "/>
    <s v="3835169"/>
    <s v="alexandra.gallo@antioquia.gov.co"/>
    <s v="Salud Pública"/>
    <s v="Mantener la tasa de víctimas de violencia intrafamiliar "/>
    <s v="Fortalecimiento de la convicencia social y salud mental en todo el departamento de Antioquia "/>
    <s v="10-0031"/>
    <s v="Número de personas que reciben atención psicosocial a las víctimas del conflicto armado en el Departmento de Antioquia "/>
    <s v="Atención psicosocial a población víctima del conflicito armado"/>
    <m/>
    <m/>
    <m/>
    <m/>
    <m/>
    <x v="0"/>
    <m/>
    <m/>
    <m/>
    <s v="ALEXANDRA GALLO"/>
    <s v="Tipo C:  Supervisión"/>
    <s v="Tecnica, Administrativa, Financiera y Logistica"/>
  </r>
  <r>
    <x v="14"/>
    <n v="85111614"/>
    <s v="Apoyar la gestión de vigilancia en Salud Pública, Asesoría, Asistencia Técnica, de la Infancia y la  Salud Sexual y Reproductiva del Departamento de Antioquia"/>
    <d v="2018-01-01T00:00:00"/>
    <s v="8 meses"/>
    <s v="Contratación Directa - Contratos Interadministrativos"/>
    <s v="SGP"/>
    <n v="1206589461"/>
    <n v="965271569"/>
    <s v="SI"/>
    <s v="Aprobadas"/>
    <s v="Luz Myriam Cano Velásquez"/>
    <s v="Profesional Universitaria Area salud "/>
    <n v="3839907"/>
    <s v="luzmyriam.cano@antioquia.gov.co"/>
    <s v="Salud Pública"/>
    <s v="Mortalidad General"/>
    <s v="Protección al desarrollo integral de los niños y niñas del Todo El Departamento, Antioquia, Occidente"/>
    <s v="07-0078"/>
    <s v="Mortalidad en menores de 1 año y en menores de 5 años"/>
    <s v="Asesoría y Asistencia Técnica y Vigilancia Epidemiológica de los eventos de interés en la infancia"/>
    <s v="7965"/>
    <n v="19523"/>
    <d v="2017-11-10T00:00:00"/>
    <s v="NA"/>
    <n v="4600007909"/>
    <x v="1"/>
    <s v="Universidad de Antioquia - Grupo NACER"/>
    <s v="En ejecución"/>
    <m/>
    <s v="Luz Myriam Cano Velásquez"/>
    <s v="Tipo B2: Supervisión Colegiada"/>
    <s v="Tecnica, Administrativa, Financiera y Logistica"/>
  </r>
  <r>
    <x v="14"/>
    <n v="85111507"/>
    <s v="Adquirir preservativos para apoyar las acciones de promoción de la salud y prevención de la enfermedad en temas de salud sexual y reproductiva,  en los municipios de Antioquia."/>
    <d v="2018-10-01T00:00:00"/>
    <s v="1 mes "/>
    <s v="Mínima Cuantía"/>
    <s v="SGP"/>
    <n v="73000000"/>
    <n v="73000000"/>
    <s v="NO"/>
    <s v="N/A"/>
    <s v="Juan Esteban Apraez"/>
    <s v="Profesional Universitario Area salud "/>
    <s v="3835381"/>
    <s v="luzmyriam.cano@antioquia.gov.co"/>
    <s v="Salud Pública"/>
    <s v="Tasa de mortalidad general, Razón de mortalidad materna por causas directas, Embarazos de 10 a 14 años, Embarazos de 15 a 19 años, Incidencia de  VIH/SIDA, Implementación de la estrategia de maternidad segura y prevención del aborto inseguro en los municipios, Servicios en Salud Amigables implementados para Adolescentes y Jóvenes. Estrategia de información, educación y comunicación para la prevención basada en información correcta sobre la situación de VIH/SIDA y comportamientos de riesgo en los municipios "/>
    <s v="Fortalecimiento de la sexualidad y de los derechos sexuales y reproductivos "/>
    <s v="01-0037"/>
    <s v="Tasa de mortalidad general, Razón de mortalidad materna por causas directas, Embarazos de 10 a 14 años, Embarazos de 15 a 19 años, Incidencia de  VIH/SIDA, Implementación de la estrategia de maternidad segura y prevención del aborto inseguro en los municipios ,  Servicios en Salud Amigables implementados para Adolescentes y Jóvenes. Estrategia de información, educación y comunicación para la prevención basada en información correcta sobre la situación de VIH/SIDA y comportamientos de riesgo en los municipios "/>
    <s v="Asesoria y asistencia tecnica, vigilancia epidemiologica,  campaña IEC VIH  , Gestion de insumos "/>
    <m/>
    <m/>
    <m/>
    <m/>
    <m/>
    <x v="0"/>
    <m/>
    <m/>
    <m/>
    <s v="ALEXANDRA PORRAS"/>
    <s v="Tipo C:  Supervisión"/>
    <s v="Tecnica, Administrativa, Financiera y Logistica"/>
  </r>
  <r>
    <x v="14"/>
    <n v="41116126"/>
    <s v="Suministrar pruebas rápidas para VIH y SÍFILIS, para la reducción de la brecha al acceso al diagnóstico temprano del VIH y la SÍFILIS"/>
    <d v="2018-10-01T00:00:00"/>
    <s v="1 mes "/>
    <s v="Mínima Cuantía"/>
    <s v="SGP"/>
    <n v="50000000"/>
    <n v="50000000"/>
    <s v="NO"/>
    <s v="N/A"/>
    <s v="Juan Esteban Apraez"/>
    <s v="Profesional Universitario Area salud "/>
    <s v="3835381"/>
    <s v="luzmyriam.cano@antioquia.gov.co"/>
    <s v="Salud Pública"/>
    <s v="Tasa de mortalidad general, Razón de mortalidad materna por causas directas,  Incidencia de  VIH/SIDA, Implementación de la estrategia de maternidad segura y prevención del aborto inseguro en los municipios ,  Servicios en Salud Amigables implementados para Adolescentes y Jóvenes. Estrategia de información, educación y comunicación para la prevención basada en información correcta sobre la situación de VIH/SIDA y comportamientos de riesgo en los municipios "/>
    <s v="Fortalecimiento de la sexualidad y de los derechos sexuales y reproductivos "/>
    <s v="01-0037"/>
    <s v="Tasa de mortalidad general, Razón de mortalidad materna por causas directas, Embarazos de 10 a 14 años, Embarazos de 15 a 19 años, Incidencia de  VIH/SIDA, Implementación de la estrategia de maternidad segura y prevención del aborto inseguro en los municipios ,  Servicios en Salud Amigables implementados para Adolescentes y Jóvenes. Estrategia de información, educación y comunicación para la prevención basada en información correcta sobre la situación de VIH/SIDA y comportamientos de riesgo en los municipios "/>
    <s v="Asesoria y asistencia tecnica, vigilancia epidemiologica,  campaña IEC VIH  , Gestion de insumos "/>
    <m/>
    <m/>
    <m/>
    <m/>
    <m/>
    <x v="0"/>
    <m/>
    <m/>
    <m/>
    <s v="ALEXANDRA PORRAS"/>
    <s v="Tipo C:  Supervisión"/>
    <s v="Tecnica, Administrativa, Financiera y Logistica"/>
  </r>
  <r>
    <x v="14"/>
    <n v="85151600"/>
    <s v="Fortaleceminiento en la implementación de la estrategia de IAMI Integral"/>
    <d v="2018-04-01T00:00:00"/>
    <s v="9 meses"/>
    <s v="Selección Abreviada - Menor Cuantía"/>
    <s v="SGP"/>
    <n v="150000000"/>
    <n v="150000000"/>
    <s v="NO"/>
    <s v="N/A"/>
    <s v="Johana Elena Cortés"/>
    <s v="Profesional Universitaria Area salud "/>
    <s v="3835385"/>
    <s v="saludpublica.san@antioquia.gov.co"/>
    <s v="Salud Pública"/>
    <s v="Proporción de Bajo Peso al Nacer_x000a__x000a_Instituciones Públicas Prestadoras de Servicios de Salud con asistencia técnica e implementación de la normatividad vigente de la vigilancia nutricional y atención de la mujer gestante y el bajo peso al nacer_x000a__x000a_Instituciones Públicas Prestadoras de Servicios de salud con asistencia técnica para la implementación en la normatividad vigente para la vigilancia de la morbilidad y mortalidad por desnutrición en los menores de 5 años_x000a__x000a_Instituciones Públicas Prestadoras de Servicios de salud con vigilancia nutricional de los eventos de notificación obligatoria en los municipios"/>
    <s v="Fortalecimiento en alimentación y nutrición desde la salud Pública "/>
    <s v="07-0080"/>
    <s v="Actores del sistema aplicando el conocimiento técnico para la detección oportuna  y atención con calidad  de la malnutrición en la población materno - infantil_x000a__x000a_Secretarías de Salud  e IPS Municipales  con procesos de Vigilancia nutricional implementados para los eventos de notificación obligatoria, necesarios para la toma de decisiones con enfoque intersectorial _x000a_"/>
    <s v="Apoyar el proceso de gestión - desarrollo de capacidades en los actores del sistema, a través de asesoría y asistencia técnica directa en los  municipios del Departamento _x000a__x000a_Apoyar el proceso de vigilancia nutricional en salud pública  de los eventos nutricionales  de interés en salud pública, según lineamientos del Instituto Nacional de Salud en los municipios del Departamento "/>
    <m/>
    <m/>
    <m/>
    <m/>
    <m/>
    <x v="0"/>
    <m/>
    <m/>
    <m/>
    <s v="GLADIS BEDOYA"/>
    <s v="Tipo C:  Supervisión"/>
    <s v="Tecnica, Administrativa, Financiera y Logistica"/>
  </r>
  <r>
    <x v="14"/>
    <n v="85101705"/>
    <s v="Desarrollar acciones para apoyar la gestión del Programa Control de Tuberculosis, Lepra y Programa Ampliado de Inmunizaciones en el marco del Plan Decenal de Salud Pública, Dimensión 6 Vida Saludable y Enfermedades Transmisibles, en el Departamento de Antioquia"/>
    <d v="2017-12-01T00:00:00"/>
    <s v="6 meses"/>
    <s v="Contratación Directa - Contratos Interadministrativos"/>
    <s v="SGP"/>
    <n v="2766194230"/>
    <n v="620000000"/>
    <s v="SI"/>
    <s v="Aprobadas"/>
    <s v="Marcela Arrubla Villa"/>
    <s v="Profesional Universitaria Area salud "/>
    <s v="3839882"/>
    <s v="marcela.arrubla@antioquia.gov.co"/>
    <s v="Salud Pública"/>
    <s v="Coberturas de triple viral en niños de 1 año de edad."/>
    <s v="Fortalecimiento del PAI en los componentes de vacunación,vigilancia epidemiologica de inmunoprevenibles, tuberculosis y lepra en los actores del SGSSS Todo El Departamento, Antioquia, Occidente"/>
    <s v="01-0036"/>
    <s v="Actores asesorados y Acciones de vigilancia SP"/>
    <s v="Asesoría para competencias PAI y otras. Vigilancia SP PAI y otras. Gestionar insumos PAI y otras. "/>
    <n v="7264"/>
    <n v="18103"/>
    <d v="2017-07-06T00:00:00"/>
    <s v="NA"/>
    <n v="4600007140"/>
    <x v="1"/>
    <s v="ESE Hospital La María"/>
    <s v="En ejecución"/>
    <m/>
    <s v="Marcela Arrubla Villa"/>
    <s v="Tipo C:  Supervisión"/>
    <s v="Tecnica, Administrativa, Financiera y Logistica"/>
  </r>
  <r>
    <x v="14"/>
    <n v="85101705"/>
    <s v="Elaboración de seminario para la prevencion de infecciones asociadas a la atención en salud (IAAS)"/>
    <d v="2018-05-01T00:00:00"/>
    <s v="7 meses"/>
    <s v="Mínima Cuantía"/>
    <s v="SGP"/>
    <n v="40000000"/>
    <n v="40000000"/>
    <s v="NO"/>
    <s v="N/A"/>
    <s v="Omaira Marzola"/>
    <s v="Profesional Universitaria Area salud "/>
    <s v="3835175"/>
    <s v="dmarzolam@antioquia.gov.co"/>
    <s v="Salud Pública"/>
    <s v="Acciones de vigilancia en salud publica"/>
    <s v="Fortalecimiento de la gestión de las enfermedades inmunoprevenibles, Emergentes, Reemergentes y Desatendidas en Todo El Departamento Antioquia."/>
    <s v="01-0036"/>
    <s v="Fortalecer las actividades de promoción y control de las IAAS contribuyendo a la disminución de las mismas"/>
    <s v="Asesoría y asistencia técnica, seguimiento a planes de mejora, realización de diagnósticos iniciales y finales, convocatorias educativas"/>
    <m/>
    <m/>
    <m/>
    <m/>
    <m/>
    <x v="0"/>
    <m/>
    <m/>
    <m/>
    <s v="OMAIRA MARZOLA"/>
    <s v="Tipo C:  Supervisión"/>
    <s v="Tecnica, Administrativa, Financiera y Logistica"/>
  </r>
  <r>
    <x v="14"/>
    <n v="85101701"/>
    <s v="Levantar la línea base para la construcción de la ruta integral de atención en salud con enfoque étnico diferencial, respetando las particularidades socioculturales de cada grupo étnico mediante la asesoría y la asistencia técnica a los enlaces municipales de asuntos étnicos de 20 municipios priorizados."/>
    <d v="2018-01-01T00:00:00"/>
    <s v="10 meses"/>
    <s v="Mínima Cuantía"/>
    <s v="SGP"/>
    <n v="64760000"/>
    <n v="64760000"/>
    <s v="NO"/>
    <s v="N/A"/>
    <s v="Norelly Areiza Ramirez "/>
    <s v="Profesional Universitaria Area salud "/>
    <s v="3835377"/>
    <s v="norelly.areiza@antioquia.gov.co"/>
    <s v="Salud Pública"/>
    <s v="Acciones de vigilancia en salud publica"/>
    <s v="Fortalecimiento de la vigilancia en salud pública a los actores SGSSS Todo El_x000a_Departamento, Antioquia, Occidente"/>
    <s v="07-0079"/>
    <s v="Protección de la salud con perspectivas de género y enfoque étnico diferencial "/>
    <s v="Protección de la salud con perspectivas de género y enfoque étnico diferencial "/>
    <m/>
    <m/>
    <m/>
    <m/>
    <m/>
    <x v="0"/>
    <m/>
    <m/>
    <m/>
    <s v="NORELY AREIZA"/>
    <s v="Tipo C:  Supervisión"/>
    <s v="Tecnica, Administrativa, Financiera y Logistica"/>
  </r>
  <r>
    <x v="14"/>
    <n v="851011705"/>
    <s v="Realizar monitoreo y seguimiento a la gestión en Salud Pública de las Direcciones Locales de Salud (DLS), Entidades Administradoras de Planes de Beneficios (EAPB) e Instituciones Prestadoras de Servicios Públicas y Privada (IPS) del Departamento de Antioquia, específicamente con relación a la ejecución de las acciones de promoción de la salud, gestión del riesgo individual y colectivo y la gestión de la salud pública"/>
    <d v="2018-09-22T00:00:00"/>
    <s v="8 meses"/>
    <s v="Selección Abreviada - Menor Cuantía"/>
    <s v="SGP"/>
    <n v="450000000"/>
    <n v="450000000"/>
    <s v="NO"/>
    <s v="N/A"/>
    <s v="Gustavo Adolfo Posada"/>
    <s v="Profesional Universitario Area salud "/>
    <s v="3835386"/>
    <s v="gustavo.posada@antioquia.gov.co"/>
    <s v="Salud Pública"/>
    <s v="Tasa Mortalidad Genera"/>
    <s v="Fortalecimiento de la vigilancia en salud pública a los actores SGSSS Todo El_x000a_Departamento, Antioquia, Occidente"/>
    <s v="01-0045"/>
    <s v="Numero de actores de SGSSS vigilados"/>
    <s v="Monitoreo y seguimiento a la gestión de las acciones de salud pública en las EAPB e IPS"/>
    <m/>
    <m/>
    <m/>
    <m/>
    <m/>
    <x v="0"/>
    <m/>
    <m/>
    <m/>
    <s v="GUSTAVO POSADA"/>
    <s v="Tipo C:  Supervisión"/>
    <s v="Tecnica, Administrativa, Financiera y Logistica"/>
  </r>
  <r>
    <x v="14"/>
    <n v="41103011"/>
    <s v="Adquirir equipo para análisis de ionfluor"/>
    <d v="2018-05-01T00:00:00"/>
    <s v="5 meses"/>
    <s v="Selección Abreviada - Menor Cuantía"/>
    <s v="SGP"/>
    <n v="150000000"/>
    <n v="150000000"/>
    <s v="NO"/>
    <s v="N/A"/>
    <s v="Adriana Patricia Echeverri Rios"/>
    <s v="Profesional Universitaria Area salud "/>
    <s v="3835414"/>
    <s v="adriana.echeverri@antioquia.gov.co"/>
    <s v="Salud Pública"/>
    <s v="Fortalecimiento del LDSPA de Antioquia"/>
    <s v="Fortalecimiento del Laboratorio Departamental de Salud Pública de Antioquia Todo El Departamento, Antioquia, Occidente-LABORATORIO"/>
    <s v="01-0028"/>
    <s v="Laboratorios de la Red del departamento con programa de control de calidad externo implementado"/>
    <s v="Adquirir Equipos y suministros de laboratorio, de medición, de observación y de pruebas (Insumos)"/>
    <m/>
    <m/>
    <m/>
    <m/>
    <m/>
    <x v="0"/>
    <m/>
    <m/>
    <m/>
    <s v="ANGELA JARAMILLO BLANDON"/>
    <s v="Tipo C:  Supervisión"/>
    <s v="Tecnica, Administrativa, Financiera y Logistica"/>
  </r>
  <r>
    <x v="14"/>
    <n v="80000000"/>
    <s v="Realizar apoyo a la gestión de la Secretaría Seccional de Salud y Protección Social de Antioquia en las acciones planteadas en el plan territorial de salud en el marco del plan decenal de salud pública en el departamento de antioquia."/>
    <d v="2017-11-21T00:00:00"/>
    <s v="10 meses"/>
    <s v="Contratación Directa - Contratos Interadministrativos"/>
    <s v="SGP"/>
    <n v="11446716929"/>
    <n v="97985000"/>
    <s v="SI"/>
    <s v="Aprobadas"/>
    <s v="Johana Elena Cortés"/>
    <s v="Profesional Universitaria Area salud "/>
    <s v="3835385"/>
    <s v="saludpublica.san@antioquia.gov.co"/>
    <s v="Salud Pública"/>
    <s v="Proporción de Bajo Peso al Nacer_x000a__x000a_Instituciones Públicas Prestadoras de Servicios de Salud con asistencia técnica e implementación de la normatividad vigente de la vigilancia nutricional y atención de la mujer gestante y el bajo peso al nacer_x000a__x000a_Instituciones Públicas Prestadoras de Servicios de salud con asistencia técnica para la implementación en la normatividad vigente para la vigilancia de la morbilidad y mortalidad por desnutrición en los menores de 5 años_x000a__x000a_Instituciones Públicas Prestadoras de Servicios de salud con vigilancia nutricional de los eventos de notificación obligatoria en los municipios"/>
    <s v="Fortalecimiento en alimentación y nutrición desde la salud Pública "/>
    <s v="07-0080"/>
    <s v="Actores del sistema aplicando el conocimiento técnico para la detección oportuna  y atención con calidad  de la malnutrición en la población materno - infantil_x000a__x000a_Secretarías de Salud  e IPS Municipales  con procesos de Vigilancia nutricional implementados para los eventos de notificación obligatoria, necesarios para la toma de decisiones con enfoque intersectorial _x000a_"/>
    <s v="Apoyar el proceso de gestión - desarrollo de capacidades en los actores del sistema, a través de asesoría y asistencia técnica directa en los  municipios del Departamento _x000a__x000a_Apoyar el proceso de vigilancia nutricional en salud pública  de los eventos nutricionales  de interés en salud pública, según lineamientos del Instituto Nacional de Salud en los municipios del Departamento "/>
    <n v="7966"/>
    <n v="17329"/>
    <d v="2017-11-10T00:00:00"/>
    <s v="N/A"/>
    <n v="4600007919"/>
    <x v="1"/>
    <s v="UNIVERSIDAD CES"/>
    <s v="En ejecución"/>
    <m/>
    <s v="Carlos Mario Tamayo"/>
    <s v="Tipo C:  Supervisión"/>
    <s v="Tecnica, Administrativa, Financiera"/>
  </r>
  <r>
    <x v="14"/>
    <n v="80000000"/>
    <s v="Realizar apoyo a la gestión de la Secretaría Seccional de Salud y Protección Social de Antioquia en las acciones planteadas en el plan territorial de salud en el marco del plan decenal de salud pública en el departamento de antioquia."/>
    <d v="2017-11-21T00:00:00"/>
    <s v="10 meses"/>
    <s v="Contratación Directa - Contratos Interadministrativos"/>
    <s v="SGP"/>
    <n v="11446716929"/>
    <n v="97985000"/>
    <s v="SI"/>
    <s v="Aprobadas"/>
    <s v="Norelly Areiza Ramirez "/>
    <s v="Profesional Universitaria Area salud "/>
    <s v="3835377"/>
    <s v="norelly.areiza@antioquia.gov.co"/>
    <s v="Salud Pública"/>
    <s v="Acciones de vigilancia en salud publica"/>
    <s v="Fortalecimiento de la vigilancia en salud pública a los actores SGSSS Todo El_x000a_Departamento, Antioquia, Occidente"/>
    <s v="07-0079"/>
    <s v="Protección de la salud con perspectivas de género y enfoque étnico diferencial "/>
    <s v="Protección de la salud con perspectivas de género y enfoque étnico diferencial "/>
    <n v="7966"/>
    <n v="17329"/>
    <d v="2017-11-10T00:00:00"/>
    <s v="N/A"/>
    <n v="4600007919"/>
    <x v="1"/>
    <s v="UNIVERSIDAD CES"/>
    <s v="En ejecución"/>
    <m/>
    <s v="Carlos Mario Tamayo"/>
    <s v="Tipo C:  Supervisión"/>
    <s v="Tecnica, Administrativa, Financiera"/>
  </r>
  <r>
    <x v="14"/>
    <n v="20102301"/>
    <s v="Prestación de servicio de transporte terrestre automotor para apoyar la gestión de la Gobernación de Antioquia"/>
    <d v="2018-01-02T00:00:00"/>
    <s v="12 meses"/>
    <s v="Selección Abreviada - Subasta Inversa"/>
    <s v="Recursos propios"/>
    <n v="130000000"/>
    <n v="130000000"/>
    <s v="NO"/>
    <s v="N/A"/>
    <s v="Beatriz I Lopera Montoya"/>
    <s v="profesional universitaria area de salud"/>
    <s v="3839941"/>
    <s v="beatriz.loperamontoya@antioquia.gov.co"/>
    <s v="Fortalecimiento Autoridad Sanitaria"/>
    <s v="inspección y vigilancia a las  Direcciones locales de salud, empreasasadministradoras de planes de beneficio y de prestadores de servicios de salud"/>
    <s v="Fortalecimiento de la Inspección, Vigilancia y Control Prestadores del Sistema Obligatorio de Salud"/>
    <s v="01-0042"/>
    <s v="inspección y vigilancia a las  Direcciones locales de salud, empreasasadministradoras de planes de beneficio y de prestadores de servicios de salud"/>
    <s v="visitas de inspección vigilancia y control y de asesoria y asistencia tecnica a los actores del SGSSS"/>
    <m/>
    <m/>
    <m/>
    <m/>
    <m/>
    <x v="0"/>
    <m/>
    <m/>
    <s v="El cdp trasladado a Secretaria General"/>
    <s v="Beatriz I Lopera M"/>
    <s v="Tipo C:  Supervisión"/>
    <s v="Tecnica, Juridica y Financiera"/>
  </r>
  <r>
    <x v="14"/>
    <n v="20102301"/>
    <s v="Prestación de servicio de transporte terrestre automotor para apoyar la gestión de la Gobernación de Antioquia"/>
    <d v="2018-01-02T00:00:00"/>
    <s v="12 meses"/>
    <s v="Selección Abreviada - Subasta Inversa"/>
    <s v="Recursos propios"/>
    <n v="100000000"/>
    <n v="100000000"/>
    <s v="NO"/>
    <s v="N/A"/>
    <s v="Beatriz I Lopera Montoya"/>
    <s v="profesional universitaria area de salud"/>
    <s v="3839941"/>
    <s v="beatriz.loperamontoya@antioquia.gov.co"/>
    <s v="Fortalecimiento Autoridad Sanitaria"/>
    <s v="inspección y vigilancia a las  Direcciones locales de salud, empreasasadministradoras de planes de beneficio y de prestadores de servicios de salud"/>
    <s v="Modernización de la Red Prestadora de Servicios de Salud"/>
    <s v="01-0041"/>
    <s v="inspección y vigilancia a las  Direcciones locales de salud, empreasasadministradoras de planes de beneficio y de prestadores de servicios de salud"/>
    <s v="visitas de inspección vigilancia y control y de asesoria y asistencia tecnica a los actores del SGSSS"/>
    <m/>
    <m/>
    <m/>
    <m/>
    <m/>
    <x v="0"/>
    <m/>
    <m/>
    <s v="El cdp trasladado a Secretaria General"/>
    <s v="Beatriz I Lopera M"/>
    <s v="Tipo C:  Supervisión"/>
    <s v="Tecnica, Juridica y Financiera"/>
  </r>
  <r>
    <x v="14"/>
    <n v="85121800"/>
    <s v="En el marco de la celebración del Día Mundial del  Donante voluntario realizar el reconocimiento a los Donantes voluntario y Habitual de Sangre y a Entidades e Instituciones Amigas de la Donación."/>
    <d v="2018-04-15T00:00:00"/>
    <s v="8 meses"/>
    <s v="Mínima Cuantía"/>
    <s v="Recursos propios"/>
    <n v="100000000"/>
    <n v="100000000"/>
    <s v="NO"/>
    <s v="N/A"/>
    <s v="Victoria Eugenia Villegas"/>
    <s v="profesional universitario "/>
    <s v="3839950"/>
    <s v="victoria.villegas@antioquia.gov.co"/>
    <s v="Fortalecimiento Autoridad Sanitaria"/>
    <s v="inspección y vigilancia a las  Direcciones locales de salud, empreasasadministradoras de planes de beneficio y de prestadores de servicios de salud"/>
    <s v="Modernización de la Red Prestadora de Servicios de Salud"/>
    <s v=" 01-0041"/>
    <s v="inspección y vigilancia a las  Direcciones locales de salud, empreasasadministradoras de planes de beneficio y de prestadores de servicios de salud"/>
    <s v="Celebar el dia mundial del donante voluntario"/>
    <m/>
    <m/>
    <m/>
    <m/>
    <m/>
    <x v="0"/>
    <m/>
    <m/>
    <m/>
    <s v="Victoria Eugenia villegas"/>
    <s v="Tipo C:  Supervisión"/>
    <s v="Tecnica, Juridica y Financiera"/>
  </r>
  <r>
    <x v="14"/>
    <n v="95122001"/>
    <s v="Fortalecer la red publica hospitalaria del Departamento de Antioquia mediante la construcción de la fase final del Hospital Cesar Uribe Piedrahita del Municipio de Caucasia a traves de la SSSA en interacción con la Secretaría de Infraestructura"/>
    <d v="2018-01-01T00:00:00"/>
    <s v="8 meses"/>
    <s v="Licitación pública"/>
    <s v="Recursos propios"/>
    <n v="7887402972"/>
    <n v="4046000000"/>
    <s v="SI"/>
    <s v="Aprobadas"/>
    <s v="Sandra Angulo"/>
    <s v="LNR"/>
    <s v="3839950"/>
    <s v="sandra.angulo@antioquia.gov.co"/>
    <s v="Fortalecimiento Autoridad Sanitaria"/>
    <s v="inspección y vigilancia a las  Direcciones locales de salud, empreasasadministradoras de planes de beneficio y de prestadores de servicios de salud"/>
    <s v="Modernización de la Red Prestadora de Servicios de Salud"/>
    <s v=" 01-0041"/>
    <s v="ESE intervenidas en infraestructura física"/>
    <m/>
    <m/>
    <m/>
    <m/>
    <m/>
    <m/>
    <x v="0"/>
    <m/>
    <m/>
    <m/>
    <s v="Sandra Angulo"/>
    <s v="Tipo B1: Supervisión e Interventoría Técnica "/>
    <s v="Tecnica, Juridica y Financiera, administrativa, Interventoria"/>
  </r>
  <r>
    <x v="14"/>
    <n v="95122001"/>
    <s v="Fortalecer la red publica hospitalaria del Departamento de Antioquia mediante la construcción de la fase final del Hospital Cesar Uribe Piedrahita del Municipio de Caucasia a traves de la SSSA en interacción con la Secretaría de Infraestructura"/>
    <d v="2018-01-01T00:00:00"/>
    <s v="8 meses"/>
    <s v="Licitación pública"/>
    <s v="Recursos propios"/>
    <n v="7887402972"/>
    <n v="3841402972"/>
    <s v="SI"/>
    <s v="Aprobadas"/>
    <s v="Sandra Angulo"/>
    <s v="LNR"/>
    <s v="3839950"/>
    <s v="sandra.angulo@antioquia.gov.co"/>
    <s v="Fortalecimiento Autoridad Sanitaria"/>
    <s v="inspección y vigilancia a las  Direcciones locales de salud, empreasasadministradoras de planes de beneficio y de prestadores de servicios de salud"/>
    <s v="ortalecimiento de la Inspección, Vigilancia y Control Prestadores del Sistema Obligatorio de Salud"/>
    <s v="01-0042"/>
    <s v="ESE intervenidas en infraestructura física"/>
    <m/>
    <m/>
    <m/>
    <m/>
    <m/>
    <m/>
    <x v="0"/>
    <m/>
    <m/>
    <m/>
    <s v="Sandra Angulo"/>
    <s v="Tipo B1: Supervisión e Interventoría Técnica "/>
    <s v="Tecnica, Juridica y Financiera, administrativa, Interventoria"/>
  </r>
  <r>
    <x v="14"/>
    <n v="93141506"/>
    <s v="Contratar los servicios de un operador logístico que ejecute los programas de bienestar social y mejoramiento de la calidad de vida de los servidores publicos, los jubilados y pensionsados y sus beneficiarios directos, adscritos a la Secretaría Seccional de Salud y Protección Social de Antioquia. COMFENALCO ANTIOQUIA"/>
    <d v="2018-01-01T00:00:00"/>
    <s v="11 MESES"/>
    <s v="Contratación Directa - Prestación de Servicios y de Apoyo a la Gestión Persona Jurídica"/>
    <s v="Recursos propios"/>
    <n v="370000000"/>
    <n v="370000000"/>
    <s v="NO"/>
    <s v="N/A"/>
    <s v="ERIKA MARIA TORRES FLOREZ"/>
    <s v="PROFESIONAL UNIVERSITARIO"/>
    <s v="3839888"/>
    <s v="erika.torres@antioquia.gov.co"/>
    <s v="Línea Estratégica 7: Gobernanza y buen Gobierno_x000a_"/>
    <s v="Componente:Bienestar laboral y calidad de vida"/>
    <s v="Programa 1: Fortalecimiento del bienestar laboral y mejoramiento de la  calidad de vida."/>
    <s v="10-0030"/>
    <s v="Personas atendidas en  los programas de bienestar laboral y calidad de vida"/>
    <s v="Capacitación y adiestramiento del recurso humano de la SSSA."/>
    <n v="8037"/>
    <s v="20499 Y 20501"/>
    <d v="2018-01-26T00:00:00"/>
    <s v="N/A"/>
    <n v="4600008047"/>
    <x v="1"/>
    <s v="COMFENALCO ANTIOQUIA"/>
    <s v="En ejecución"/>
    <m/>
    <s v="ERIKA MARIA TORRES FLOREZ"/>
    <s v="Tipo C:  Supervisión"/>
    <s v="Tecnica, Juridica y Financiera"/>
  </r>
  <r>
    <x v="14"/>
    <n v="93141506"/>
    <s v="Suministrar el apoyo logistico necasario para el desarrollo de los programa de capacitacion, adiestramiento y preparación para el retiro laboral  para los servidores públicos de la Secretaria Seccional de Salud y Protección Social de de Antioquia."/>
    <d v="2018-01-01T00:00:00"/>
    <s v="11 MESES"/>
    <s v="Mínima Cuantía"/>
    <s v="Recursos propios"/>
    <n v="76000000"/>
    <n v="76000000"/>
    <s v="NO"/>
    <s v="N/A"/>
    <s v="GLORIA ISABEL ESCOBAR MORALES"/>
    <s v="PROFESIONAL UNIVERSITARIO"/>
    <s v="3839734"/>
    <s v="gloriaisabel.escobar@antioquia.gov.co"/>
    <s v="Línea Estratégica 7: Gobernanza y buen Gobierno_x000a_"/>
    <s v="Componente:Bienestar laboral y calidad de vida"/>
    <s v="Programa 1: Fortalecimiento del bienestar laboral y mejoramiento de la  calidad de vida."/>
    <s v="10-0030"/>
    <s v="Personas atendidas en  los programas de bienestar laboral y calidad de vida"/>
    <s v="Satisfacer las necesidades de bienestar social y aprovechamiento del tiempo libre de los servidores, jubilados y beneficiarios directos de la Secretaria Seccional de Salud y Protección Social de Antioquia._x000a_"/>
    <m/>
    <m/>
    <m/>
    <m/>
    <m/>
    <x v="0"/>
    <m/>
    <m/>
    <s v="CDP trasladado a Gestión Humana"/>
    <s v="GLORIA ISABEL ESCOBAR MORALES"/>
    <s v="Tipo C:  Supervisión"/>
    <s v="Tecnica, Juridica y Financiera"/>
  </r>
  <r>
    <x v="14"/>
    <n v="93141506"/>
    <s v="Prestar servicios para la iniciación deportiva, desarrollo de las actividades deportivas y recreativas, implementación deportiva y de actividad física para los servidores públicos adscritos a la Secretaria Seccional de Salud y Protección Social de Antioquia y sus beneficiarios directos.  FEDELIAN"/>
    <d v="2018-01-01T00:00:00"/>
    <s v="11 MESES"/>
    <s v="Contratación Directa - Prestación de Servicios y de Apoyo a la Gestión Persona Jurídica"/>
    <s v="Recursos propios"/>
    <n v="70000000"/>
    <n v="70000000"/>
    <s v="NO"/>
    <s v="N/A"/>
    <s v="ERIKA MARIA TORRES FLOREZ"/>
    <s v="PROFESIONAL UNIVERSITARIO"/>
    <s v="3839888"/>
    <s v="erika.torres@antioquia.gov.co"/>
    <s v="Línea Estratégica 7: Gobernanza y buen Gobierno_x000a_"/>
    <s v="Componente:Bienestar laboral y calidad de vida"/>
    <s v="Programa 1: Fortalecimiento del bienestar laboral y mejoramiento de la  calidad de vida."/>
    <s v="10-0030"/>
    <s v="Personas atendidas en  los programas de bienestar laboral y calidad de vida"/>
    <s v="Aprovechamiento del tiempo libre de los servidores y beneficiarios directos de la Secretaria Seccional de Salud y Protección Social de Antioquia. Decreto No.20150000908 de marzo 10 de 2015 (nómina)_x000a_"/>
    <n v="8038"/>
    <n v="20056"/>
    <d v="2018-01-26T00:00:00"/>
    <s v="N/A"/>
    <n v="4600008049"/>
    <x v="1"/>
    <s v="ASOCIACION DE ORGANIZACIONES DEPORTIVAS EN ANTIOQUIA - FEDELIAN"/>
    <s v="En ejecución"/>
    <m/>
    <s v="ERIKA MARIA TORRES FLOREZ"/>
    <s v="Tipo C:  Supervisión"/>
    <s v="Tecnica, Juridica y Financiera"/>
  </r>
  <r>
    <x v="14"/>
    <n v="72154110"/>
    <s v="Realizar el mantenimiento preventivo, correctivo, calibración de equipos y suministro de repuestos para los equipos de la cadena de frío de la SSSA"/>
    <d v="2018-01-01T00:00:00"/>
    <s v="11 meses"/>
    <s v="Mínima Cuantía"/>
    <s v="Recursos propios"/>
    <n v="44375100"/>
    <n v="44375100"/>
    <s v="NO"/>
    <s v="N/A"/>
    <s v="Maria del Rosario Manrique Alzate "/>
    <s v="Profesional"/>
    <n v="3839713"/>
    <s v="rosario.manrique@antioquia.gov.co"/>
    <m/>
    <m/>
    <m/>
    <s v="99-9999"/>
    <m/>
    <m/>
    <m/>
    <m/>
    <m/>
    <m/>
    <m/>
    <x v="0"/>
    <m/>
    <m/>
    <m/>
    <s v="Blana Isabel Restrepo"/>
    <s v="Tipo C:  Supervisión"/>
    <s v="Tecnica, Administrativa, Financiera."/>
  </r>
  <r>
    <x v="14"/>
    <n v="44120000"/>
    <s v="Suministro y distribucion de elementos de papeleria y utilies de oficina"/>
    <d v="2018-01-01T00:00:00"/>
    <s v="10 meses"/>
    <s v="Selección Abreviada - Subasta Inversa"/>
    <s v="Recursos propios"/>
    <n v="170000000"/>
    <n v="170000000"/>
    <s v="NO"/>
    <s v="N/A"/>
    <s v="Maria del Rosario Manrique Alzate "/>
    <s v="Profesional"/>
    <n v="3839713"/>
    <s v="rosario.manrique@antioquia.gov.co"/>
    <m/>
    <m/>
    <m/>
    <s v="99-9999"/>
    <m/>
    <m/>
    <m/>
    <m/>
    <m/>
    <m/>
    <m/>
    <x v="0"/>
    <m/>
    <m/>
    <s v="CDP trasladado a la Secretaría General"/>
    <s v="Maria Ines Ochoa"/>
    <s v="Tipo C:  Supervisión"/>
    <s v="Tecnica, Administrativa, Financiera."/>
  </r>
  <r>
    <x v="14"/>
    <n v="44120000"/>
    <s v="Suministro y distribucion de elementos de cafeteria"/>
    <d v="2018-01-01T00:00:00"/>
    <s v="10 meses"/>
    <s v="Selección Abreviada - Subasta Inversa"/>
    <s v="Recursos propios"/>
    <n v="49000000"/>
    <n v="49000000"/>
    <s v="NO"/>
    <s v="N/A"/>
    <s v="Maria del Rosario Manrique Alzate "/>
    <s v="Profesional"/>
    <n v="3839713"/>
    <s v="rosario.manrique@antioquia.gov.co"/>
    <m/>
    <m/>
    <m/>
    <s v="99-9999"/>
    <m/>
    <m/>
    <m/>
    <m/>
    <m/>
    <m/>
    <m/>
    <x v="0"/>
    <m/>
    <m/>
    <s v="CDP trasladado a la Secretaría General"/>
    <s v="Maria Ines Ochoa"/>
    <s v="Tipo C:  Supervisión"/>
    <s v="Tecnica, Administrativa, Financiera."/>
  </r>
  <r>
    <x v="14"/>
    <n v="47131700"/>
    <s v="Suministro y distribucion de elementos de aseo"/>
    <d v="2018-01-01T00:00:00"/>
    <s v="10 meses"/>
    <s v="Selección Abreviada - Subasta Inversa"/>
    <s v="Recursos propios"/>
    <n v="46000000"/>
    <n v="46000000"/>
    <s v="NO"/>
    <s v="N/A"/>
    <s v="Maria del Rosario Manrique Alzate "/>
    <s v="Profesional"/>
    <n v="3839713"/>
    <s v="rosario.manrique@antioquia.gov.co"/>
    <m/>
    <m/>
    <m/>
    <s v="99-9999"/>
    <m/>
    <m/>
    <m/>
    <m/>
    <m/>
    <m/>
    <m/>
    <x v="0"/>
    <m/>
    <m/>
    <s v="CDP trasladado a la Secretaría General"/>
    <s v="Luz Marina Martinez"/>
    <s v="Tipo C:  Supervisión"/>
    <s v="Tecnica, Administrativa, Financiera."/>
  </r>
  <r>
    <x v="14"/>
    <n v="44120000"/>
    <s v="Elborar otros materiales (papeleria)"/>
    <d v="2018-03-01T00:00:00"/>
    <s v="9 meses"/>
    <s v="Mínima Cuantía"/>
    <s v="Recursos propios"/>
    <n v="5000000"/>
    <n v="5000000"/>
    <s v="NO"/>
    <s v="N/A"/>
    <s v="Maria del Rosario Manrique Alzate "/>
    <s v="Profesional"/>
    <n v="3839713"/>
    <s v="rosario.manrique@antioquia.gov.co"/>
    <m/>
    <m/>
    <m/>
    <s v="99-9999"/>
    <m/>
    <m/>
    <m/>
    <m/>
    <m/>
    <m/>
    <m/>
    <x v="0"/>
    <m/>
    <m/>
    <s v="CDP trasladado a la Secretaría General"/>
    <s v="Maria del Rosario Manrique"/>
    <s v="Tipo C:  Supervisión"/>
    <s v="Tecnica, Administrativa, Financiera."/>
  </r>
  <r>
    <x v="14"/>
    <n v="44102900"/>
    <s v="Suministro equipos y bienes muebles  para las dependencias de la Gobernacion de Antioquia."/>
    <d v="2018-02-01T00:00:00"/>
    <s v="9 meses"/>
    <s v="Selección Abreviada - Acuerdo Marco de Precios"/>
    <s v="Recursos propios"/>
    <n v="380000000"/>
    <n v="380000000"/>
    <s v="NO"/>
    <s v="N/A"/>
    <s v="Maria del Rosario Manrique Alzate "/>
    <s v="Profesional"/>
    <n v="3839713"/>
    <s v="rosario.manrique@antioquia.gov.co"/>
    <m/>
    <m/>
    <m/>
    <s v="99-9999"/>
    <m/>
    <m/>
    <m/>
    <m/>
    <m/>
    <m/>
    <m/>
    <x v="0"/>
    <m/>
    <m/>
    <s v="CDP trasladado a la Secretaría General"/>
    <s v="Mria Ines Ochoa"/>
    <s v="Tipo C:  Supervisión"/>
    <s v="Tecnica, Administrativa, Financiera."/>
  </r>
  <r>
    <x v="14"/>
    <n v="78181500"/>
    <s v="Mantenimiento integral (preventivo y/o correctivo) con suministro de repuestos para los vehiculos de propiedad del Departamento"/>
    <d v="2018-01-01T00:00:00"/>
    <s v="12 meses"/>
    <s v="Selección Abreviada - Subasta Inversa"/>
    <s v="Recursos propios"/>
    <n v="80144667"/>
    <n v="19928480"/>
    <s v="SI"/>
    <s v="Aprobadas"/>
    <s v="Maria del Rosario Manrique Alzate "/>
    <s v="Profesional"/>
    <n v="3839713"/>
    <s v="rosario.manrique@antioquia.gov.co"/>
    <m/>
    <m/>
    <m/>
    <s v="99-9999"/>
    <m/>
    <m/>
    <m/>
    <m/>
    <m/>
    <m/>
    <m/>
    <x v="0"/>
    <m/>
    <m/>
    <s v="CDP trasladado a la Secretaría General"/>
    <s v="Babinton Florez"/>
    <s v="Tipo C:  Supervisión"/>
    <s v="Tecnica, Administrativa, Financiera."/>
  </r>
  <r>
    <x v="14"/>
    <n v="72102900"/>
    <s v="Mantenimiento planta fisica de la Gobernacion  y de las sedes alternas"/>
    <d v="2018-02-01T00:00:00"/>
    <s v="9 meses"/>
    <s v="Selección Abreviada - Menor Cuantía"/>
    <s v="Recursos propios"/>
    <n v="200000000"/>
    <n v="200000000"/>
    <s v="NO"/>
    <s v="N/A"/>
    <s v="Maria del Rosario Manrique Alzate "/>
    <s v="Profesional"/>
    <n v="3839713"/>
    <s v="rosario.manrique@antioquia.gov.co"/>
    <m/>
    <m/>
    <m/>
    <s v="99-9999"/>
    <m/>
    <m/>
    <m/>
    <m/>
    <m/>
    <m/>
    <m/>
    <x v="0"/>
    <m/>
    <m/>
    <s v="CDP trasladado a la Secretaría General"/>
    <s v="Babinton Florez"/>
    <s v="Tipo C:  Supervisión"/>
    <s v="Tecnica, Administrativa, Financiera."/>
  </r>
  <r>
    <x v="14"/>
    <n v="15101500"/>
    <s v="Suministro de combustible para los vehiculos de propiedad del Departamento"/>
    <d v="2018-01-01T00:00:00"/>
    <s v="12 meses"/>
    <s v="Selección Abreviada - Menor Cuantía"/>
    <s v="Recursos propios"/>
    <n v="43664038"/>
    <n v="12295573"/>
    <s v="SI"/>
    <s v="Aprobadas"/>
    <s v="Maria del Rosario Manrique Alzate "/>
    <s v="Profesional"/>
    <n v="3839713"/>
    <s v="rosario.manrique@antioquia.gov.co"/>
    <m/>
    <m/>
    <m/>
    <s v="99-9999"/>
    <m/>
    <m/>
    <m/>
    <m/>
    <m/>
    <m/>
    <m/>
    <x v="0"/>
    <m/>
    <m/>
    <s v="CDP trasladado a la Secretaría General"/>
    <s v="Babinton Florez"/>
    <s v="Tipo C:  Supervisión"/>
    <s v="Tecnica, Administrativa, Financiera."/>
  </r>
  <r>
    <x v="14"/>
    <n v="15101500"/>
    <s v="Suministro de combustible gas natural comprimido para uso vehicular y rectificacion "/>
    <d v="2018-01-01T00:00:00"/>
    <s v="12 meses"/>
    <s v="Contratación Directa - No pluralidad de oferentes"/>
    <s v="Recursos propios"/>
    <n v="15968687"/>
    <n v="5756695"/>
    <s v="SI"/>
    <s v="Aprobadas"/>
    <s v="Maria del Rosario Manrique Alzate "/>
    <s v="Profesional"/>
    <n v="3839713"/>
    <s v="rosario.manrique@antioquia.gov.co"/>
    <m/>
    <m/>
    <m/>
    <s v="99-9999"/>
    <m/>
    <m/>
    <m/>
    <m/>
    <m/>
    <m/>
    <m/>
    <x v="0"/>
    <m/>
    <m/>
    <s v="CDP trasladado a la Secretaría General"/>
    <s v="Babinton Florez"/>
    <s v="Tipo C:  Supervisión"/>
    <s v="Tecnica, Administrativa, Financiera."/>
  </r>
  <r>
    <x v="14"/>
    <n v="92121500"/>
    <s v="Contratar el servicio de vigilancia privada, fija, armada,canina y sin arma para el Centro Administrativo Departamental, sus sedes alternas y la Fabrica de Licores y Alcoholes de Antioquia "/>
    <d v="2018-01-01T00:00:00"/>
    <s v="12 meses"/>
    <s v="Selección Abreviada - Menor Cuantía"/>
    <s v="Recursos propios"/>
    <n v="422898399"/>
    <n v="43660689"/>
    <s v="SI"/>
    <s v="Aprobadas"/>
    <s v="Maria del Rosario Manrique Alzate "/>
    <s v="Profesional"/>
    <n v="3839713"/>
    <s v="rosario.manrique@antioquia.gov.co"/>
    <m/>
    <m/>
    <m/>
    <s v="99-9999"/>
    <m/>
    <m/>
    <m/>
    <m/>
    <m/>
    <m/>
    <m/>
    <x v="0"/>
    <m/>
    <m/>
    <s v="CDP trasladado a la Secretaría General"/>
    <s v="Sergio Alexander Romero"/>
    <s v="Tipo C:  Supervisión"/>
    <s v="Tecnica, Administrativa, Financiera."/>
  </r>
  <r>
    <x v="14"/>
    <n v="78102200"/>
    <s v="Prestacion del servicio de mensajeria expresa que comprenda la recepcion, recoleccion, acopio y entrega personalizada de envios de correspondencia de la Gobernacion de Antioquia y demas objetos postales a nivel local, nacional e internacional, baqjo estandares de celeridad y garantias del servicio in house."/>
    <d v="2018-01-01T00:00:00"/>
    <s v="12 meses"/>
    <s v="Selección Abreviada - Menor Cuantía"/>
    <s v="Recursos propios"/>
    <n v="104414559"/>
    <n v="25000000"/>
    <s v="SI"/>
    <s v="Aprobadas"/>
    <s v="Maria del Rosario Manrique Alzate "/>
    <s v="Profesional"/>
    <n v="3839713"/>
    <s v="rosario.manrique@antioquia.gov.co"/>
    <m/>
    <m/>
    <m/>
    <s v="99-9999"/>
    <m/>
    <m/>
    <m/>
    <m/>
    <m/>
    <m/>
    <m/>
    <x v="0"/>
    <m/>
    <m/>
    <s v="CDP trasladado a la Secretaría General"/>
    <s v="Marino Gutierrez"/>
    <s v="Tipo C:  Supervisión"/>
    <s v="Tecnica, Administrativa, Financiera."/>
  </r>
  <r>
    <x v="14"/>
    <n v="82121700"/>
    <s v="Servicio de impresión, fotocopiado fax y scaner, bajo la modalidad de outsourcing para atender la demanda de las distintas dependencias de la Gobernacion de Antioquia, incluyendo Hardware y software, administracion, insumos, papel y recurso humano."/>
    <d v="2018-01-01T00:00:00"/>
    <s v="9 meses"/>
    <s v="Selección Abreviada - Menor Cuantía"/>
    <s v="Recursos propios"/>
    <n v="283812876"/>
    <n v="66280422"/>
    <s v="SI"/>
    <s v="Aprobadas"/>
    <s v="Maria del Rosario Manrique Alzate "/>
    <s v="Profesional"/>
    <n v="3839713"/>
    <s v="rosario.manrique@antioquia.gov.co"/>
    <m/>
    <m/>
    <m/>
    <s v="99-9999"/>
    <m/>
    <m/>
    <m/>
    <m/>
    <m/>
    <m/>
    <m/>
    <x v="0"/>
    <m/>
    <m/>
    <s v="CDP trasladado a la Secretaría General"/>
    <s v="Ruth Natalia Restrepo"/>
    <s v="Tipo C:  Supervisión"/>
    <s v="Tecnica, Administrativa, Financiera."/>
  </r>
  <r>
    <x v="14"/>
    <n v="84131500"/>
    <s v="Contratar los seguros que garanticen la proteccion de los activos e intereses patrimoniales, bienes propios y de aquellos por los cuales es legalmente responsable la SSSA."/>
    <d v="2018-12-01T00:00:00"/>
    <s v="12 meses"/>
    <s v="Licitación pública"/>
    <s v="Recursos propios"/>
    <n v="1600000000"/>
    <n v="1600000000"/>
    <s v="NO"/>
    <s v="N/A"/>
    <s v="Maria del Rosario Manrique Alzate "/>
    <s v="Profesional"/>
    <n v="3839713"/>
    <s v="rosario.manrique@antioquia.gov.co"/>
    <m/>
    <m/>
    <m/>
    <s v="99-9999"/>
    <m/>
    <m/>
    <m/>
    <m/>
    <m/>
    <m/>
    <m/>
    <x v="0"/>
    <m/>
    <m/>
    <s v="CDP trasladado a la Secretaría General"/>
    <s v="Diana Marcela David"/>
    <s v="Tipo C:  Supervisión"/>
    <s v="Tecnica, Administrativa, Financiera."/>
  </r>
  <r>
    <x v="14"/>
    <n v="82101504"/>
    <s v="Suscripcion a prensa informativa-El Colombiano"/>
    <d v="2018-03-01T00:00:00"/>
    <s v="9 meses"/>
    <s v="Contratación Directa - No pluralidad de oferentes"/>
    <s v="Recursos propios"/>
    <n v="340000"/>
    <n v="340000"/>
    <s v="NO"/>
    <s v="N/A"/>
    <s v="Maria del Rosario Manrique Alzate "/>
    <s v="Profesional"/>
    <n v="3839713"/>
    <s v="rosario.manrique@antioquia.gov.co"/>
    <m/>
    <m/>
    <m/>
    <s v="99-9999"/>
    <m/>
    <m/>
    <m/>
    <m/>
    <m/>
    <m/>
    <m/>
    <x v="0"/>
    <m/>
    <m/>
    <s v="CDP trasladado a la Secretaría General"/>
    <s v="Maria Victoria Hoyos Velasquez"/>
    <s v="Tipo C:  Supervisión"/>
    <s v="Tecnica, Administrativa, Financiera."/>
  </r>
  <r>
    <x v="14"/>
    <n v="72102100"/>
    <s v="Contrato de prestacion de servicios de fumigacion integral contra plagas nocivas a la salud publica en las instalaciones del Centro Administrativo Departamental y en las sedes externas."/>
    <d v="2018-02-01T00:00:00"/>
    <s v="10 meses"/>
    <s v="Mínima Cuantía"/>
    <s v="Recursos propios"/>
    <n v="5350000"/>
    <n v="5350000"/>
    <s v="NO"/>
    <s v="N/A"/>
    <s v="Maria del Rosario Manrique Alzate "/>
    <s v="Profesional"/>
    <n v="3839713"/>
    <s v="rosario.manrique@antioquia.gov.co"/>
    <m/>
    <m/>
    <m/>
    <s v="99-9999"/>
    <m/>
    <m/>
    <m/>
    <m/>
    <m/>
    <m/>
    <m/>
    <x v="0"/>
    <m/>
    <m/>
    <s v="CDP trasladado a la Secretaría General"/>
    <s v="Luz Marina Martinez"/>
    <s v="Tipo C:  Supervisión"/>
    <s v="Tecnica, Administrativa, Financiera."/>
  </r>
  <r>
    <x v="14"/>
    <n v="92121700"/>
    <s v="Prestar el servicio de recarga de extintores"/>
    <d v="2018-03-01T00:00:00"/>
    <s v="9 meses"/>
    <s v="Mínima Cuantía"/>
    <s v="Recursos propios"/>
    <n v="3500000"/>
    <n v="3500000"/>
    <s v="NO"/>
    <s v="N/A"/>
    <s v="Maria del Rosario Manrique Alzate "/>
    <s v="Profesional"/>
    <n v="3839713"/>
    <s v="rosario.manrique@antioquia.gov.co"/>
    <m/>
    <m/>
    <m/>
    <s v="99-9999"/>
    <m/>
    <m/>
    <m/>
    <m/>
    <m/>
    <m/>
    <m/>
    <x v="0"/>
    <m/>
    <m/>
    <s v="CDP trasladado a la Secretaría General"/>
    <s v="Luz Marina Martinez"/>
    <s v="Tipo C:  Supervisión"/>
    <s v="Tecnica, Administrativa, Financiera."/>
  </r>
  <r>
    <x v="14"/>
    <n v="42131600"/>
    <s v="Dotar a los funcionarios del almacén y de la SSSA de los elementos de protección personal necesarios para realizar actividades de recepción, almacenamiento y distribución de materiales, que son indispensables para la conservación de los biológicos del PAI."/>
    <d v="2018-03-01T00:00:00"/>
    <s v="9 meses"/>
    <s v="Mínima Cuantía"/>
    <s v="Recursos propios"/>
    <n v="18000000"/>
    <n v="18000000"/>
    <s v="NO"/>
    <s v="N/A"/>
    <s v="Maria del Rosario Manrique Alzate "/>
    <s v="Profesional"/>
    <n v="3839713"/>
    <s v="rosario.manrique@antioquia.gov.co"/>
    <m/>
    <m/>
    <m/>
    <s v="99-9999"/>
    <m/>
    <m/>
    <m/>
    <m/>
    <m/>
    <m/>
    <m/>
    <x v="0"/>
    <m/>
    <m/>
    <s v="CDP trasladado a la Secretaría General"/>
    <s v="Roberto Hernadez"/>
    <s v="Tipo C:  Supervisión"/>
    <s v="Tecnica, Administrativa, Financiera."/>
  </r>
  <r>
    <x v="14"/>
    <n v="83110000"/>
    <s v="Prestacion de servicios de operador de telefonia celular con suministro y/o reposicion de equipo"/>
    <d v="2018-01-01T00:00:00"/>
    <s v="12 meses"/>
    <s v="Contratación Directa - No pluralidad de oferentes"/>
    <s v="Recursos propios"/>
    <n v="5645066"/>
    <n v="1800000"/>
    <s v="SI"/>
    <s v="Aprobadas"/>
    <s v="Maria del Rosario Manrique Alzate "/>
    <s v="Profesional"/>
    <n v="3839713"/>
    <s v="rosario.manrique@antioquia.gov.co"/>
    <m/>
    <m/>
    <m/>
    <s v="99-9999"/>
    <m/>
    <m/>
    <m/>
    <m/>
    <m/>
    <m/>
    <m/>
    <x v="0"/>
    <m/>
    <m/>
    <s v="CDP trasladado a la Secretaría General"/>
    <s v="Diana Marcela David"/>
    <s v="Tipo C:  Supervisión"/>
    <s v="Tecnica, Administrativa, Financiera."/>
  </r>
  <r>
    <x v="14"/>
    <n v="78111502"/>
    <s v="Suministrar tiquetes aéreos para garantizar el desplazamiento de los servidores de la Secretaria Seccional de Salud y Protección Social de Antioquia en comisión oficial y/ o eventos de capacitación"/>
    <d v="2018-01-01T00:00:00"/>
    <s v="12 meses"/>
    <s v="Selección Abreviada - Acuerdo Marco de Precios"/>
    <s v="Recursos propios"/>
    <n v="105400000"/>
    <n v="20000000"/>
    <s v="SI"/>
    <s v="Aprobadas"/>
    <s v="Maria del Rosario Manrique Alzate "/>
    <s v="Profesional"/>
    <n v="3839713"/>
    <s v="rosario.manrique@antioquia.gov.co"/>
    <m/>
    <m/>
    <m/>
    <s v="99-9999"/>
    <m/>
    <m/>
    <m/>
    <m/>
    <m/>
    <m/>
    <m/>
    <x v="0"/>
    <m/>
    <m/>
    <s v="CDP trasladado a la Secretaría General"/>
    <s v="Erika Torres Florez"/>
    <s v="Tipo C:  Supervisión"/>
    <s v="Tecnica, Administrativa, Financiera."/>
  </r>
  <r>
    <x v="14"/>
    <n v="78121600"/>
    <s v="Clasificacion, ordenacion descripcion y servicio de almacenaje de documentos correspondientes a los fondos documentales de la Gobernacion de Antioquia, incluyendo materiales y unidades de conservacion"/>
    <d v="2018-01-01T00:00:00"/>
    <s v="12 meses"/>
    <s v="Selección Abreviada - Menor Cuantía"/>
    <s v="Recursos propios"/>
    <n v="112099614"/>
    <n v="9000000"/>
    <s v="SI"/>
    <s v="Aprobadas"/>
    <s v="Maria del Rosario Manrique Alzate "/>
    <s v="Profesional"/>
    <n v="3839713"/>
    <s v="rosario.manrique@antioquia.gov.co"/>
    <m/>
    <m/>
    <m/>
    <s v="99-9999"/>
    <m/>
    <m/>
    <m/>
    <m/>
    <m/>
    <m/>
    <m/>
    <x v="0"/>
    <m/>
    <m/>
    <s v="CDP trasladado a la Secretaría General"/>
    <s v="Ruth Natalia Restrepo"/>
    <s v="Tipo C:  Supervisión"/>
    <s v="Tecnica, Administrativa, Financiera."/>
  </r>
  <r>
    <x v="14"/>
    <n v="81111902"/>
    <s v="Clasificacion, ordenacion descripcion digitalizacion certificada, idexacion, cargue en el sistema de gestion documental mercurio correspondientes a los documentos de archivos de gestion de las diferentes dependencias de la Gobernacion de Antioquia bajo la modalidad"/>
    <d v="2018-02-01T00:00:00"/>
    <s v="9 meses"/>
    <s v="Selección Abreviada - Menor Cuantía"/>
    <s v="Recursos propios"/>
    <n v="187900386"/>
    <n v="187900386"/>
    <s v="NO"/>
    <s v="N/A"/>
    <s v="Maria del Rosario Manrique Alzate "/>
    <s v="Profesional"/>
    <n v="3839713"/>
    <s v="rosario.manrique@antioquia.gov.co"/>
    <m/>
    <m/>
    <m/>
    <s v="99-9999"/>
    <m/>
    <m/>
    <m/>
    <m/>
    <m/>
    <m/>
    <m/>
    <x v="0"/>
    <m/>
    <m/>
    <m/>
    <s v="Ruth Natalia Restrepo"/>
    <s v="Tipo C:  Supervisión"/>
    <s v="Tecnica, Administrativa, Financiera."/>
  </r>
  <r>
    <x v="14"/>
    <n v="82101504"/>
    <s v="Prestar servicios de apoyo a la gestión mediante la realización de publicaciones en prensa"/>
    <d v="2018-03-01T00:00:00"/>
    <s v="9 meses"/>
    <s v="Mínima Cuantía"/>
    <s v="Recursos propios"/>
    <n v="28800000"/>
    <n v="28800000"/>
    <s v="NO"/>
    <s v="N/A"/>
    <s v="Maria del Rosario Manrique Alzate "/>
    <s v="Profesional"/>
    <n v="3839713"/>
    <s v="rosario.manrique@antioquia.gov.co"/>
    <m/>
    <m/>
    <m/>
    <m/>
    <m/>
    <m/>
    <m/>
    <m/>
    <m/>
    <m/>
    <m/>
    <x v="0"/>
    <m/>
    <m/>
    <m/>
    <s v="Sebastian Espinosa"/>
    <s v="Tipo C:  Supervisión"/>
    <s v="Tecnica, Administrativa, Financiera."/>
  </r>
  <r>
    <x v="15"/>
    <n v="90121502"/>
    <s v="Adquisición de tiquetes aéreos para la Gobernación de Antioquia "/>
    <d v="2018-01-01T00:00:00"/>
    <s v="12 meses"/>
    <s v="Otro Tipo de Contrato"/>
    <s v="Recursos propios"/>
    <n v="63000000"/>
    <n v="55000000"/>
    <s v="SI"/>
    <s v="Aprobadas"/>
    <s v="Henry Nelson Carvajal Porras"/>
    <s v="Enlace SECOP"/>
    <n v="3839109"/>
    <s v="henry.carvajal@antioquia.gov.co"/>
    <s v="N/A"/>
    <s v="N/A"/>
    <s v="N/A"/>
    <s v="999999999"/>
    <s v="Prestación de servicio de transporte aereo para apoyar la gestión de la Gobernación de Antioquia -Gerencia de Servicios Públicos"/>
    <s v="Transporte de los funcionarios de la Gerencia de Servicios Públicos a proyectos de agua potable, saneamiento basico, electrificación y aseo "/>
    <n v="7571"/>
    <n v="19953"/>
    <d v="2017-10-05T00:00:00"/>
    <s v="2017060102139 del 22-09-2017"/>
    <n v="4600007506"/>
    <x v="1"/>
    <s v="Servicio Aéreo a Territorios Nacionasl S.A SATENA"/>
    <s v="En ejecución"/>
    <s v="Los recursos se trasladan a la Secretaría General, mediante CDP 3700010118 Y 3700010220 por valores de $8,000,000 y $55,000,000 respectivamente"/>
    <s v="Luis Ovidio Rivera Guerra"/>
    <s v="Tipo C:  Supervisión"/>
    <s v="Tecnica, Administrativa, Financiera, Juridica y Contable. Ejercicio de la Interventoria Integral de que trata el numeral 11.3.1 del Manual de Supervisión e Interventoria"/>
  </r>
  <r>
    <x v="15"/>
    <n v="78111800"/>
    <s v="Prestación de servicio de transporte terrestre automotor para apoyar la gestión de la Gobernación de Antioquia -Gerencia de Servicios Públicos"/>
    <d v="2018-01-01T00:00:00"/>
    <s v="12 Meses"/>
    <s v="Otro Tipo de Contrato"/>
    <s v="Recursos propios"/>
    <n v="60000000"/>
    <n v="60000000"/>
    <s v="NO"/>
    <s v="N/A"/>
    <s v="Henry Nelson Carvajal Porras"/>
    <s v="Enlace SECOP"/>
    <n v="3839109"/>
    <s v="henry.carvajal@antioquia.gov.co"/>
    <s v="Alternativas rurales para el manejo de los residuos sólidos en el Departamento"/>
    <s v="N/A"/>
    <s v="Construccion de alternativas rurales para el manejo de residuos sólidos en el Departamento de Antioquia "/>
    <s v="030015001"/>
    <s v="Prestación de servicio de transporte terrestre automotor para apoyar la gestión de la Gobernación de Antioquia -Gerencia de Servicios Públicos"/>
    <s v="Prestación de servicio de transporte terrestre automotor para apoyar la gestión de la Gobernación de Antioquia"/>
    <s v="SA-22-01-2018"/>
    <n v="19944"/>
    <d v="2018-01-02T00:00:00"/>
    <m/>
    <n v="4600008068"/>
    <x v="2"/>
    <s v="Asociación de Transportadores Especiales  AS Transportes"/>
    <s v="En ejecución"/>
    <s v="Los recursos se trasladan a la Secretaría General mediante CDP 3500038647 por valor de $60,000,000"/>
    <s v="Luis Ovidio Rivera Guerra"/>
    <s v="Tipo C:  Supervisión"/>
    <s v="Tecnica, Administrativa, Financiera, Juridica y Contable. Ejercicio de la Interventoria Integral de que trata el numeral 11.3.1 del Manual de Supervisión e Interventoria"/>
  </r>
  <r>
    <x v="15"/>
    <n v="78111800"/>
    <s v="Prestación de servicio de transporte terrestre automotor para apoyar la gestión de la Gobernación de Antioquia -Gerencia de Servicios Públicos"/>
    <d v="2018-01-01T00:00:00"/>
    <s v="12 Meses"/>
    <s v="Otro Tipo de Contrato"/>
    <s v="Recursos propios"/>
    <n v="40000000"/>
    <n v="40000000"/>
    <s v="NO"/>
    <s v="N/A"/>
    <s v="Henry Nelson Carvajal Porras"/>
    <s v="Enlace SECOP"/>
    <n v="3839109"/>
    <s v="henry.carvajal@antioquia.gov.co"/>
    <s v="Abastecimiento sostenible de agua apta para el consumo humano en zonas rurales"/>
    <s v="N/A"/>
    <s v="Construccion y suministro de agua apta para consumo humano todo el Departamento "/>
    <s v="030010001"/>
    <s v="Prestación de servicio de transporte terrestre automotor para apoyar la gestión de la Gobernación de Antioquia -Gerencia de Servicios Públicos"/>
    <s v="Prestación de servicio de transporte terrestre automotor para apoyar la gestión de la Gobernación de Antioquia"/>
    <s v="SA-22-01-2018"/>
    <n v="19948"/>
    <d v="2018-01-02T00:00:00"/>
    <m/>
    <n v="4600008068"/>
    <x v="2"/>
    <s v="Asociación de Transportadores Especiales  AS Transportes"/>
    <s v="En ejecución"/>
    <s v="Los recursos se trasladan a la Secretaría General mediante CDP 3500038645 por valor de $40,000,000 "/>
    <s v="Luis Ovidio Rivera Guerra"/>
    <s v="Tipo C:  Supervisión"/>
    <s v="Tecnica, Administrativa, Financiera, Juridica y Contable. Ejercicio de la Interventoria Integral de que trata el numeral 11.3.1 del Manual de Supervisión e Interventoria"/>
  </r>
  <r>
    <x v="15"/>
    <n v="81112500"/>
    <s v="Licencia Argis"/>
    <d v="2018-01-01T00:00:00"/>
    <s v="12 Meses"/>
    <s v="Otro Tipo de Contrato"/>
    <s v="Recursos propios"/>
    <n v="8000000"/>
    <n v="8000000"/>
    <s v="NO"/>
    <s v="N/A"/>
    <s v="Henry Nelson Carvajal Porras"/>
    <s v="Enlace SECOP"/>
    <n v="3839109"/>
    <s v="henry.carvajal@antioquia.gov.co"/>
    <s v="Abastecimiento sostenible de agua apta para el consumo humano en zonas rurales"/>
    <s v="N/A"/>
    <s v="Construccion y suministro de agua apta para consumo humano todo el Departamento "/>
    <s v="030010001"/>
    <s v="Programa y personal para el manejo del programa y realizar los mapas correspondientes a los proyectos correspondientes a la Gerencia de Servicios públicos "/>
    <s v="Mapas correspondientes a los proyectos viabilizados, formulados, ejecutados y en ejecución de la Gerencia de Servicios públicos "/>
    <m/>
    <m/>
    <m/>
    <m/>
    <m/>
    <x v="0"/>
    <m/>
    <s v="Sin iniciar etapa precontractual"/>
    <s v="Los recursos se trasladarán a la Dirección de Sistemas cuando inicie el proceso;  aún no se ha expedido CDP "/>
    <m/>
    <m/>
    <m/>
  </r>
  <r>
    <x v="15"/>
    <n v="14111700"/>
    <s v="Suministros"/>
    <d v="2018-01-01T00:00:00"/>
    <s v="12 Meses"/>
    <s v="Otro Tipo de Contrato"/>
    <s v="Recursos propios"/>
    <n v="4494000"/>
    <n v="4494000"/>
    <s v="NO"/>
    <s v="N/A"/>
    <s v="Henry Nelson Carvajal Porras"/>
    <s v="Enlace SECOP"/>
    <n v="3839109"/>
    <s v="henry.carvajal@antioquia.gov.co"/>
    <s v="N/A"/>
    <s v="N/A"/>
    <s v="N/A"/>
    <s v="999999999"/>
    <m/>
    <m/>
    <m/>
    <m/>
    <m/>
    <m/>
    <m/>
    <x v="0"/>
    <m/>
    <s v="Sin iniciar etapa precontractual"/>
    <s v="Los recursos se trasladarán a la Secretaría General cuando inicie el proceso;  aún no se ha expedido CDP "/>
    <m/>
    <m/>
    <m/>
  </r>
  <r>
    <x v="15"/>
    <n v="72102900"/>
    <s v="Mantenimiento"/>
    <d v="2018-01-01T00:00:00"/>
    <s v="12 Meses"/>
    <s v="Otro Tipo de Contrato"/>
    <s v="Recursos propios"/>
    <n v="1227000"/>
    <n v="1227000"/>
    <s v="NO"/>
    <s v="N/A"/>
    <s v="Henry Nelson Carvajal Porras"/>
    <s v="Enlace SECOP"/>
    <n v="3839109"/>
    <s v="henry.carvajal@antioquia.gov.co"/>
    <s v="N/A"/>
    <s v="N/A"/>
    <s v="N/A"/>
    <s v="999999999"/>
    <m/>
    <m/>
    <m/>
    <m/>
    <m/>
    <m/>
    <m/>
    <x v="0"/>
    <m/>
    <s v="Sin iniciar etapa precontractual"/>
    <s v="Los recursos se trasladarán a la Secretaría General cuando inicie el proceso;  aún no se ha expedido CDP "/>
    <m/>
    <m/>
    <m/>
  </r>
  <r>
    <x v="15"/>
    <n v="55101500"/>
    <s v="Comunicaciones"/>
    <d v="2018-01-01T00:00:00"/>
    <s v="12 meses"/>
    <s v="Otro Tipo de Contrato"/>
    <s v="Recursos propios"/>
    <n v="2921000"/>
    <n v="2921000"/>
    <s v="NO"/>
    <s v="N/A"/>
    <s v="Henry Nelson Carvajal Porras"/>
    <s v="Enlace SECOP"/>
    <n v="3839109"/>
    <s v="henry.carvajal@antioquia.gov.co"/>
    <s v="N/A"/>
    <s v="N/A"/>
    <s v="N/A"/>
    <s v="999999999"/>
    <m/>
    <m/>
    <m/>
    <m/>
    <m/>
    <m/>
    <m/>
    <x v="0"/>
    <m/>
    <s v="Sin iniciar etapa precontractual"/>
    <s v="Los recursos se trasladarán a la Dirección de Comunicaciones cuando inicie el proceso;  aún no se ha expedido CDP "/>
    <m/>
    <m/>
    <m/>
  </r>
  <r>
    <x v="15"/>
    <n v="93151507"/>
    <s v="Contrato Interadministrativo para garantizar el cumplimiento de las competencias delegadas al Departamento de Antioquia por el decreto 1077 de 2015 en materia de certificacion de los municipios en SGP-APSB"/>
    <d v="2017-11-08T00:00:00"/>
    <s v="10 meses"/>
    <s v="Contratación Directa - Contratos Interadministrativos"/>
    <s v="SGP"/>
    <n v="455600000"/>
    <n v="227800000"/>
    <s v="SI"/>
    <s v="Aprobadas"/>
    <s v="Henry Nelson Carvajal Porras"/>
    <s v="Enlace SECOP"/>
    <n v="3839109"/>
    <s v="henry.carvajal@antioquia.gov.co"/>
    <s v="Fortalecimiento de Municipios y operadores en la prestación de servicios públicos "/>
    <s v="Municipios asesorados, capacitados y asistidos técnicamente e institucionalmente para el fortalecimiento empresarial en la prestación de los servicios públicos."/>
    <s v="Fortalecimiento de Municipios y operadores en la prestación de servicios públicos. Todo_x000a_El Departamento, Antioquia, Occidente"/>
    <s v="030012001"/>
    <s v=" Certificación de los municipios en SGP-APSB"/>
    <s v="Garantizar el cumplimiento de las competencias delegadas al departamento de Antioquia por el decreto 1077 de 2015"/>
    <s v="6611-CD-37-01-2017"/>
    <n v="19955"/>
    <d v="2017-03-13T00:00:00"/>
    <s v="2017060052099 del 14-03-2017"/>
    <n v="4600006463"/>
    <x v="1"/>
    <s v="Colegio Mayor de Antioquia"/>
    <s v="En ejecución"/>
    <m/>
    <s v="Luis Ovidio Rivera Guerra"/>
    <s v="Tipo C:  Supervisión"/>
    <s v="Tecnica, Administrativa, Financiera, Juridica y Contable. Ejercicio de la Interventoria Integral de que trata el numeral 11.3.1 del Manual de Supervisión e Interventoria"/>
  </r>
  <r>
    <x v="15"/>
    <n v="83101800"/>
    <s v="Cofinanciación de instalaciones eléctricas  domiciliarias estratos 1, 2 y 3,en las diferentes subregiones del Departamento de Antioquia"/>
    <d v="2018-05-17T00:00:00"/>
    <s v="18 Meses"/>
    <s v="Contratación Directa - Contratos Interadministrativos"/>
    <s v="Recursos propios"/>
    <n v="720000000"/>
    <n v="720000000"/>
    <s v="NO"/>
    <s v="N/A"/>
    <s v="Henry Nelson Carvajal Porras"/>
    <s v="Enlace SECOP"/>
    <n v="3839109"/>
    <s v="henry.carvajal@antioquia.gov.co"/>
    <s v="Energía para la ruralidad"/>
    <s v="Nuevas conexiones de predios rurales al servicio de energía. Convencional"/>
    <s v="Ampliación de la cobertura del servicio de energia convencional y alternativo en zonas rurales del Departamento de Antioquia"/>
    <s v="030019007"/>
    <s v="Aumentar la cobertura, calidad y continuidad del servicio, implementando proyectos con sistemas tradicionales y alternativos que permita diversificar la oferta, teniendo en cuenta la dependencia de sistemas convencionales para abastecer la demanda."/>
    <s v="Mano de obra con experiencia, calidad de materiales, Suministro e  instalaccion  de pozos septicos con la normativa vigente, excavaciones, demoliciones, instalacion de tuberia, entre otros; De acuerdo a la planificación,  estudios, diseños y todos los materiales necesarios para la ejecución total del proyecto"/>
    <m/>
    <m/>
    <m/>
    <m/>
    <m/>
    <x v="0"/>
    <m/>
    <m/>
    <m/>
    <m/>
    <m/>
    <m/>
  </r>
  <r>
    <x v="15"/>
    <n v="32111701"/>
    <s v="“Suministro, Transporte, Instalación y puesta en funcionamiento de Sistemas Fotovoltaicos en zonas rurales del Departamento de Antioquia”"/>
    <d v="2018-01-15T00:00:00"/>
    <s v="7 meses"/>
    <s v="Selección Abreviada - Subasta Inversa"/>
    <s v="Recursos propios"/>
    <n v="3575000000"/>
    <n v="3575000000"/>
    <s v="NO"/>
    <s v="N/A"/>
    <s v="Henry Nelson Carvajal Porras"/>
    <s v="Enlace SECOP"/>
    <n v="3839109"/>
    <s v="henry.carvajal@antioquia.gov.co"/>
    <s v="Energía para la ruralidad"/>
    <s v="Nuevas conexiones de predios rurales al servicio de energía con sistemas alternativos"/>
    <s v="Ampliación de la cobertura del servicio de energia convencional y alternativo en zonas rurales del Departamento de Antioquia"/>
    <s v="030019007"/>
    <s v="Aumentar la cobertura en Escuelas sin o con deficit de energia rural impactando aproximadamente 15000 personas en diferentes Municipios de Antioquia "/>
    <s v="Suministro transoporte e instalacion de sistemas alternativos &quot;paneles solares&quot; en escuelas rurales "/>
    <s v="7453-LIC-37-03-2017"/>
    <n v="18102"/>
    <d v="2017-09-04T00:00:00"/>
    <s v="2017060106865 del 27-10-2017"/>
    <n v="4600007666"/>
    <x v="1"/>
    <s v="SUNCOLOMBIA S.A.S."/>
    <s v="En ejecución"/>
    <m/>
    <s v="Luis Ovidio Rivera Guerra"/>
    <s v="Tipo C:  Supervisión"/>
    <s v="Tecnica, Administrativa, Financiera, Juridica y Contable. Ejercicio de la Interventoria Integral de que trata el numeral 11.3.1 del Manual de Supervisión e Interventoria"/>
  </r>
  <r>
    <x v="15"/>
    <s v="83101500"/>
    <s v="Construcción de Acueducto la Fe, Municipio de Betania - Antioquia"/>
    <d v="2018-04-17T00:00:00"/>
    <s v="3 meses"/>
    <s v="Selección Abreviada - Menor Cuantía"/>
    <s v="Recursos propios"/>
    <n v="180000000"/>
    <n v="180000000"/>
    <s v="NO"/>
    <s v="N/A"/>
    <s v="Henry Nelson Carvajal Porras"/>
    <s v="Enlace SECOP"/>
    <s v="3839109"/>
    <s v="henry.carvajal@antioquia.gov.co"/>
    <s v="Abastecimiento sostenible de agua apta para el consumo humano en zona urbana del Departamento"/>
    <s v="Nuevas conexiones de predios urbanos al servicio de agua apta para el consumo humano"/>
    <s v="Ampliacion de cobertura y sistemas sostenibles de agua apta para consumo humano en zona urbana todo el Departamento "/>
    <s v="030027001"/>
    <s v="Aumento de la cobertura de acueducto  en zona urbana, generacion de empleo, mitigacion de impacto ambiental, mejoramiento de calidad de vida de la población (salud, calidad, continuidad de servicio)."/>
    <s v="Verificar Plan maestro de acueducto Urbano, mano de obra con experiencia, excavaciones, demoliciones, instalacion de tuberia, llenos, concretos entre otros; De acuerdo a la planificación,  estudios, diseños y todos los materiales necesarios para la ejecución total del proyecto"/>
    <m/>
    <n v="21401"/>
    <m/>
    <m/>
    <m/>
    <x v="3"/>
    <m/>
    <s v="Sin iniciar etapa precontractual"/>
    <s v="Fondo 0-2020 Estampilla Prodesarrollo"/>
    <s v="Hernando de Jesús Castrillón Morales"/>
    <s v="Tipo C:  Supervisión"/>
    <s v="Tecnica, Administrativa, Financiera, Juridica y Contable. Ejercicio de la Interventoria Integral de que trata el numeral 11.3.1 del Manual de Supervisión e Interventoria"/>
  </r>
  <r>
    <x v="15"/>
    <n v="83101500"/>
    <s v="Optimizacion del sistema de acueducto corregimiento Alegrias del municipio de Caramanta, Antioquia. "/>
    <d v="2018-01-15T00:00:00"/>
    <s v="10 meses"/>
    <s v="Otro Tipo de Contrato"/>
    <s v="Recursos propios"/>
    <n v="670757657"/>
    <n v="670757657"/>
    <s v="NO"/>
    <s v="N/A"/>
    <s v="Henry Nelson Carvajal Porras"/>
    <s v="Enlace SECOP"/>
    <n v="3839109"/>
    <s v="henry.carvajal@antioquia.gov.co"/>
    <s v="Abastecimiento sostenible de agua apta para el consumo humano en zonas rurales"/>
    <s v="Sistemas de acueducto rural optimizados para garantizar el servicio de apta para el consumo humano."/>
    <s v="Construccion y suministro de agua apta para consumo humano todo el Departamento "/>
    <s v="030010001"/>
    <s v="Aumento de la cobertura de acueducto generacion de empleo, mitigacion de impacto ambiental, mejoramiento de calidad de vida de la población (salud, calidad, continuidad de servicio)."/>
    <s v="Mano de obra con experiencia, calidad de materiales con la normativa vigente, excavaciones, demoliciones, instalacion de tuberia, entre otros; De acuerdo a la planificación,  estudios, diseños y todos los materiales necesarios para la ejecución total del proyecto"/>
    <m/>
    <m/>
    <m/>
    <m/>
    <m/>
    <x v="0"/>
    <m/>
    <m/>
    <m/>
    <m/>
    <m/>
    <m/>
  </r>
  <r>
    <x v="15"/>
    <n v="83101500"/>
    <s v="Construccion acueducto Multiveredal Los Cedros municipio de San Jeronimo"/>
    <d v="2018-01-15T00:00:00"/>
    <s v="10 meses"/>
    <s v="Otro Tipo de Contrato"/>
    <s v="Recursos propios"/>
    <n v="436090276"/>
    <n v="436090276"/>
    <s v="NO"/>
    <s v="N/A"/>
    <s v="Henry Nelson Carvajal Porras"/>
    <s v="Enlace SECOP"/>
    <n v="3839109"/>
    <s v="henry.carvajal@antioquia.gov.co"/>
    <s v="Abastecimiento sostenible de agua apta para el consumo humano en zonas rurales"/>
    <s v="Nuevas conexiones de predios rurales al servicio de agua apta para el consumo humano"/>
    <s v="Construccion y suministro de agua apta para consumo humano todo el Departamento "/>
    <s v="030010001"/>
    <s v="Aumento de la cobertura de acueducto generacion de empleo, mitigacion de impacto ambiental, mejoramiento de calidad de vida de la población (salud, calidad, continuidad de servicio)."/>
    <s v="Mano de obra con experiencia, calidad de materiales con la normativa vigente, excavaciones, demoliciones, instalacion de tuberia, entre otros; De acuerdo a la planificación,  estudios, diseños y todos los materiales necesarios para la ejecución total del proyecto"/>
    <m/>
    <m/>
    <m/>
    <m/>
    <m/>
    <x v="0"/>
    <m/>
    <m/>
    <m/>
    <m/>
    <m/>
    <m/>
  </r>
  <r>
    <x v="15"/>
    <n v="83101500"/>
    <s v="Construcción del acueducto multiveredal Zarzal- La Luz del municipio de Copacabana-Antiqouia."/>
    <d v="2018-01-15T00:00:00"/>
    <s v="10 meses"/>
    <s v="Otro Tipo de Contrato"/>
    <s v="Recursos propios"/>
    <n v="396811567"/>
    <n v="396811567"/>
    <s v="NO"/>
    <s v="N/A"/>
    <s v="Henry Nelson Carvajal Porras"/>
    <s v="Enlace SECOP"/>
    <n v="3839109"/>
    <s v="henry.carvajal@antioquia.gov.co"/>
    <s v="Abastecimiento sostenible de agua apta para el consumo humano en zonas rurales"/>
    <s v="Nuevas conexiones de predios rurales al servicio de agua apta para el consumo humano"/>
    <s v="Construccion y suministro de agua apta para consumo humano todo el Departamento "/>
    <s v="030010001"/>
    <s v="Aumento de la cobertura de acueducto generacion de empleo, mitigacion de impacto ambiental, mejoramiento de calidad de vida de la población (salud, calidad, continuidad de servicio)."/>
    <s v="Mano de obra con experiencia, calidad de materiales con la normativa vigente, excavaciones, demoliciones, instalacion de tuberia, entre otros; De acuerdo a la planificación,  estudios, diseños y todos los materiales necesarios para la ejecución total del proyecto"/>
    <m/>
    <m/>
    <m/>
    <m/>
    <m/>
    <x v="0"/>
    <m/>
    <m/>
    <m/>
    <m/>
    <m/>
    <m/>
  </r>
  <r>
    <x v="15"/>
    <n v="80101506"/>
    <s v="Aunar esfuerzos para el desarrollo Institucional, fortalecimiento, transformación o creación de empresas con el fin de asegurar la prestación de los servicios públicos de los municipios del departamento"/>
    <d v="2018-01-15T00:00:00"/>
    <s v="10 meses"/>
    <s v="Contratación Directa - Contratos Interadministrativos"/>
    <s v="Recursos propios"/>
    <n v="200000000"/>
    <n v="200000000"/>
    <s v="NO"/>
    <s v="N/A"/>
    <s v="Henry Nelson Carvajal Porras"/>
    <s v="Enlace SECOP"/>
    <n v="3839109"/>
    <s v="henry.carvajal@antioquia.gov.co"/>
    <s v="Empresas y/o esquemas asociativos regionales para la prestación de los servicios públicos en el Departamento"/>
    <s v="Empresas y/o esquemas asociativos funcionando como prestadores regionales de servicios públicos."/>
    <s v="Construccion de empresas y/o esquemas asociativos funcionando como prestadores regionales de servicios públicos en el departamento "/>
    <s v="030056001"/>
    <s v="Promover políticas orientadas al desarrollo que apoyen las actividades productivas, la creación de empleo decente, el emprendimiento, la creatividad y la innovación, y alentar la oficialización y el crecimiento de las microempresas y las pequeñas y medianas empresas, entre otras cosas mediante el acceso a servicios financieros"/>
    <s v="Constitución de empresas y/o esquemas asociativos regionales, subregionales o zonales que permitan prestar los servicios públicos de forma eficiente, con cobertura, calidad, continuidad y sostenibilidad en los sistemas de acueducto, alcantarillado energía, gas y manejo integral de residuos sólidos."/>
    <m/>
    <m/>
    <m/>
    <m/>
    <m/>
    <x v="0"/>
    <m/>
    <m/>
    <m/>
    <m/>
    <m/>
    <m/>
  </r>
  <r>
    <x v="15"/>
    <n v="76122001"/>
    <s v="Construccion y/o optimización Relleno Sanitario Municipio de Yarumal"/>
    <d v="2018-01-15T00:00:00"/>
    <s v="10 meses"/>
    <s v="Otro Tipo de Contrato"/>
    <s v="Recursos propios"/>
    <n v="300000000"/>
    <n v="300000000"/>
    <s v="NO"/>
    <s v="N/A"/>
    <s v="Henry Nelson Carvajal Porras"/>
    <s v="Enlace SECOP"/>
    <n v="3839109"/>
    <s v="henry.carvajal@antioquia.gov.co"/>
    <s v="Manejo integral de los residuos sólidos en zona urbana del Departamento – “Basura Cero”"/>
    <s v="Municipios con sistemas de disposición final optimizados, mejorados y/o construidos"/>
    <s v="Control y disposicion de residuos solidos de manera adecuada en relleno sanitario u otro sistema en zona Urbana del departamento "/>
    <s v="030055001"/>
    <s v="Disminuir la disposición incontrolable de residuos solidos en sitios autorizados, generando impacto positivo para la comunidad y el medio ambiente "/>
    <s v="Sitio autorizado por la autoridad ambiental, especificaciones tecnicas de menejo de residuos, recolección y transporte al sitio de disposicion final"/>
    <m/>
    <m/>
    <m/>
    <m/>
    <m/>
    <x v="0"/>
    <m/>
    <m/>
    <m/>
    <m/>
    <m/>
    <m/>
  </r>
  <r>
    <x v="15"/>
    <n v="83101500"/>
    <s v="Construcción saneamiento de aguas residuales domesticas del corregimiento de Santa Catalina zona rural del Municipio de San Pedro de Urabá Antioquia"/>
    <d v="2018-01-15T00:00:00"/>
    <s v="10 meses"/>
    <s v="Otro Tipo de Contrato"/>
    <s v="Recursos propios"/>
    <n v="528415000"/>
    <n v="528415000"/>
    <s v="NO"/>
    <s v="N/A"/>
    <s v="Henry Nelson Carvajal Porras"/>
    <s v="Enlace SECOP"/>
    <n v="3839109"/>
    <s v="henry.carvajal@antioquia.gov.co"/>
    <s v="Manejo sostenible de sistemas de aguas residuales en zonas rurales y de difícil acceso del departamento"/>
    <s v="Nuevos sistemas alternativos de tratamiento de aguas residuales."/>
    <s v="Ampliacion de cobertura mediente construccion de nuevas conexiones y tratamiento de aguas residiuales (zona rural) del Departamento "/>
    <s v="030020001"/>
    <s v="Aumento de la cobertura de acueducto alcantarillado, generacion de empleo, mitigacion de impacto ambiental, mejoramiento de calidad de vida de la población (salud, calidad, continuidad de servicio)."/>
    <s v="Verificar Plan maestro de alcantarillado urbano, Normativa vigente, mano de obra con experiencia, excavaciones, demoliciones, instalacion de tuberia, llenos, concretos entre otros; De acuerdo a la planificación,  estudios, diseños y todos los materiales necesarios para la ejecución del proyecto"/>
    <m/>
    <m/>
    <m/>
    <m/>
    <m/>
    <x v="0"/>
    <m/>
    <m/>
    <m/>
    <m/>
    <m/>
    <m/>
  </r>
  <r>
    <x v="15"/>
    <n v="47101531"/>
    <s v="Adquisición de sistemas septicos para la zona rural en varios municipios de Antioquia"/>
    <d v="2018-01-15T00:00:00"/>
    <s v="10 meses"/>
    <s v="Otro Tipo de Contrato"/>
    <s v="Recursos propios"/>
    <n v="800000000"/>
    <n v="800000000"/>
    <s v="NO"/>
    <s v="N/A"/>
    <s v="Henry Nelson Carvajal Porras"/>
    <s v="Enlace SECOP"/>
    <n v="3839109"/>
    <s v="henry.carvajal@antioquia.gov.co"/>
    <s v="Manejo sostenible de sistemas de aguas residuales en zonas rurales y de difícil acceso del departamento"/>
    <s v="Nuevos sistemas alternativos de tratamiento de aguas residuales."/>
    <s v="Ampliacion de cobertura mediente construccion de nuevas conexiones y tratamiento de aguas residiuales (zona rural) del Departamento "/>
    <s v="030020001"/>
    <s v="Aumento de la cobertura de acueducto alcantarillado, generacion de empleo, mitigacion de impacto ambiental, mejoramiento de calidad de vida de la población (salud, calidad, continuidad de servicio)."/>
    <s v="Verificar Plan maestro de alcantarillado urbano, Normativa vigente, mano de obra con experiencia, excavaciones, demoliciones, instalacion de tuberia, llenos, concretos entre otros; De acuerdo a la planificación,  estudios, diseños y todos los materiales necesarios para la ejecución del proyecto"/>
    <m/>
    <m/>
    <m/>
    <m/>
    <m/>
    <x v="0"/>
    <m/>
    <m/>
    <m/>
    <m/>
    <m/>
    <m/>
  </r>
  <r>
    <x v="15"/>
    <n v="80101506"/>
    <s v="Fortalecimiento de Municipios y Operadores en la Prestación de Servicios Públicos que estan vinculados al PDA"/>
    <d v="2018-01-15T00:00:00"/>
    <s v="12 meses"/>
    <s v="Licitación pública"/>
    <s v="SGP"/>
    <n v="5000000000"/>
    <n v="5000000000"/>
    <s v="NO"/>
    <s v="N/A"/>
    <s v="Henry Nelson Carvajal Porras"/>
    <s v="Enlace SECOP"/>
    <n v="3839109"/>
    <s v="henry.carvajal@antioquia.gov.co"/>
    <s v="Fortalecimiento institucional de los prestadores de servicios públicos en el Departamento"/>
    <s v="Municipios asesorados, capacitados y asistidos técnicamente e institucionalmente para el fortalecimiento empresarial en la prestación de los servicios públicos."/>
    <s v="Fortalecimiento de Municipios y operadores en la prestación de servicios públicos. Todo_x000a_El Departamento, Antioquia, Occidente"/>
    <s v="030012001"/>
    <s v="Acompañamiento a presadores de servicios publicos mediente  asesorias y asistencias tecnicas, visitas en la sedes de las empresas en los diferentes Municipios "/>
    <s v="Mejorar las empresas en cuanto a necesidades tecnicas, juridicas, financieras y operativas"/>
    <m/>
    <m/>
    <m/>
    <m/>
    <m/>
    <x v="0"/>
    <m/>
    <m/>
    <s v="Recursos del Sistema General de Participación SGP"/>
    <m/>
    <m/>
    <m/>
  </r>
  <r>
    <x v="15"/>
    <n v="76122001"/>
    <s v="Control y disposición de residuos sólidos de manera adecuada en relleno sanitario u otro sistema en la zona urbana acorde al Plan Rector Ambiental"/>
    <d v="2018-01-15T00:00:00"/>
    <s v="12 meses"/>
    <s v="Licitación pública"/>
    <s v="SGP"/>
    <n v="6000000000"/>
    <n v="6000000000"/>
    <s v="NO"/>
    <s v="N/A"/>
    <s v="Henry Nelson Carvajal Porras"/>
    <s v="Enlace SECOP"/>
    <n v="3839109"/>
    <s v="henry.carvajal@antioquia.gov.co"/>
    <s v="Manejo integral de los residuos sólidos en zona urbana del Departamento – “Basura Cero”"/>
    <s v="Sistemas de aprovechamiento y/o transformación de residuos sólidos en los municipios operando."/>
    <s v="Control y disposicion de residuos solidos de manera adecuada en relleno sanitario u otro sistema en zona Urbana del departamento "/>
    <s v="030055001"/>
    <s v="Disminuir la disposición incontrolable de residuos solidos en sitios autorizados, generando impacto positivo para la comunidad y el medio ambiente "/>
    <s v="Sitio autorizado por la autoridad ambiental, especificaciones tecnicas de menejo de residuos, recolección y transporte al sitio de disposicion final"/>
    <m/>
    <m/>
    <m/>
    <m/>
    <m/>
    <x v="0"/>
    <m/>
    <m/>
    <s v="Recursos del Sistema General de Participación SGP"/>
    <m/>
    <m/>
    <m/>
  </r>
  <r>
    <x v="15"/>
    <n v="83101500"/>
    <s v="Optimización de Acueducto multiveredal del Municipio de Heliconia"/>
    <d v="2018-01-01T00:00:00"/>
    <s v="12 meses"/>
    <s v="Licitación pública"/>
    <s v="SGP"/>
    <n v="1577967326"/>
    <n v="1577967326"/>
    <s v="NO"/>
    <s v="N/A"/>
    <s v="Henry Nelson Carvajal Porras"/>
    <s v="Enlace SECOP"/>
    <n v="3839109"/>
    <s v="henry.carvajal@antioquia.gov.co"/>
    <s v="Abastecimiento sostenible de agua apta para el consumo humano en zonas rurales"/>
    <s v="Nuevas conexiones de predios rurales al servicio de agua apta para el consumo humano"/>
    <s v="Construccion y suministro de agua apta para consumo humano todo el Departamento "/>
    <s v="030010001"/>
    <s v="Aumento de la cobertura de acueducto generacion de empleo, mitigacion de impacto ambiental, mejoramiento de calidad de vida de la población (salud, calidad, continuidad de servicio)."/>
    <s v="Mano de obra con experiencia, calidad de materiales con la normativa vigente, excavaciones, demoliciones, instalacion de tuberia, entre otros; De acuerdo a la planificación,  estudios, diseños y todos los materiales necesarios para la ejecución total del proyecto"/>
    <m/>
    <m/>
    <m/>
    <m/>
    <m/>
    <x v="0"/>
    <m/>
    <m/>
    <s v="Recursos del Sistema General de Participación SGP"/>
    <m/>
    <m/>
    <m/>
  </r>
  <r>
    <x v="15"/>
    <n v="83101500"/>
    <s v="Construcción del sistema de acueducto veredal la herradura del Municipio de Carolina del Príncipe"/>
    <d v="2018-01-01T00:00:00"/>
    <s v="12 meses"/>
    <s v="Licitación pública"/>
    <s v="SGP"/>
    <n v="1531246880"/>
    <n v="1531246880"/>
    <s v="NO"/>
    <s v="N/A"/>
    <s v="Henry Nelson Carvajal Porras"/>
    <s v="Enlace SECOP"/>
    <n v="3839109"/>
    <s v="henry.carvajal@antioquia.gov.co"/>
    <s v="Abastecimiento sostenible de agua apta para el consumo humano en zonas rurales"/>
    <s v="Nuevas conexiones de predios rurales al servicio de agua apta para el consumo humano"/>
    <s v="Construccion y suministro de agua apta para consumo humano todo el Departamento "/>
    <s v="030010001"/>
    <s v="Aumento de la cobertura de acueducto generacion de empleo, mitigacion de impacto ambiental, mejoramiento de calidad de vida de la población (salud, calidad, continuidad de servicio)."/>
    <s v="Mano de obra con experiencia, calidad de materiales con la normativa vigente, excavaciones, demoliciones, instalacion de tuberia, entre otros; De acuerdo a la planificación,  estudios, diseños y todos los materiales necesarios para la ejecución total del proyecto"/>
    <m/>
    <m/>
    <m/>
    <m/>
    <m/>
    <x v="0"/>
    <m/>
    <m/>
    <s v="Recursos del Sistema General de Participación SGP"/>
    <m/>
    <m/>
    <m/>
  </r>
  <r>
    <x v="15"/>
    <n v="83101500"/>
    <s v="Construcción Plan Maestro de Acueductio Corregimiento de Aquitania del Municipio de San Francisco"/>
    <d v="2018-01-01T00:00:00"/>
    <s v="12 meses"/>
    <s v="Licitación pública"/>
    <s v="SGP"/>
    <n v="1877480013"/>
    <n v="1877480013"/>
    <s v="NO"/>
    <s v="N/A"/>
    <s v="Henry Nelson Carvajal Porras"/>
    <s v="Enlace SECOP"/>
    <n v="3839109"/>
    <s v="henry.carvajal@antioquia.gov.co"/>
    <s v="Abastecimiento sostenible de agua apta para el consumo humano en zonas rurales"/>
    <s v="Nuevas conexiones de predios rurales al servicio de agua apta para el consumo humano"/>
    <s v="Construccion y suministro de agua apta para consumo humano todo el Departamento "/>
    <s v="030010001"/>
    <s v="Aumento de la cobertura de acueducto generacion de empleo, mitigacion de impacto ambiental, mejoramiento de calidad de vida de la población (salud, calidad, continuidad de servicio)."/>
    <s v="Mano de obra con experiencia, calidad de materiales con la normativa vigente, excavaciones, demoliciones, instalacion de tuberia, entre otros; De acuerdo a la planificación,  estudios, diseños y todos los materiales necesarios para la ejecución total del proyecto"/>
    <m/>
    <m/>
    <m/>
    <m/>
    <m/>
    <x v="0"/>
    <m/>
    <m/>
    <s v="Recursos del Sistema General de Participación SGP"/>
    <m/>
    <m/>
    <m/>
  </r>
  <r>
    <x v="15"/>
    <n v="83101500"/>
    <s v="Ampliación y mejoramiento del acueducto corregimiento la floresta en el Municipio de Yolombó"/>
    <d v="2018-01-01T00:00:00"/>
    <s v="12 meses"/>
    <s v="Licitación pública"/>
    <s v="SGP"/>
    <n v="1657631630"/>
    <n v="1657631630"/>
    <s v="NO"/>
    <s v="N/A"/>
    <s v="Henry Nelson Carvajal Porras"/>
    <s v="Enlace SECOP"/>
    <n v="3839109"/>
    <s v="henry.carvajal@antioquia.gov.co"/>
    <s v="Abastecimiento sostenible de agua apta para el consumo humano en zonas rurales"/>
    <s v="Nuevas conexiones de predios rurales al servicio de agua apta para el consumo humano"/>
    <s v="Construccion y suministro de agua apta para consumo humano todo el Departamento "/>
    <s v="030010001"/>
    <s v="Aumento de la cobertura de acueducto generacion de empleo, mitigacion de impacto ambiental, mejoramiento de calidad de vida de la población (salud, calidad, continuidad de servicio)."/>
    <s v="Mano de obra con experiencia, calidad de materiales con la normativa vigente, excavaciones, demoliciones, instalacion de tuberia, entre otros; De acuerdo a la planificación,  estudios, diseños y todos los materiales necesarios para la ejecución total del proyecto"/>
    <m/>
    <m/>
    <m/>
    <m/>
    <m/>
    <x v="0"/>
    <m/>
    <m/>
    <s v="Recursos del Sistema General de Participación SGP"/>
    <m/>
    <m/>
    <m/>
  </r>
  <r>
    <x v="15"/>
    <n v="83101500"/>
    <s v="Construcción de colectores y PTAR Corregimiento Doradal del Municipio de Puerto triunfo"/>
    <d v="2018-01-01T00:00:00"/>
    <s v="12 meses"/>
    <s v="Licitación pública"/>
    <s v="SGP"/>
    <n v="938907298"/>
    <n v="938907298"/>
    <s v="NO"/>
    <s v="N/A"/>
    <s v="Henry Nelson Carvajal Porras"/>
    <s v="Enlace SECOP"/>
    <n v="3839109"/>
    <s v="henry.carvajal@antioquia.gov.co"/>
    <s v="Manejo sostenible de sistemas de aguas residuales en zonas rurales y de difícil acceso del departamento"/>
    <s v="Nuevas conexiones de predios rurales al servicio de alcantarillado."/>
    <s v="Ampliacion de cobertura mediente construccion de nuevas conexiones y tratamiento de aguas residiuales (zona rural) del Departamento "/>
    <s v="030020001"/>
    <s v="Aumento de la cobertura de servicio de alcantarillados  mediante proyectos extraidos de planes maestros que garanticen la calidad y cobertura eficiente del servicio , la generacion de empleo y la mitigacion de impacto ambiental de acuerdo a la normativa vigente"/>
    <s v="Verificar Plan maestro de alcantarillado mano de obra con experiencia, excavaciones, demoliciones, instalacion de tuberia, entre otros; De acuerdo a la planificación,  estudios, diseños y todos los materiales necesarios para la ejecución total del proyecto"/>
    <m/>
    <m/>
    <m/>
    <m/>
    <m/>
    <x v="0"/>
    <m/>
    <m/>
    <s v="Recursos del Sistema General de Participación SGP"/>
    <m/>
    <m/>
    <m/>
  </r>
  <r>
    <x v="15"/>
    <n v="83101500"/>
    <s v="Construcción del Plan Maestro de alcantarillado primera etapa de la zona urbana del corregimiento de Tapartó del municipio de Andes"/>
    <d v="2018-01-01T00:00:00"/>
    <s v="12 meses"/>
    <s v="Licitación pública"/>
    <s v="SGP"/>
    <n v="3286221363"/>
    <n v="3286221363"/>
    <s v="NO"/>
    <s v="N/A"/>
    <s v="Henry Nelson Carvajal Porras"/>
    <s v="Enlace SECOP"/>
    <n v="3839109"/>
    <s v="henry.carvajal@antioquia.gov.co"/>
    <s v="Manejo sostenible de sistemas de aguas residuales en zona urbana del Departamento"/>
    <s v="Nuevas Conexiones de predios urbanos al servicio de alcantarillado"/>
    <s v="Ampliacion del servicio de alcantarillado en zona urbana todo el Departamento "/>
    <s v="030054001"/>
    <s v="Aumento de la cobertura de servicio de alcantarillados  mediante proyectos extraidos de planes maestros que garanticen la calidad y cobertura eficiente del servicio , la generacion de empleo y la mitigacion de impacto ambiental de acuerdo a la normativa vigente"/>
    <s v="Verificar Plan maestro de alcantarillado mano de obra con experiencia, excavaciones, demoliciones, instalacion de tuberia, entre otros; De acuerdo a la planificación,  estudios, diseños y todos los materiales necesarios para la ejecución total del proyecto"/>
    <m/>
    <m/>
    <m/>
    <m/>
    <m/>
    <x v="0"/>
    <m/>
    <m/>
    <s v="Recursos del Sistema General de Participación SGP"/>
    <m/>
    <m/>
    <m/>
  </r>
  <r>
    <x v="15"/>
    <n v="83101500"/>
    <s v="Construcción de redes de alcantarillado urbano del municipio de San José de la Montaña"/>
    <d v="2018-01-01T00:00:00"/>
    <s v="12 meses"/>
    <s v="Licitación pública"/>
    <s v="SGP"/>
    <n v="1064273831"/>
    <n v="1064273831"/>
    <s v="NO"/>
    <s v="N/A"/>
    <s v="Henry Nelson Carvajal Porras"/>
    <s v="Enlace SECOP"/>
    <n v="3839109"/>
    <s v="henry.carvajal@antioquia.gov.co"/>
    <s v="Manejo sostenible de sistemas de aguas residuales en zona urbana del Departamento"/>
    <s v="Nuevas Conexiones de predios urbanos al servicio de alcantarillado"/>
    <s v="Ampliacion del servicio de alcantarillado en zona urbana todo el Departamento "/>
    <s v="030054001"/>
    <s v="Aumento de la cobertura de servicio de alcantarillados  mediante proyectos extraidos de planes maestros que garanticen la calidad y cobertura eficiente del servicio , la generacion de empleo y la mitigacion de impacto ambiental de acuerdo a la normativa vigente"/>
    <s v="Verificar Plan maestro de alcantarillado mano de obra con experiencia, excavaciones, demoliciones, instalacion de tuberia, entre otros; De acuerdo a la planificación,  estudios, diseños y todos los materiales necesarios para la ejecución total del proyecto"/>
    <m/>
    <m/>
    <m/>
    <m/>
    <m/>
    <x v="0"/>
    <m/>
    <m/>
    <s v="Recursos del Sistema General de Participación SGP"/>
    <m/>
    <m/>
    <m/>
  </r>
  <r>
    <x v="15"/>
    <n v="83101500"/>
    <s v="Construcción del plan maestro de acueducto etapa 2 y alcantarillado etapa 1 del Municipio de Campamento"/>
    <d v="2018-01-01T00:00:00"/>
    <s v="12 meses"/>
    <s v="Licitación pública"/>
    <s v="SGP"/>
    <n v="2000000000"/>
    <n v="2000000000"/>
    <s v="NO"/>
    <s v="N/A"/>
    <s v="Henry Nelson Carvajal Porras"/>
    <s v="Enlace SECOP"/>
    <n v="3839109"/>
    <s v="henry.carvajal@antioquia.gov.co"/>
    <s v="Manejo sostenible de sistemas de aguas residuales en zona urbana del Departamento"/>
    <s v="Nuevas Conexiones de predios urbanos al servicio de alcantarillado"/>
    <s v="Ampliacion del servicio de alcantarillado en zona urbana todo el Departamento "/>
    <s v="030054001"/>
    <s v="Aumento de la cobertura de servicio de alcantarillados  mediante proyectos extraidos de planes maestros que garanticen la calidad y cobertura eficiente del servicio , la generacion de empleo y la mitigacion de impacto ambiental de acuerdo a la normativa vigente"/>
    <s v="Verificar Plan maestro de alcantarillado mano de obra con experiencia, excavaciones, demoliciones, instalacion de tuberia, entre otros; De acuerdo a la planificación,  estudios, diseños y todos los materiales necesarios para la ejecución total del proyecto"/>
    <m/>
    <m/>
    <m/>
    <m/>
    <m/>
    <x v="0"/>
    <m/>
    <m/>
    <s v="Recursos del Sistema General de Participación SGP"/>
    <m/>
    <m/>
    <m/>
  </r>
  <r>
    <x v="15"/>
    <n v="83101500"/>
    <s v="Construcción del sistema para el manejo de aguas residuales 2da etapa del Municipio de Nechí"/>
    <d v="2018-01-01T00:00:00"/>
    <s v="12 meses"/>
    <s v="Licitación pública"/>
    <s v="SGP"/>
    <n v="3753231160"/>
    <n v="3753231160"/>
    <s v="NO"/>
    <s v="N/A"/>
    <s v="Henry Nelson Carvajal Porras"/>
    <s v="Enlace SECOP"/>
    <n v="3839109"/>
    <s v="henry.carvajal@antioquia.gov.co"/>
    <s v="Manejo sostenible de sistemas de aguas residuales en zona urbana del Departamento"/>
    <s v="Nuevos sistemas de tratamiento de aguas residuales en operación."/>
    <s v="Ampliacion del servicio de alcantarillado en zona urbana todo el Departamento "/>
    <s v="030054001"/>
    <s v="Aumento de la cobertura de servicio de alcantarillados  mediante proyectos extraidos de planes maestros que garanticen la calidad y cobertura eficiente del servicio , la generacion de empleo y la mitigacion de impacto ambiental de acuerdo a la normativa vigente"/>
    <s v="Verificar Plan maestro de alcantarillado mano de obra con experiencia, excavaciones, demoliciones, instalacion de tuberia, entre otros; De acuerdo a la planificación,  estudios, diseños y todos los materiales necesarios para la ejecución total del proyecto"/>
    <m/>
    <m/>
    <m/>
    <m/>
    <m/>
    <x v="0"/>
    <m/>
    <m/>
    <s v="Recursos del Sistema General de Participación SGP"/>
    <m/>
    <m/>
    <m/>
  </r>
  <r>
    <x v="15"/>
    <n v="83101500"/>
    <s v="Ampliación Cobertura y sistemas sostenibles de agua apta para consumo humano en zona urbana de los municipios que son inviables sanitariamente según el informe del IRCA "/>
    <d v="2018-01-15T00:00:00"/>
    <s v="12 meses"/>
    <s v="Licitación pública"/>
    <s v="SGP"/>
    <n v="6000000000"/>
    <n v="6000000000"/>
    <s v="NO"/>
    <s v="N/A"/>
    <s v="Henry Nelson Carvajal Porras"/>
    <s v="Enlace SECOP"/>
    <n v="3839109"/>
    <s v="henry.carvajal@antioquia.gov.co"/>
    <s v="Abastecimiento sostenible de agua apta para el consumo humano en zona urbana del Departamento"/>
    <s v="Nuevas Conexiones de predios urbanos al servicio de agua apta para el consumo humano"/>
    <s v="Ampliacion de cobertura y sistemas sostenibles de agua apta para consumo humano en zona urbana todo el Departamento "/>
    <s v="030027001"/>
    <s v="Aumento de la cobertura de acueducto  en zona urbana, generacion de empleo, mitigacion de impacto ambiental, mejoramiento de calidad de vida de la población (salud, calidad, continuidad de servicio)."/>
    <s v="Verificar Plan maestro de acueducto Urbano, mano de obra con experiencia, excavaciones, demoliciones, instalacion de tuberia, llenos, concretos entre otros; De acuerdo a la planificación,  estudios, diseños y todos los materiales necesarios para la ejecución total del proyecto"/>
    <m/>
    <m/>
    <m/>
    <m/>
    <m/>
    <x v="0"/>
    <m/>
    <m/>
    <s v="Recursos del Sistema General de Participación SGP"/>
    <m/>
    <m/>
    <m/>
  </r>
  <r>
    <x v="15"/>
    <n v="81101516"/>
    <s v="Interventoría Administrativa, Técnica, Ambiental, Legal y Financiera a la Construcción de Obras enmarcadas en los Planes maestros de Acueducto y Alcantarillado en los Municipios de Abejorral Etapa I,  Caracolí,  Concordia Etapa II, Pueblorrico tercera etapa y San Francisco Etapa 2, en el Derpartamento de Antioquia, de acuerdo a las inversiones priorizadas en el PAP-PDA"/>
    <d v="2017-12-26T00:00:00"/>
    <s v="10 meses"/>
    <s v="Concurso de Méritos"/>
    <s v="SGP"/>
    <n v="843836673"/>
    <n v="843836673"/>
    <s v="NO"/>
    <s v="N/A"/>
    <s v="Henry Nelson Carvajal Porras"/>
    <s v="Enlace SECOP"/>
    <n v="3839109"/>
    <s v="henry.carvajal@antioquia.gov.co"/>
    <m/>
    <m/>
    <m/>
    <m/>
    <m/>
    <m/>
    <s v="CON-37-02-2017"/>
    <s v="N.A"/>
    <d v="2018-01-15T00:00:00"/>
    <m/>
    <m/>
    <x v="4"/>
    <m/>
    <s v="Sin iniciar etapa precontractual"/>
    <s v="Recursos del Sistema General de Participación SGP"/>
    <m/>
    <m/>
    <m/>
  </r>
  <r>
    <x v="15"/>
    <n v="83101500"/>
    <s v="Construcción, Ampliación y Optimización del Sistema de Acueducto y Alcantarillado urbano, Municipio de Jericó"/>
    <d v="2018-02-26T00:00:00"/>
    <s v="8 meses"/>
    <s v="Licitación pública"/>
    <s v="SGP"/>
    <n v="5066290967"/>
    <n v="5066290967"/>
    <s v="NO"/>
    <s v="N/A"/>
    <s v="Henry Nelson Carvajal Porras"/>
    <s v="Enlace SECOP"/>
    <n v="3839109"/>
    <s v="henry.carvajal@antioquia.gov.co"/>
    <m/>
    <m/>
    <m/>
    <m/>
    <m/>
    <m/>
    <s v="LIC-37-01-2018"/>
    <s v="N.A"/>
    <m/>
    <m/>
    <m/>
    <x v="3"/>
    <m/>
    <s v="En etapa precontractual"/>
    <s v="Recursos del Sistema General de Participación SGP"/>
    <m/>
    <m/>
    <m/>
  </r>
  <r>
    <x v="15"/>
    <s v="81101516"/>
    <s v="Interventoría Administrativa, Técnica, Ambiental, Legal y Financiera a la Primera a la Construcción de Obras enmarcadas en los Planes Maestros de Acueducto y Alcantarillado en los Municipios de San Roque y en el Corregimiento del Totumo en el Municipio de Necoclí, en el marco de las Inversiones priorizadas en PAP-PDA"/>
    <d v="2018-03-12T00:00:00"/>
    <s v="7 y 13 meses"/>
    <s v="Concurso de Méritos"/>
    <s v="SGP"/>
    <n v="665290064"/>
    <n v="665290064"/>
    <s v="NO"/>
    <s v="N/A"/>
    <s v="Henry Nelson Carvajal Porras"/>
    <s v="Enlace SECOP"/>
    <s v="3839109"/>
    <s v="henry.carvajal@antioquia.gov.co"/>
    <m/>
    <m/>
    <m/>
    <m/>
    <m/>
    <m/>
    <s v="CON-37-03-2018"/>
    <s v="N.A"/>
    <d v="2018-03-12T00:00:00"/>
    <s v="2018060030394  del 20-03-2018"/>
    <m/>
    <x v="5"/>
    <m/>
    <s v="En etapa precontractual"/>
    <s v="Recursos del Sistema General de Participación SGP.                                      El 09 de marzo de 2018 se dá por TERMINADO el proceso que se traía y se inicia uno nuevo"/>
    <m/>
    <m/>
    <m/>
  </r>
  <r>
    <x v="15"/>
    <s v="81101516"/>
    <s v="Interventoría Administrativa, Técnica, Ambiental, Legal y Financiera a la Construcción de Obras enmarcadas en los Planes Maestros de Acueducto y Alcantarillado en los Municipios de San Roque, Urrao, Uramita, La Ceja, Santa Bárbara- Corregimiento de Damasco, del Derpartamento de Antioquia, de Acuerdo a las inversiones priorizadas en el PAP-PDA"/>
    <d v="2018-03-01T00:00:00"/>
    <s v="9 meses"/>
    <s v="Concurso de Méritos"/>
    <s v="SGP"/>
    <n v="936963976"/>
    <n v="936963976"/>
    <s v="NO"/>
    <s v="N/A"/>
    <s v="Henry Nelson Carvajal Porras"/>
    <s v="Enlace SECOP"/>
    <s v="3839109"/>
    <s v="henry.carvajal@antioquia.gov.co"/>
    <m/>
    <m/>
    <m/>
    <m/>
    <m/>
    <m/>
    <s v="CON-37-01-2018"/>
    <s v="N.A"/>
    <m/>
    <m/>
    <m/>
    <x v="3"/>
    <m/>
    <s v="En etapa precontractual"/>
    <s v="Recursos del Sistema General de Participación SGP"/>
    <m/>
    <m/>
    <m/>
  </r>
  <r>
    <x v="15"/>
    <s v="40141726"/>
    <s v="Suministro, instalación y puesta en funcionamiento de hidrantes en el Corregimiento de Versalles del Municipio de Santa Barbara en el Departamento de Antioquia"/>
    <d v="2018-04-27T00:00:00"/>
    <s v="3 meses"/>
    <s v="Mínima Cuantía"/>
    <s v="Recursos propios"/>
    <n v="23779475"/>
    <n v="23779475"/>
    <s v="NO"/>
    <s v="N/A"/>
    <s v="Henry Nelson Carvajal Porras"/>
    <s v="Enlace SECOP"/>
    <s v="3839109"/>
    <s v="henry.carvajal@antioquia.gov.co"/>
    <m/>
    <m/>
    <m/>
    <m/>
    <m/>
    <m/>
    <m/>
    <s v="21429"/>
    <m/>
    <m/>
    <m/>
    <x v="3"/>
    <m/>
    <s v="Sin iniciar etapa precontractual"/>
    <s v="Fondo 0-2020 Estampilla Prodesarrollo"/>
    <s v="Juan Guillermo Peña Marín"/>
    <s v="Tipo C:  Supervisión"/>
    <s v="Tecnica, Administrativa, Financiera, Juridica y Contable. Ejercicio de la Interventoria Integral de que trata el numeral 11.3.1 del Manual de Supervisión e Interventoria"/>
  </r>
  <r>
    <x v="15"/>
    <s v="81101516"/>
    <s v="Interventoría Administrativa, Técnica, Ambiental, Legal y Financiera a la Construcción de Obras enmarcadas en los Planes Maestros de Acueducto y Alcantarillado en los Municipios de Jericó, La Pintada y Caucasia en el Departamento de Antioquia de acuerdo a las Inversiones priorizadas en PAP-PDA"/>
    <d v="2018-05-01T00:00:00"/>
    <s v="13 meses"/>
    <s v="Concurso de Méritos"/>
    <s v="SGP"/>
    <n v="1130745155"/>
    <n v="1130745155"/>
    <s v="NO"/>
    <s v="N/A"/>
    <s v="Henry Nelson Carvajal Porras"/>
    <s v="Enlace SECOP"/>
    <s v="3839109"/>
    <s v="henry.carvajal@antioquia.gov.co"/>
    <m/>
    <m/>
    <m/>
    <m/>
    <m/>
    <m/>
    <s v="CON-37-05-2018"/>
    <s v="N.A"/>
    <d v="2018-05-08T00:00:00"/>
    <m/>
    <m/>
    <x v="4"/>
    <m/>
    <s v="Sin iniciar etapa precontractual"/>
    <s v="Recursos del Sistema General de Participación SGP"/>
    <m/>
    <s v="Tipo C:  Supervisión"/>
    <s v="Tecnica, Administrativa, Financiera, Juridica y Contable. Ejercicio de la Interventoria Integral de que trata el numeral 11.3.1 del Manual de Supervisión e Interventoria"/>
  </r>
  <r>
    <x v="15"/>
    <s v="81101516"/>
    <s v="Interventoría Administrativa, Técnica, Ambiental, Legal y Financiera a la Construcción de Obras enmarcadas en los Planes Maestros de Acueducto y Alcantarillado Urbano del Municipio de San Rafael Antioquia, y a la Construcción de tramo de Alcantarillado comprendido entre la zona centro y el barrio el carmelo de la zona Urbana del Municipio de Sabanalarga Antiioquia, acuerdo a las Inversiones priorizadas en PAP-PDA"/>
    <d v="2018-05-01T00:00:00"/>
    <s v="7 meses"/>
    <s v="Concurso de Méritos"/>
    <s v="SGP"/>
    <n v="373361678"/>
    <n v="373361678"/>
    <s v="NO"/>
    <s v="N/A"/>
    <s v="Henry Nelson Carvajal Porras"/>
    <s v="Enlace SECOP"/>
    <s v="3839109"/>
    <s v="henry.carvajal@antioquia.gov.co"/>
    <m/>
    <m/>
    <m/>
    <m/>
    <m/>
    <m/>
    <s v="CON-37-06-2018"/>
    <s v="N.A"/>
    <m/>
    <m/>
    <m/>
    <x v="3"/>
    <m/>
    <s v="Sin iniciar etapa precontractual"/>
    <s v="Recursos del Sistema General de Participación SGP"/>
    <m/>
    <s v="Tipo C:  Supervisión"/>
    <s v="Tecnica, Administrativa, Financiera, Juridica y Contable. Ejercicio de la Interventoria Integral de que trata el numeral 11.3.1 del Manual de Supervisión e Interventoria"/>
  </r>
  <r>
    <x v="16"/>
    <n v="81112217"/>
    <s v="Servicio de suscripción y soporte licencias ACL Analytics Exchange, ACL Analytics Desktop y Conector ACL Direct Link para SAP."/>
    <s v="Inversion"/>
    <n v="43297"/>
    <s v="12 meses "/>
    <s v="Contratación Directa - No pluralidad de oferentes"/>
    <s v="Recursos propios"/>
    <n v="150000000"/>
    <n v="150000000"/>
    <s v="NO"/>
    <s v="N/A"/>
    <s v="Juan Carlos Cortes Gomez"/>
    <s v="Profesional Universitario"/>
    <n v="3838625"/>
    <s v="juan.cortes@antioquia.gov.co"/>
    <s v="Transparencia y lucha frontal contra la corrupción "/>
    <s v="Implementación de mejoras a partir de las auditorias con uso de ACL."/>
    <s v="Implementación de mejoras a partir de las auditorias con el uso de ACL."/>
    <s v="22-0071"/>
    <s v="Implementación de mejoras a partir de las auditorias con el uso de ACL"/>
    <s v="1. Licenciamiento y auditoría con ACL. 2. Licenciamiento."/>
    <m/>
    <m/>
    <m/>
    <m/>
    <x v="0"/>
    <m/>
    <m/>
    <m/>
    <m/>
    <s v="Juan Carlos Cortes Gomez"/>
    <s v="Tipo C:  Supervisión"/>
  </r>
  <r>
    <x v="16"/>
    <n v="60103600"/>
    <s v="Campaña Fomento de la Cultura de Control."/>
    <s v="Inversion"/>
    <n v="43282"/>
    <s v="5 meses"/>
    <s v="Minima Cuantía"/>
    <s v="Recursos propios"/>
    <n v="53262564"/>
    <n v="53262564"/>
    <s v="NO"/>
    <s v="N/A"/>
    <s v="Wilson Duque Ríos"/>
    <s v="Profesional Universitario"/>
    <n v="3839545"/>
    <s v="wilson.duque@antioquia.gov.co"/>
    <s v="Transparencia y lucha frontal contra la corrupción "/>
    <s v="Avance en la implementación del plan de fomento de la cultura de control."/>
    <s v="Desarrollo y avance en la implementación de la cultura de control en la Gobernación de Antioquia."/>
    <s v="22-0076"/>
    <s v="1.Avance en el diagnostico del estado de la cultura del control_x000a_2.Avance en la implementacion del plan de fomento de la cultura de control"/>
    <s v="1.Campaña. 2.Encuentro internacional 3.Evaluar cultura del control 4.Practicantes de excelencia"/>
    <m/>
    <m/>
    <m/>
    <m/>
    <x v="0"/>
    <s v=""/>
    <m/>
    <m/>
    <m/>
    <s v="Wilson Duque Ríos "/>
    <s v="Tipo C:  Supervisión"/>
  </r>
  <r>
    <x v="16"/>
    <n v="80111620"/>
    <s v="Acompañamiento Proceso de Certificación"/>
    <s v="Inversion"/>
    <n v="43282"/>
    <s v="3 meses "/>
    <s v="Contratación Directa - No pluralidad de oferentes"/>
    <s v="Recursos propios"/>
    <n v="18024762"/>
    <n v="18024762"/>
    <s v="NO"/>
    <s v="N/A"/>
    <s v="Jorge Enrique Cañas"/>
    <s v="Profesional Especializado"/>
    <n v="3838659"/>
    <s v="jorge.canas@antioquia.gov.co"/>
    <s v="Transparencia y lucha frontal contra la corrupción "/>
    <s v="Avance en la certificación del proceso de auditoría bajo estandares Internacionales."/>
    <s v="Implementación del proceso de certificación CIA bajo estandares internacionales en la Gobernación de Antioquia."/>
    <s v="22-0172"/>
    <s v="Avance en la certificación del proceso de auditoria bajo estandares internacionales"/>
    <s v="Cierre de brechas y certificación"/>
    <m/>
    <m/>
    <m/>
    <m/>
    <x v="0"/>
    <s v=""/>
    <m/>
    <m/>
    <m/>
    <s v="Jorge Enrique Cañas"/>
    <s v="Tipo C:  Supervisión"/>
  </r>
  <r>
    <x v="16"/>
    <n v="84111502"/>
    <s v="Analisis Estados Financieros Decreto 648"/>
    <s v="Inversion"/>
    <n v="43191"/>
    <s v="3 meses "/>
    <s v="Minima Cuantía"/>
    <s v="Recursos propios"/>
    <n v="20000000"/>
    <n v="20000000"/>
    <s v="NO"/>
    <s v="N/A"/>
    <s v="Dora Corrales "/>
    <s v="Profesional Universitario"/>
    <s v="3838658"/>
    <s v="dora.corrales@antioquia.gov.co"/>
    <s v="Transparencia y lucha frontal contra la corrupción "/>
    <s v="Avance en la implementación del plan de fomento de la cultura de control."/>
    <s v="Desarrollo y avance en la implementación de la cultura de control en la Gobernación de Antioquia."/>
    <s v="22-0076"/>
    <m/>
    <m/>
    <m/>
    <m/>
    <m/>
    <m/>
    <x v="0"/>
    <s v=""/>
    <m/>
    <m/>
    <m/>
    <s v="Dora Corrales Castañeda"/>
    <s v="Tipo C:  Supervisión"/>
  </r>
  <r>
    <x v="17"/>
    <n v="80141607"/>
    <s v="Prestación de servicios de un operador logístico para la organización, administración, ejecución y demás acciones logísticas necesarias para la realización de los eventos programadas por la Gobernación de Antioquia . "/>
    <s v="Inversion"/>
    <n v="43115"/>
    <s v="6 meses "/>
    <s v="Contratación Directa - Contratos Interadministrativos"/>
    <s v="Recursos propios"/>
    <n v="75000000"/>
    <n v="75000000"/>
    <s v="NO"/>
    <s v="N/A"/>
    <s v="Haver Gonzalez Barrero "/>
    <s v="Gerente (E)"/>
    <s v="3838653"/>
    <s v="haver.gonzalez@antioquia.gov.co"/>
    <s v="Transparencia y lucha frontal contra la corrupción "/>
    <m/>
    <m/>
    <m/>
    <m/>
    <m/>
    <m/>
    <m/>
    <m/>
    <m/>
    <x v="0"/>
    <s v=""/>
    <m/>
    <m/>
    <s v="Vigencias Futuras - CDP Comunicaciones - CDP 3500039079 del 23-01-2018"/>
    <s v="CAMILA AEXANDRA ZAPATA ZULUAGA"/>
    <s v="Tipo C:  Supervisión"/>
  </r>
  <r>
    <x v="17"/>
    <m/>
    <s v="Compra de elementos Auditores Ciudadanos"/>
    <s v="Inversion"/>
    <n v="43221"/>
    <m/>
    <m/>
    <s v="Recursos propios"/>
    <n v="25000000"/>
    <n v="25000000"/>
    <s v="NO"/>
    <s v="N/A"/>
    <s v="Jorge Enrique Cañas"/>
    <s v="Profesional Especializado"/>
    <s v="3838659"/>
    <s v="jorge.canas@antioquia.gov.co"/>
    <s v="Transparencia y lucha frontal contra la corrupción "/>
    <m/>
    <m/>
    <m/>
    <m/>
    <m/>
    <m/>
    <m/>
    <m/>
    <m/>
    <x v="0"/>
    <s v=""/>
    <m/>
    <m/>
    <s v="Via Traslado CDP a la Oficina de  Comunicaciones"/>
    <m/>
    <m/>
  </r>
  <r>
    <x v="18"/>
    <m/>
    <s v="Compra de tiquetes Aéreos"/>
    <s v="Funcionamiento "/>
    <n v="43009"/>
    <s v="15 meses"/>
    <s v="Contratación Directa - No pluralidad de oferentes"/>
    <s v="Recursos propios"/>
    <n v="17000000"/>
    <n v="17000000"/>
    <s v="SI"/>
    <s v="Aprobadas"/>
    <s v="Wilson Duque Ríos"/>
    <s v="Profesional Universitario"/>
    <s v="3839545"/>
    <s v="wilson.duque@antioquia.gov.co"/>
    <s v="Transparencia y lucha frontal contra la corrupción "/>
    <s v="adquisicion tiquetes aereos para la Gobernacion de Antioquia "/>
    <m/>
    <m/>
    <m/>
    <m/>
    <m/>
    <m/>
    <m/>
    <m/>
    <x v="0"/>
    <s v=""/>
    <m/>
    <m/>
    <s v="Vigencias Futuras, CDP- 3700010386 del 24-01-2018  ejecutado por la G,A,I  administrado por la secretaria General"/>
    <s v="Wilson Duque Ríos "/>
    <s v="Tipo C:  Supervisión"/>
  </r>
  <r>
    <x v="5"/>
    <n v="80111504"/>
    <s v="Practicantes de Excelencia "/>
    <s v="Inversion"/>
    <n v="43313"/>
    <s v="5 meses "/>
    <s v="Convocatoria"/>
    <s v="Recursos propios"/>
    <n v="12000000"/>
    <n v="12000000"/>
    <s v="SI"/>
    <s v="Aprobadas"/>
    <s v="Haver Gonzalez Barrero "/>
    <s v="Gerente (E)"/>
    <s v="3838653"/>
    <s v="haver.gonzalez@antioquia.gov.co"/>
    <s v="Transparencia y lucha frontal contra la corrupción "/>
    <m/>
    <m/>
    <m/>
    <m/>
    <m/>
    <m/>
    <m/>
    <m/>
    <m/>
    <x v="0"/>
    <s v=""/>
    <m/>
    <m/>
    <s v="Via CDP, Para secretaria de gestion Humana "/>
    <s v="Diego Fernando Bedoya"/>
    <s v="Tipo C:  Supervisión"/>
  </r>
  <r>
    <x v="5"/>
    <m/>
    <s v="Formación en Normas Internacionales"/>
    <s v="Inversion"/>
    <n v="43344"/>
    <s v="3 Meses "/>
    <s v="Contratación Directa - No pluralidad de oferentes"/>
    <s v="Recursos propios"/>
    <n v="30000000"/>
    <n v="30000000"/>
    <s v="NO"/>
    <s v="N/A"/>
    <s v="Jorge Enrique Cañas"/>
    <s v="Profesional Especializado"/>
    <n v="3838659"/>
    <s v="jorge.canas@antioquia.gov.co"/>
    <s v="Transparencia y lucha frontal contra la corrupción "/>
    <m/>
    <m/>
    <m/>
    <m/>
    <m/>
    <m/>
    <m/>
    <m/>
    <m/>
    <x v="0"/>
    <s v=""/>
    <m/>
    <m/>
    <s v="Via CDP, Para secretaria de gestion Humana "/>
    <m/>
    <m/>
  </r>
  <r>
    <x v="19"/>
    <n v="92111502"/>
    <s v=" Desarrollo de acciones de acompañamiento, organización logistica, promocion y sensibilizacion del proceso de construccion de paz en el departamento de antioquia"/>
    <d v="2018-01-01T00:00:00"/>
    <s v="4 meses"/>
    <s v="Contratación Directa - Contratos Interadministrativos"/>
    <s v="Recursos propios"/>
    <n v="338594006"/>
    <n v="338594006"/>
    <s v="NO"/>
    <s v="Aprobadas"/>
    <s v="Juan David Hurtado"/>
    <s v="Profesional Universitario"/>
    <s v="3839397"/>
    <s v="juan.hurtado@antioquia.gov.co"/>
    <s v="Antioquia en Paz"/>
    <s v="Agenda de paz y posconflcito concertada y articulada con los proyectos visionarios del plan de desarrollo departamental"/>
    <s v="implementacion y acciones de seguridad y convivencia ciudadana acompañadas por la creacion de un cuerpo de paz para los municipios de Anorí, Briceño, Dabeiba.ituango, Renmedios,  Vigia del Fuerte y segovia"/>
    <s v="22-0221"/>
    <s v="Articulacion administraciones municipales y Gobernacion de Antioquia en el marco del posconflicto y sitematizacion de la informacion en un entregable de memoria historica, Agenda de Paz Creada e implementada"/>
    <s v="Acciones institucionales de confianza,  procesos de consolidacion estatal y otros gastos generales"/>
    <n v="7243"/>
    <n v="17896"/>
    <d v="2017-06-30T00:00:00"/>
    <n v="90011"/>
    <n v="4600006996"/>
    <x v="1"/>
    <s v="TECNOLOGICO DE ANTIOQUIA /INSTITUCION UNIVERSITARIA"/>
    <s v="En ejecución"/>
    <m/>
    <s v="Juan David Hurtado"/>
    <s v="Tipo C:  Supervisión"/>
    <s v="Técnica,administrativa, contable y/o financiera y juridica"/>
  </r>
  <r>
    <x v="19"/>
    <n v="86101810"/>
    <s v="Accionnes de formacion y acompañamiento a las comunidades beneficiarias en la implementacion de una pedagogia de Paz "/>
    <d v="2018-03-01T00:00:00"/>
    <s v="8 meses"/>
    <s v="Contratación Directa - Contratos Interadministrativos"/>
    <s v="Recursos propios"/>
    <n v="300000000"/>
    <n v="300000000"/>
    <s v="NO"/>
    <s v="N/A"/>
    <s v="Jose Humberto Vergara"/>
    <s v="Profesional Universitario"/>
    <s v="3839255"/>
    <s v="jvergarhe@antioquia.gov.co"/>
    <s v="Construcción de Paz"/>
    <s v="Lideres, estudiantes y facilitadores cualificados en la pedagogia y catedra de construccion de cultura de paz y convivencia, según ley 1732 de 2015"/>
    <s v="Conformación de la Gerencia de Paz y Postconflicto para asumir los retos de esta Etapa en el Departamento de Antioquia"/>
    <s v="22-0167"/>
    <s v="Formacion en pedagogia de Paz"/>
    <s v="Pendiente de ingresar proyectos en MGA para diligenciar esta casilla"/>
    <m/>
    <m/>
    <m/>
    <m/>
    <m/>
    <x v="0"/>
    <m/>
    <m/>
    <m/>
    <s v="José Humberto Vergara "/>
    <s v="Tipo C:  Supervisión"/>
    <s v="Técnica,administrativa, contable y/o financiera y juridica"/>
  </r>
  <r>
    <x v="19"/>
    <n v="80141626"/>
    <s v="Acompañamiento logistico para la visualizacion de la genrencia de paz en los municipios antioqueños"/>
    <d v="2018-03-01T00:00:00"/>
    <s v="3 mese"/>
    <s v="Contratación Directa - Contratos Interadministrativos"/>
    <s v="Recursos propios"/>
    <n v="250000000"/>
    <n v="250000000"/>
    <s v="NO"/>
    <s v="N/A"/>
    <s v="Jose Humberto Vergara"/>
    <s v="Profesional Universitario"/>
    <s v="3835432"/>
    <s v="jvergarhe@antioquia.gov.co"/>
    <s v="Construcción de Paz"/>
    <s v="Modelo de comunicación y difusión para promover las políticas de paz del Departamento de Antioquia, creado y funcional"/>
    <s v="Conformación de la Gerencia de Paz y Postconflicto para asumir los retos de esta Etapa en el Departamento de Antioquia"/>
    <s v="22-0167"/>
    <s v="Escuela de comunicación parala paz"/>
    <s v="Pendiente de ingresar proyectos en MGA para diligenciar esta casilla"/>
    <m/>
    <m/>
    <m/>
    <m/>
    <m/>
    <x v="0"/>
    <m/>
    <m/>
    <m/>
    <s v="José Humberto Vergara "/>
    <s v="Tipo C:  Supervisión"/>
    <s v="Técnica,administrativa, contable y/o financiera y juridica"/>
  </r>
  <r>
    <x v="19"/>
    <n v="931315503"/>
    <s v=" Desarrollo de aciones para la implementacion de la mesas de trabajo interdepartamental y ejecucion de actividades de fortalecimiento institucional en el posconflcito"/>
    <d v="2018-02-01T00:00:00"/>
    <s v="6 meses"/>
    <s v="Mínima Cuantía"/>
    <s v="Recursos propios"/>
    <n v="123963276"/>
    <n v="123963276"/>
    <s v="NO"/>
    <s v="N/A"/>
    <s v="Jose Humberto Vergara"/>
    <s v="Profesional Universitario"/>
    <s v="3839255"/>
    <s v="jvergarhe@antioquia.gov.co"/>
    <s v="Construcción de Paz"/>
    <s v="Procesos y procedimientos   desarrollados de paz y posconflicto a nivel de fronteras del Departamento de Antioquia, "/>
    <s v="Conformación de la Gerencia de Paz y Postconflicto para asumir los retos de esta Etapa en el Departamento de Antioquia"/>
    <s v="22-0167"/>
    <s v="mesas de trabajo interdepartamentales, Actividades de fortalecimiento institucional"/>
    <s v="Pendiente de ingresar proyectos en MGA para diligenciar esta casilla"/>
    <m/>
    <m/>
    <m/>
    <m/>
    <m/>
    <x v="0"/>
    <m/>
    <m/>
    <m/>
    <s v="José Humberto Vergara "/>
    <s v="Tipo C:  Supervisión"/>
    <s v="Técnica,administrativa, contable y/o financiera y juridica"/>
  </r>
  <r>
    <x v="19"/>
    <n v="92111502"/>
    <s v="Designar estudiantes de las universidades publicas para la realización de la practica academica, con el fin de brindar apoyo al proceso de creación de la agenda de paz a través de los cuerpos de paz. (Se acontratan con el apoyo de Gestión Humana)"/>
    <d v="2018-01-01T00:00:00"/>
    <s v="5 meses"/>
    <s v="Contratación Directa - Contratos Interadministrativos"/>
    <s v="Recursos propios"/>
    <n v="39836718"/>
    <n v="39836718"/>
    <s v="NO"/>
    <s v="N/A"/>
    <s v="Juan David Hurtado"/>
    <s v="Profesional Universitario"/>
    <s v="3839397"/>
    <s v="juan.hurtado@antioquia.gov.co"/>
    <s v="Antioquia en Paz"/>
    <s v="Agenda de paz y posconflcito concertada y articulada con los proyectos visionarios del plan de desarrollo departamental"/>
    <s v="implementacion y acciones de seguridad y convivencia ciudadana acompañadas por la creacion de un cuerpo de paz para los municipios de Anorí, Briceño, Dabeiba.ituango, Renmedios,  Vigia del Fuerte y segovia"/>
    <s v="22-0221"/>
    <s v="Articulacion administraciones municipales y Gobernacion de Antioquia en el marco del posconflicto y sitematizacion de la informacion en un entregable de memoria historica, Agenda de Paz Creada e implementada"/>
    <s v="Practicantes de excelencia Universidades Privadas, este proceso se realiza con el apoyo de Gestión Humana"/>
    <n v="7243"/>
    <n v="17920"/>
    <m/>
    <m/>
    <m/>
    <x v="3"/>
    <s v="Talento Humano"/>
    <s v="Sin iniciar etapa precontractual"/>
    <m/>
    <s v="Es competencia de Gestión Humana, Desarrollo Organizacional."/>
    <s v="Tipo C:  Supervisión"/>
    <s v="Técnica,administrativa, contable y/o financiera y juridica"/>
  </r>
  <r>
    <x v="19"/>
    <n v="80111504"/>
    <s v="Desarrollo de proyectos productivos ligados a los proyectos visionarios del plan de desarrollo de la Gobernacion de Antioquia, convenios interinstitucionales para generar empleos digno"/>
    <d v="2018-02-01T00:00:00"/>
    <s v="10 meses"/>
    <s v="Contratación Directa - Contratos Interadministrativos"/>
    <s v="Recursos propios"/>
    <n v="280000000"/>
    <n v="280000000"/>
    <s v="NO"/>
    <s v="N/A"/>
    <s v="Jose Humberto Vergara"/>
    <s v="Profesional Universitario"/>
    <s v="3839255"/>
    <s v="jvergarhe@antioquia.gov.co"/>
    <s v="Trabajo decente y desarrollo económico local para la Paz"/>
    <s v="Empleos dignos generados en las zonas priorizadas afectados por el conflicto en el territorio Antioqueño"/>
    <s v="Mesa del sector trabajo para la generación de empleo en el Post conflicto"/>
    <m/>
    <s v="Generación de empleo para personas afectadas por wel conflicto en el departamento de Antioquia"/>
    <s v="Empleos dignos generados en las zonas priorizadas afectados por el conflicto en el territorio Antioqueño"/>
    <m/>
    <m/>
    <m/>
    <m/>
    <m/>
    <x v="0"/>
    <m/>
    <m/>
    <m/>
    <s v="José Humberto Vergara "/>
    <s v="Tipo C:  Supervisión"/>
    <s v="Técnica,administrativa, contable y/o financiera y juridica"/>
  </r>
  <r>
    <x v="19"/>
    <s v="93142100_x000a_93141500_x000a_92112003"/>
    <s v="Apoyar la Gerencia de paz en la identificación, analisis, contribución y fortalecimiento de las nuevas dinamicas del macrocrimen. Urbano - Rural en el Departamento de Antioquia la cual permitira implementar estrategias de convivencia y paz"/>
    <d v="2018-01-01T00:00:00"/>
    <s v="6 meses"/>
    <s v="Régimen Especial - Decreto 092 de 2017"/>
    <s v="Recursos propios"/>
    <n v="713286000"/>
    <n v="713286000"/>
    <s v="NO"/>
    <s v="N/A"/>
    <s v="Juan David Hurtado"/>
    <s v="Profesional Universitario"/>
    <s v="3839397"/>
    <s v="Profesional Universitario"/>
    <s v="Antioquia en Paz"/>
    <s v="Identificación  de las nuevas dinamicas del Macrocrimen Urbano y Rural"/>
    <s v="Conformación de la Gerencia de Paz y Postconflicto para asumir los retos de esta Etapa en el Departamento de Antioquia"/>
    <s v="22-016700 (Por revisar)"/>
    <s v="Estrategias de convivencia y paz (Por revisar)"/>
    <m/>
    <m/>
    <m/>
    <m/>
    <m/>
    <m/>
    <x v="0"/>
    <m/>
    <m/>
    <m/>
    <s v="Juan David Hurtado"/>
    <s v="Tipo C:  Supervisión"/>
    <s v="Técnica,administrativa, contable y/o financiera y juridica"/>
  </r>
  <r>
    <x v="17"/>
    <n v="86131504"/>
    <s v="Contrato  interadministrativo  de mandato para la promoción, creación, elaboración desarrollo y conceptualización de las campañas, estrategias y necesidades comunicacionales de la Gobernación de Antioquia."/>
    <d v="2018-01-22T00:00:00"/>
    <s v="6 meses "/>
    <s v="Contratación Directa - Contratos Interadministrativos"/>
    <s v="Recursos propios"/>
    <n v="600000000"/>
    <e v="#REF!"/>
    <s v="SI"/>
    <s v="Aprobadas"/>
    <s v="Camila Alexandra Zapata Zuluaga "/>
    <s v="Profesional Universitario"/>
    <s v="3839275"/>
    <s v="camila.zapata@antioquia.gov.co"/>
    <s v="Fortalecimiento de las instancias, mecanismos y espacios de participación ciudadana"/>
    <s v=" Rendiciones de cuentas realizadas por la administración departamental."/>
    <s v="Protección del derecho a la información en todo el Departamento, Antioquia, Occidente "/>
    <s v="160006001/001"/>
    <n v="370107000"/>
    <s v="Comunicación"/>
    <n v="6359"/>
    <n v="16181"/>
    <d v="2017-02-01T00:00:00"/>
    <s v="S2017060039811"/>
    <n v="4600006243"/>
    <x v="1"/>
    <s v="Teleantioquia"/>
    <s v="Ejecución"/>
    <s v="El contrato es ejecutado por la Oficina de Comunicaciones y recibe recursos de las demás Secretarías"/>
    <s v="CAMILA AEXANDRA ZAPATA ZULUAGA"/>
    <s v="Tipo C:  Supervisión"/>
    <s v="Técnica, Administrativa, Financiera, Jurídica y contable."/>
  </r>
  <r>
    <x v="17"/>
    <n v="86131505"/>
    <s v="Contrato  interadministrativo  de mandato para la promoción, creación, elaboración desarrollo y conceptualización de las campañas, estrategias y necesidades comunicacionales de la Gobernación de Antioquia."/>
    <d v="2018-06-22T00:00:00"/>
    <s v="6 meses "/>
    <s v="Contratación Directa - Contratos Interadministrativos"/>
    <s v="Recursos propios"/>
    <n v="500000000"/>
    <e v="#REF!"/>
    <s v="NO"/>
    <s v="N/A"/>
    <s v="Camila Alexandra Zapata Zuluaga "/>
    <s v="Profesional Universitario"/>
    <s v="3839276"/>
    <s v="camila.zapata@antioquia.gov.co"/>
    <s v="Fortalecimiento de las instancias, mecanismos y espacios de participación ciudadana"/>
    <s v=" Rendiciones de cuentas realizadas por la administración departamental."/>
    <s v="Protección del derecho a la información en todo el Departamento, Antioquia, Occidente "/>
    <s v="160006001/002"/>
    <n v="370107001"/>
    <s v="Comunicación"/>
    <m/>
    <m/>
    <m/>
    <m/>
    <m/>
    <x v="0"/>
    <m/>
    <m/>
    <s v="El contrato será ejecutado por la Oficina de Comunicaciones y recibirá recursos de las demás Secretarías"/>
    <m/>
    <m/>
    <m/>
  </r>
  <r>
    <x v="17"/>
    <n v="80141607"/>
    <s v="Prestación de servicios de un operador logístico para la organización, administración, ejecución y demás acciones logísticas necesarias para la realización de los eventos programadas por la Gobernación de Antioquia . "/>
    <d v="2018-01-15T00:00:00"/>
    <s v="6 meses "/>
    <s v="Contratación Directa - Contratos Interadministrativos"/>
    <s v="Recursos propios"/>
    <n v="400000000"/>
    <e v="#REF!"/>
    <s v="SI"/>
    <s v="Aprobadas"/>
    <s v="Camila Alexandra Zapata Zuluaga "/>
    <s v="Profesional Universitario"/>
    <s v="3839275"/>
    <s v="camila.zapata@antioquia.gov.co"/>
    <s v="Comunicación Organizacional y Pública"/>
    <s v="Grado de acciones institucionales comunicadas a la sociedad Antioqueña a través de los canales diponibles- Porcentaje de servidores públicos con acceso a los canales propios de la administración departamental (intranet, emisora, boletín, períodico e impresos)."/>
    <s v="Fortalecimiento de las relaciones institucionales y sociales en el Departamento de Antioquia "/>
    <s v="160005001/001"/>
    <n v="370107000"/>
    <s v="Comunicación y logística"/>
    <n v="6361"/>
    <n v="16182"/>
    <d v="2017-02-01T00:00:00"/>
    <n v="2017060039435"/>
    <n v="4600006201"/>
    <x v="1"/>
    <s v="Plaza Mayor"/>
    <s v="Ejecución"/>
    <s v="El contrato es ejecutado por la Oficina de Comunicaciones y recibe recursos de las demás Secretarías"/>
    <s v="CAMILA AEXANDRA ZAPATA ZULUAGA"/>
    <s v="Tipo C:  Supervisión"/>
    <s v="Técnica, Administrativa, Financiera, Jurídica y contable."/>
  </r>
  <r>
    <x v="17"/>
    <n v="80141608"/>
    <s v="Prestación de servicios de un operador logístico para la organización, administración, ejecución y demás acciones logísticas necesarias para la realización de los eventos programadas por la Gobernación de Antioquia . "/>
    <d v="2018-06-22T00:00:00"/>
    <s v="6 meses "/>
    <s v="Contratación Directa - Contratos Interadministrativos"/>
    <s v="Recursos propios"/>
    <n v="500000000"/>
    <e v="#REF!"/>
    <s v="NO"/>
    <s v="N/A"/>
    <s v="Camila Alexandra Zapata Zuluaga "/>
    <s v="Profesional Universitario"/>
    <s v="3839276"/>
    <s v="camila.zapata@antioquia.gov.co"/>
    <s v="Comunicación Organizacional y Pública"/>
    <s v="Grado de acciones institucionales comunicadas a la sociedad Antioqueña a través de los canales diponibles- Porcentaje de servidores públicos con acceso a los canales propios de la administración departamental (intranet, emisora, boletín, períodico e impresos)."/>
    <s v="Fortalecimiento de las relaciones institucionales y sociales en el Departamento de Antioquia "/>
    <s v="160005001/002"/>
    <n v="370107001"/>
    <s v="Comunicación y logística"/>
    <m/>
    <m/>
    <m/>
    <m/>
    <m/>
    <x v="0"/>
    <m/>
    <m/>
    <s v="El contrato será ejecutado por la Oficina de Comunicaciones y recibirá recursos de las demás Secretarías"/>
    <m/>
    <m/>
    <m/>
  </r>
  <r>
    <x v="17"/>
    <n v="86131504"/>
    <s v="Producción, edición, y emisión de microprogramas radiales, pedagógicos para las regiones del Departamento"/>
    <d v="2018-01-26T00:00:00"/>
    <s v="5 meses "/>
    <s v="Contratación Directa - Prestación de Servicios y de Apoyo a la Gestión Persona Jurídica"/>
    <s v="Recursos propios"/>
    <n v="135000000"/>
    <e v="#REF!"/>
    <s v="NO"/>
    <s v="N/A"/>
    <s v="Jorge Humberto Moreno"/>
    <s v="Director"/>
    <s v="3839270"/>
    <s v="jorgehumberto.moreno@antioquia.gov.co"/>
    <s v="Comunicación Organizacional y Pública"/>
    <s v="Capítulos de participación ciudadana transmitidos por el canal regional "/>
    <s v="Fortalecimiento en pedagogía  ciudadana en el Departamento de Antioquia"/>
    <s v="160010/001"/>
    <n v="370107000"/>
    <s v="Actividades culturales, asesoría y orientación pedagógica, festivales de participación, microprogramas de tv, productos audiovisuales, programas incluyentes, seminarios educativos y talleres pedagógicos"/>
    <n v="8045"/>
    <n v="20768"/>
    <d v="2018-01-24T00:00:00"/>
    <m/>
    <n v="4600008030"/>
    <x v="2"/>
    <s v="ASOREDES"/>
    <s v="En ejecución"/>
    <s v="El contrato es ejecutado por la Oficina de Comunicaciones"/>
    <s v="JORGE HUMBERTO MORENO"/>
    <s v="Tipo C:  Supervisión"/>
    <s v="Técnica, Administrativa, Financiera, Jurídica y contable."/>
  </r>
  <r>
    <x v="17"/>
    <n v="86131504"/>
    <s v="Contrato de prestación de servicios para producción y edición de micropragras de televisión "/>
    <d v="2018-04-26T00:00:00"/>
    <s v="Por definir"/>
    <m/>
    <s v="Recursos propios"/>
    <n v="465000000"/>
    <e v="#REF!"/>
    <s v="NO"/>
    <s v="N/A"/>
    <m/>
    <m/>
    <m/>
    <m/>
    <s v="Comunicación Organizacional y Pública"/>
    <s v="Capítulos de participación ciudadana transmitidos por el canal regional "/>
    <s v="Fortalecimiento en pedagogía  ciudadana en el Departamento de Antioquia"/>
    <s v="160010/002"/>
    <n v="370107001"/>
    <s v="Actividades culturales, asesoría y orientación pedagógica, festivales de participación, microprogramas de tv, productos audiovisuales, programas incluyentes, seminarios educativos y talleres pedagógicos"/>
    <m/>
    <m/>
    <m/>
    <m/>
    <m/>
    <x v="0"/>
    <m/>
    <m/>
    <s v="El contrato será ejecutado por la Oficina de Comunicaciones"/>
    <m/>
    <m/>
    <m/>
  </r>
  <r>
    <x v="17"/>
    <n v="80111504"/>
    <s v="Designar estudiantes de las universidades públicas para la realización de la práctica académica, con el fin de brindar apoyo a la gestión del Departamento de Antioquia y sus regiones durante el primer semestre de 2017."/>
    <d v="2018-02-01T00:00:00"/>
    <s v="5 meses"/>
    <s v="Contratación Directa - Contratos Interadministrativos"/>
    <s v="Recursos propios"/>
    <n v="22336000"/>
    <e v="#REF!"/>
    <s v="NO"/>
    <s v="N/A"/>
    <s v="Camila Alexandra Zapata Zuluaga "/>
    <s v="Profesional Universitario"/>
    <s v="3839275"/>
    <s v="camila.zapata@antioquia.gov.co"/>
    <s v="Prácticas de Excelencia"/>
    <s v="Plazas de practicas asignadas a los diferentes organismos de la Gobrenación de Antioquia"/>
    <s v="Fortalecimiento incorporación de estudiantes en semestre de práctica que aporten al desarrollo de proyectos de corta duración 2016-2019. Medellín, Antioquia, Occidente"/>
    <n v="20130"/>
    <m/>
    <m/>
    <m/>
    <m/>
    <m/>
    <m/>
    <m/>
    <x v="0"/>
    <m/>
    <m/>
    <s v="La Oficina de Comunicaciones realizó traslado de recursos para el primer semestre y realizará traslado para el segundo semestre a la Secretaría de Gestión Humana"/>
    <m/>
    <s v="Tipo C:  Supervisión"/>
    <s v="Técnica, Administrativa, Financiera, Jurídica y contable."/>
  </r>
  <r>
    <x v="17"/>
    <n v="5601500"/>
    <s v="Adquisición de bienes informáticos especializados para el Departamento de Antioquia. Lote 1 Oficina de Comunicacioes"/>
    <d v="2018-04-27T00:00:00"/>
    <s v="5 meses "/>
    <s v="Licitación Pública"/>
    <s v="Recursos propios"/>
    <n v="159800000"/>
    <e v="#REF!"/>
    <s v="NO"/>
    <s v="N/A"/>
    <s v="Natalia López Isaza"/>
    <s v="Técnio Operativo"/>
    <s v="3839262"/>
    <s v="natalia.lopez@antioquia.gov.co"/>
    <m/>
    <m/>
    <m/>
    <m/>
    <m/>
    <m/>
    <m/>
    <m/>
    <m/>
    <m/>
    <m/>
    <x v="0"/>
    <m/>
    <m/>
    <s v="La Oficina de Comunicacions  tiene  un presupuesto compartido con la Secretaría Privada y la Oficina de Paz, los cuales son limitados y de destinación específica; por lo tanto, la Secretaría General dispone un presupuesto para tal fin."/>
    <m/>
    <m/>
    <m/>
  </r>
  <r>
    <x v="20"/>
    <n v="86121502"/>
    <s v="Promoción e implementación de estrategias de desarrollo pedagógico en establecimientos educativos oficiales de la Subregión Urabá con canasta contratada."/>
    <d v="2018-01-01T00:00:00"/>
    <s v="300 días"/>
    <s v="Contratación Directa - Prestación de Servicios y de Apoyo a la Gestión Persona Jurídica"/>
    <s v="SGP  0-3010"/>
    <n v="12378434261"/>
    <n v="12378434261"/>
    <s v="NO"/>
    <s v="N/A"/>
    <s v="Luis Guillermo Mesa Santamaria"/>
    <s v="Director de Cobertura"/>
    <s v="3838502"/>
    <s v="luis.mesa@antioquia.gov.co"/>
    <s v="Mas y mejor educación para la sociedad y las personas en el sector urbano"/>
    <s v="Matricula de estudiantes oficiales en la zona Urbana "/>
    <s v="Ampliación de  la sostenibilidad del servicio educativo oficial en el Departamento de Antioquia"/>
    <s v="020220001"/>
    <s v="Matricula de estudiantes oficiales en la zona Urbana "/>
    <s v="Contratación cobertura educativa. "/>
    <n v="8020"/>
    <n v="19976"/>
    <d v="2018-01-19T00:00:00"/>
    <s v="N/A"/>
    <n v="4600008027"/>
    <x v="1"/>
    <s v="FUNDACION EDUCATIVA ISAIAS DUARTE CANCICO"/>
    <n v="43062"/>
    <s v="En ejecución"/>
    <m/>
    <s v="Angela Jannet Senejoa Rodriguez_x000a_C.C. 52473898_x000a_Miryam Rosa Bedoya Diaz_x000a_C.C. 43140106"/>
    <s v="Tipo A1: Supervisión e Interventoría Integral"/>
  </r>
  <r>
    <x v="20"/>
    <n v="86121502"/>
    <s v="Promoción e implementación de estrategias de desarrollo pedagógico en establecimientos educativos oficiales de las subregiones Magdalena Medio, Nordeste, Norte, Oriente, Suroeste y Valle de Aburrá con canasta contratada."/>
    <d v="2018-01-01T00:00:00"/>
    <s v="300 días"/>
    <s v="Contratación Directa - Prestación de Servicios y de Apoyo a la Gestión Persona Jurídica"/>
    <s v="SGP  0-3010"/>
    <n v="12947541528"/>
    <n v="12947541528"/>
    <s v="NO"/>
    <s v="N/A"/>
    <s v="Luis Guillermo Mesa Santamaria"/>
    <s v="Director de Cobertura"/>
    <s v="3838502"/>
    <s v="luis.mesa@antioquia.gov.co"/>
    <s v="Mas y mejor educación para la sociedad y las personas en el sector urbano"/>
    <s v="Matricula de estudiantes oficiales en la zona Urbana "/>
    <s v="Ampliación de  la sostenibilidad del servicio educativo oficial en el Departamento de Antioquia"/>
    <s v="020220001"/>
    <s v="Matricula de estudiantes oficiales en la zona Urbana "/>
    <s v="Contratación cobertura educativa. "/>
    <n v="8034"/>
    <n v="19977"/>
    <d v="2018-01-19T00:00:00"/>
    <s v="N/A"/>
    <n v="4600008025"/>
    <x v="1"/>
    <s v="CORPORCION EDUCATIVA PARA EL DESARROLLO INTEGRAL - COREDI"/>
    <n v="43062"/>
    <s v="En ejecución"/>
    <m/>
    <s v="Edwin Henao Valencia_x000a_C.C. 8129102_x000a_Orfa Miriam Barrada Agudelo_x000a_C.C. 32317644"/>
    <s v="Tipo A1: Supervisión e Interventoría Integral"/>
  </r>
  <r>
    <x v="20"/>
    <n v="86121502"/>
    <s v="Promoción e Implementación de estrategias de desarrollo pedagógico en establecimientos educativos oficiales de Las Subregiones del  Bajo Cauca, Norte, Oriente, Occidente y Suroeste con canasta contratada."/>
    <d v="2018-01-01T00:00:00"/>
    <s v="300 días"/>
    <s v="Contratación Directa - Prestación de Servicios y de Apoyo a la Gestión Persona Jurídica"/>
    <s v="SGP  0-3010"/>
    <n v="12101618625"/>
    <n v="12101618625"/>
    <s v="NO"/>
    <s v="N/A"/>
    <s v="Luis Guillermo Mesa Santamaria"/>
    <s v="Director de Cobertura"/>
    <s v="3838502"/>
    <s v="luis.mesa@antioquia.gov.co"/>
    <s v="Mas y mejor educación para la sociedad y las personas en el sector urbano"/>
    <s v="Matricula de estudiantes oficiales en la zona Urbana "/>
    <s v="Ampliación de  la sostenibilidad del servicio educativo oficial en el Departamento de Antioquia"/>
    <s v="020220001"/>
    <s v="Matricula de estudiantes oficiales en la zona Urbana "/>
    <s v="Contratación cobertura educativa. "/>
    <n v="8042"/>
    <n v="19978"/>
    <d v="2018-01-22T00:00:00"/>
    <s v="N/A"/>
    <n v="4600008028"/>
    <x v="1"/>
    <s v="CORPORACION ARQUIDIOCESANA PARA LA EDUCACION CARED"/>
    <n v="43062"/>
    <s v="En ejecución"/>
    <m/>
    <s v="Gustavo Alfonso Araque Carrillo_x000a_C.C. 98481065_x000a_Carla Ruiz Santamaría_x000a_C.C. 1017129608"/>
    <s v="Tipo A1: Supervisión e Interventoría Integral"/>
  </r>
  <r>
    <x v="20"/>
    <n v="86121503"/>
    <s v="Contrato de prestación de servicio educativo para la atención de población en edad escolar en los niveles preescolar, basica y media, en zona urbana del Municipio de Chigorodó."/>
    <d v="2018-01-01T00:00:00"/>
    <s v="300 días"/>
    <s v="Contratación Directa - Prestación de Servicios y de Apoyo a la Gestión Persona Jurídica"/>
    <s v="SGP  0-3010"/>
    <n v="470971544"/>
    <n v="470971544"/>
    <s v="NO"/>
    <s v="N/A"/>
    <s v="Luis Guillermo Mesa Santamaria"/>
    <s v="Director de Cobertura"/>
    <s v="3838502"/>
    <s v="luis.mesa@antioquia.gov.co"/>
    <s v="Mas y mejor educación para la sociedad y las personas en el sector urbano"/>
    <s v="Matricula de estudiantes oficiales en la zona Urbana "/>
    <s v="Ampliación de  la sostenibilidad del servicio educativo oficial en el Departamento de Antioquia"/>
    <s v="020220001"/>
    <s v="Matricula de estudiantes oficiales en la zona Urbana "/>
    <s v="Contratación cobertura educativa. "/>
    <n v="8022"/>
    <n v="19979"/>
    <d v="2018-01-19T00:00:00"/>
    <s v="N/A"/>
    <n v="4600008023"/>
    <x v="1"/>
    <s v="DIOCESIS DE APARTADO"/>
    <n v="43062"/>
    <s v="En ejecución"/>
    <m/>
    <s v="Alba Luz López Vásquez_x000a_C.C. 43674322"/>
    <s v="Tipo C:  Supervisión"/>
  </r>
  <r>
    <x v="20"/>
    <n v="86121503"/>
    <s v="Contrato de prestación de servicio educativo para la atención de población en edad escolar en los niveles preescolar, basica y media, en zona urbana del Municipio de Caucasia"/>
    <d v="2018-01-01T00:00:00"/>
    <s v="300 días"/>
    <s v="Contratación Directa - Prestación de Servicios y de Apoyo a la Gestión Persona Jurídica"/>
    <s v="SGP  0-3010"/>
    <n v="1055808966"/>
    <n v="1055808966"/>
    <s v="NO"/>
    <s v="N/A"/>
    <s v="Luis Guillermo Mesa Santamaria"/>
    <s v="Director de Cobertura"/>
    <s v="3838502"/>
    <s v="luis.mesa@antioquia.gov.co"/>
    <s v="Mas y mejor educación para la sociedad y las personas en el sector urbano"/>
    <s v="Matricula de estudiantes oficiales en la zona Urbana "/>
    <s v="Ampliación de  la sostenibilidad del servicio educativo oficial en el Departamento de Antioquia"/>
    <s v="020220001"/>
    <s v="Matricula de estudiantes oficiales en la zona Urbana "/>
    <s v="Contratación cobertura educativa. "/>
    <n v="8021"/>
    <n v="19980"/>
    <d v="2018-01-19T00:00:00"/>
    <s v="N/A"/>
    <n v="4600008029"/>
    <x v="1"/>
    <s v="CORPORACION EDUCATIVA ESPARRO"/>
    <n v="43427"/>
    <s v="En ejecución"/>
    <m/>
    <s v="Andrés Felipe Jaramillo Betancur_x000a_C.C. 71228232"/>
    <s v="Tipo C:  Supervisión"/>
  </r>
  <r>
    <x v="20"/>
    <n v="86141501"/>
    <s v="Ejecutar las estrategias formuladas  para el desarrollo de la segunda fase del centro de pensamiento pedagógico en el departamento de Antioquia"/>
    <d v="2018-03-01T00:00:00"/>
    <s v="210 días"/>
    <s v="Selección Abreviada - Menor Cuantía"/>
    <s v="Recursos Propios 0-2052"/>
    <n v="310998452"/>
    <n v="310998452"/>
    <s v="NO"/>
    <s v="N/A"/>
    <s v="Deysy Alexandra Yepes Valencia"/>
    <s v="Directora Pedagógica"/>
    <n v="3838561"/>
    <s v="deysyalexandra.yepes@antioquia.gov.co"/>
    <s v="Excelencia Educativa con mas y mejores maestros"/>
    <s v="Escuelas Normales de Educación Superior acompañadas en los procesos pedagógicos, administrativos y financieros. Docentes y directivos docentes, participando en el centro de estudios en Educación, Pedagógía y Didáctica."/>
    <s v="Implementación del Centro de Pensamiento Pedagógico en el Departamento de Antioquia"/>
    <s v="020211"/>
    <s v="Implementación del centro de pensamiento pedagógico"/>
    <s v="Encuentros subregionales, Foro, Diplomado, Acompañamiento a las Escuelas Normales. "/>
    <n v="8060"/>
    <n v="20062"/>
    <d v="2018-03-06T00:00:00"/>
    <m/>
    <m/>
    <x v="4"/>
    <m/>
    <m/>
    <m/>
    <m/>
    <s v="Yaneth Pelaez Montoya"/>
    <s v="Tipo C:  Supervisión"/>
  </r>
  <r>
    <x v="20"/>
    <n v="86121504"/>
    <s v="Prestar servicios educativos para la cualificación académica de estudiantes de la media en los municipios de Titiribí, El Santuario,  Liborina, Pueblo Rico, San Pedro de los Milagros, San Roque, Urrao, San Rafael._x000a_"/>
    <d v="2018-01-01T00:00:00"/>
    <s v="315 días"/>
    <s v="Contratación Directa - Prestación de Servicios y de Apoyo a la Gestión Persona Jurídica"/>
    <s v="Recursos Propios 0-1010"/>
    <n v="640000000"/>
    <n v="640000000"/>
    <s v="NO"/>
    <s v="N/A"/>
    <s v="Juan Martín Vásquez Hincapié_x000a_"/>
    <s v="Director Formación para el Trabajo"/>
    <n v="3835510"/>
    <s v="juan.vasquez@antioquia.gov.co"/>
    <s v="Programa. Educación terciaria para todos"/>
    <s v="Jóvenes y adultos capacitados en competencias laborales desde la formación para el trabajo y el desarrollo humano  articulados a los Ecosistemas de innovación  "/>
    <s v="Formación a jóvenes y adultos en competencias laborales articulados a los ecosistemas de innovación , Antioquia, Occidente"/>
    <n v="20179"/>
    <s v="Jóvenes y adultos capacitados en competencias laborales desde la formación para el trabajo y el desarrollo humano  articulados a los Ecosistemas de innovación  "/>
    <s v="formación programaas educación trabajo "/>
    <n v="8061"/>
    <n v="20521"/>
    <d v="2018-01-26T00:00:00"/>
    <s v="N/A"/>
    <n v="4600008059"/>
    <x v="1"/>
    <s v="CENTRO DE DESARROLLO INTEGRADO -CENDI"/>
    <n v="43449"/>
    <s v="En ejecución"/>
    <m/>
    <s v="Lina Arias cc 32.352.442 Angela Ortega  cc 43.252.900"/>
    <s v="Tipo A1: Supervisión e Interventoría Integral"/>
  </r>
  <r>
    <x v="20"/>
    <n v="86121504"/>
    <s v="Prestar servicios educativos para la cualificación académica de estudiantes de la media en los municipios de Caucasia, Segovia , Yarumal, Santa Fe de Antioquia, Barbosa, Caldas."/>
    <d v="2018-01-01T00:00:00"/>
    <s v="315 días"/>
    <s v="Contratación Directa - Prestación de Servicios y de Apoyo a la Gestión Persona Jurídica"/>
    <s v="Recursos Propios 0-1010"/>
    <n v="786400000"/>
    <n v="786400000"/>
    <s v="NO"/>
    <s v="N/A"/>
    <s v="Juan Martín Vásquez Hincapié_x000a_"/>
    <s v="Director Formación para el Trabajo"/>
    <n v="3835510"/>
    <s v="juan.vasquez@antioquia.gov.co"/>
    <s v="Programa. Educación terciaria para todos"/>
    <s v="Jóvenes y adultos capacitados en competencias laborales desde la formación para el trabajo y el desarrollo humano  articulados a los Ecosistemas de innovación  "/>
    <s v="Formación a jóvenes y adultos en competencias laborales articulados a los ecosistemas de innovación , Antioquia, Occidente"/>
    <n v="20179"/>
    <s v="Jóvenes y adultos capacitados en competencias laborales desde la formación para el trabajo y el desarrollo humano  articulados a los Ecosistemas de innovación  "/>
    <s v="formación programaas educación trabajo "/>
    <n v="8062"/>
    <n v="20522"/>
    <d v="2018-01-26T00:00:00"/>
    <s v="N/A"/>
    <n v="4600008054"/>
    <x v="1"/>
    <s v="CENTRO DE SISTEMAS DE ANTIOQUIA S.A. - CENSA"/>
    <n v="43449"/>
    <s v="En ejecución"/>
    <m/>
    <s v="Lina Arias cc 32.352.442 Angela Ortega  cc 43.252.901"/>
    <s v="Tipo A1: Supervisión e Interventoría Integral"/>
  </r>
  <r>
    <x v="20"/>
    <n v="86121504"/>
    <s v="Prestar servicios educativos para la cualificación académica de estudiantes de la media en los municipios de Tarazá, Vegachí, Marinilla, Nariño, Andes, Santa Bárbara, Arboletes ."/>
    <d v="2018-01-01T00:00:00"/>
    <s v="315 días"/>
    <s v="Contratación Directa - Prestación de Servicios y de Apoyo a la Gestión Persona Jurídica"/>
    <s v="Recursos Propios 0-1010"/>
    <n v="713600000"/>
    <n v="713600000"/>
    <s v="NO"/>
    <s v="N/A"/>
    <s v="Juan Martín Vásquez Hincapié_x000a_"/>
    <s v="Director Formación para el Trabajo"/>
    <n v="3835510"/>
    <s v="juan.vasquez@antioquia.gov.co"/>
    <s v="Programa. Educación terciaria para todos"/>
    <s v="Jóvenes y adultos capacitados en competencias laborales desde la formación para el trabajo y el desarrollo humano  articulados a los Ecosistemas de innovación  "/>
    <s v="Formación a jóvenes y adultos en competencias laborales articulados a los ecosistemas de innovación , Antioquia, Occidente"/>
    <n v="20179"/>
    <s v="Jóvenes y adultos capacitados en competencias laborales desde la formación para el trabajo y el desarrollo humano  articulados a los Ecosistemas de innovación  "/>
    <s v="formación programaas educación trabajo "/>
    <n v="8069"/>
    <n v="20524"/>
    <d v="2018-01-26T00:00:00"/>
    <s v="N/A"/>
    <n v="4600008052"/>
    <x v="1"/>
    <s v="FUNDACION TECNOLOGICA RURAL - COREDI"/>
    <n v="43449"/>
    <s v="En ejecución"/>
    <m/>
    <s v="Lina Arias cc 32.352.442 Angela Ortega  cc 43.252.903"/>
    <s v="Tipo A1: Supervisión e Interventoría Integral"/>
  </r>
  <r>
    <x v="20"/>
    <n v="86121504"/>
    <s v="Prestar servicios educativos para la cualificación académica de estudiantes de la media en los municipios de Segovia , Vegachí, Belmira, Entrerríos, Santa Rosa de Osos,Campamento, Guatape, San Luis, Amagá, Tarso , Venecia, Carepa, San Juan de Urabá, Gómez Plata"/>
    <d v="2018-01-01T00:00:00"/>
    <s v="315 días"/>
    <s v="Contratación Directa - Prestación de Servicios y de Apoyo a la Gestión Persona Jurídica"/>
    <s v="Recursos Propios 0-1010"/>
    <s v=" 729.600.000"/>
    <n v="729600000"/>
    <s v="NO"/>
    <s v="N/A"/>
    <s v="Juan Martín Vásquez Hincapié_x000a_"/>
    <s v="Director Formación para el Trabajo"/>
    <n v="3835510"/>
    <s v="juan.vasquez@antioquia.gov.co"/>
    <s v="Programa. Educación terciaria para todos"/>
    <s v="Jóvenes y adultos capacitados en competencias laborales desde la formación para el trabajo y el desarrollo humano  articulados a los Ecosistemas de innovación  "/>
    <s v="Formación a jóvenes y adultos en competencias laborales articulados a los ecosistemas de innovación , Antioquia, Occidente"/>
    <n v="20179"/>
    <s v="Jóvenes y adultos capacitados en competencias laborales desde la formación para el trabajo y el desarrollo humano  articulados a los Ecosistemas de innovación  "/>
    <s v="formación programaas educación trabajo "/>
    <n v="8066"/>
    <n v="20525"/>
    <d v="2018-01-26T00:00:00"/>
    <s v="N/A"/>
    <n v="4600008051"/>
    <x v="1"/>
    <s v="FUNDACION UNIVERSITARIA CATOLICA DEL NORTE"/>
    <n v="43449"/>
    <s v="En ejecución"/>
    <m/>
    <s v="Lina Arias cc 32.352.442 Angela Ortega  cc 43.252.904"/>
    <s v="Tipo A1: Supervisión e Interventoría Integral"/>
  </r>
  <r>
    <x v="20"/>
    <n v="86121504"/>
    <s v="Prestar servicios educativos para la cualificación académica de estudiantes de la media en los municipios de Vegachí,  Urrao, Hispania, Jericó."/>
    <d v="2018-01-01T00:00:00"/>
    <s v="315 días"/>
    <s v="Contratación Directa - Prestación de Servicios y de Apoyo a la Gestión Persona Jurídica"/>
    <s v="Recursos Propios 0-1010"/>
    <n v="172000000"/>
    <n v="172000000"/>
    <s v="NO"/>
    <s v="N/A"/>
    <s v="Juan Martín Vásquez Hincapié_x000a_"/>
    <s v="Director Formación para el Trabajo"/>
    <n v="3835510"/>
    <s v="juan.vasquez@antioquia.gov.co"/>
    <s v="Programa. Educación terciaria para todos"/>
    <s v="Jóvenes y adultos capacitados en competencias laborales desde la formación para el trabajo y el desarrollo humano  articulados a los Ecosistemas de innovación  "/>
    <s v="Formación a jóvenes y adultos en competencias laborales articulados a los ecosistemas de innovación , Antioquia, Occidente"/>
    <n v="20179"/>
    <s v="Jóvenes y adultos capacitados en competencias laborales desde la formación para el trabajo y el desarrollo humano  articulados a los Ecosistemas de innovación  "/>
    <s v="formación programaas educación trabajo "/>
    <n v="8064"/>
    <n v="20526"/>
    <d v="2018-01-26T00:00:00"/>
    <s v="N/A"/>
    <n v="4600008060"/>
    <x v="1"/>
    <s v="CORPORACION EDUCATIVA DE DESARROLLO COLOMBIANO - CEDECO"/>
    <n v="43449"/>
    <s v="En ejecución"/>
    <m/>
    <s v="Lina Arias cc 32.352.442 Angela Ortega  cc 43.252.905"/>
    <s v="Tipo A1: Supervisión e Interventoría Integral"/>
  </r>
  <r>
    <x v="20"/>
    <n v="86121504"/>
    <s v="Prestar servicios educativos para la cualificación académica de estudiantes de la media en los municipios de San Pedro de los Milagros, Olaya, San Carlos, Jericó, La Pintada, Támesis"/>
    <d v="2018-01-01T00:00:00"/>
    <s v="315 días"/>
    <s v="Contratación Directa - Prestación de Servicios y de Apoyo a la Gestión Persona Jurídica"/>
    <s v="Recursos Propios 0-1010"/>
    <n v="192800000"/>
    <n v="192800000"/>
    <s v="NO"/>
    <s v="N/A"/>
    <s v="Juan Martín Vásquez Hincapié_x000a_"/>
    <s v="Director Formación para el Trabajo"/>
    <n v="3835510"/>
    <s v="juan.vasquez@antioquia.gov.co"/>
    <s v="Programa. Educación terciaria para todos"/>
    <s v="Jóvenes y adultos capacitados en competencias laborales desde la formación para el trabajo y el desarrollo humano  articulados a los Ecosistemas de innovación  "/>
    <s v="Formación a jóvenes y adultos en competencias laborales articulados a los ecosistemas de innovación , Antioquia, Occidente"/>
    <n v="20179"/>
    <s v="Jóvenes y adultos capacitados en competencias laborales desde la formación para el trabajo y el desarrollo humano  articulados a los Ecosistemas de innovación  "/>
    <s v="formación programaas educación trabajo "/>
    <n v="8068"/>
    <n v="20527"/>
    <d v="2018-01-26T00:00:00"/>
    <s v="N/A"/>
    <s v="4600008048"/>
    <x v="1"/>
    <s v="FUNDACION UNIVERSITARIA CATOLICA AGROPECUARIA - FUCA"/>
    <n v="43449"/>
    <s v="En ejecución"/>
    <m/>
    <s v="Lina Arias cc 32.352.442 Angela Ortega  cc 43.252.906"/>
    <s v="Tipo A1: Supervisión e Interventoría Integral"/>
  </r>
  <r>
    <x v="20"/>
    <n v="86121504"/>
    <s v="Prestar servicios educativos para la cualificación académica de estudiantes de la media en los municipios de Arboletes, Carepa, Chigorodó, Necoclí, San Juan de Urabá, San Pedro de Urabá, Vigía del Fuerte."/>
    <d v="2018-01-01T00:00:00"/>
    <s v="315 días"/>
    <s v="Contratación Directa - Prestación de Servicios y de Apoyo a la Gestión Persona Jurídica"/>
    <s v="Recursos Propios 0-1010"/>
    <n v="530400000"/>
    <n v="530400000"/>
    <s v="NO"/>
    <s v="N/A"/>
    <s v="Juan Martín Vásquez Hincapié_x000a_"/>
    <s v="Director Formación para el Trabajo"/>
    <n v="3835510"/>
    <s v="juan.vasquez@antioquia.gov.co"/>
    <s v="Programa. Educación terciaria para todos"/>
    <s v="Jóvenes y adultos capacitados en competencias laborales desde la formación para el trabajo y el desarrollo humano  articulados a los Ecosistemas de innovación  "/>
    <s v="Formación a jóvenes y adultos en competencias laborales articulados a los ecosistemas de innovación , Antioquia, Occidente"/>
    <n v="20179"/>
    <s v="Jóvenes y adultos capacitados en competencias laborales desde la formación para el trabajo y el desarrollo humano  articulados a los Ecosistemas de innovación  "/>
    <s v="formación programas educación trabajo "/>
    <n v="8063"/>
    <n v="20528"/>
    <d v="2018-01-26T00:00:00"/>
    <s v="N/A"/>
    <s v="4600008050"/>
    <x v="1"/>
    <s v="CORPORACION EDUCATIVA INSTITUTO METROPOLITANO DE EDUCACION  - CIME"/>
    <n v="43449"/>
    <s v="En ejecución"/>
    <m/>
    <s v="Lina Arias cc 32.352.442 Angela Ortega  cc 43.252.908"/>
    <s v="Tipo A1: Supervisión e Interventoría Integral"/>
  </r>
  <r>
    <x v="20"/>
    <n v="90121502"/>
    <s v="Adquisición de tiquetes aéreos para la Gobernación de Antioquia"/>
    <d v="2018-01-01T00:00:00"/>
    <s v="365 días"/>
    <s v="Contratación Directa - Contratos Interadministrativos"/>
    <s v="Recursos Propios 0-1010 Funcionamiento"/>
    <n v="108000000"/>
    <n v="108000000"/>
    <s v="NO"/>
    <s v="N/A"/>
    <s v="Jaime Iván Bocanegra  Vergara"/>
    <s v="Profesional Universitario"/>
    <n v="3839997"/>
    <s v="jaime.bocanegra@antioquia.gov.co"/>
    <s v="Más y mejor educación para la sociedad y las personas en el sector urbano"/>
    <s v="Matricula de estudiantes oficiales en la zona Urbana "/>
    <s v="Suministro personal administrativo para garantizar la prestación del servicio educativo en los municipios no certificados del Departamento"/>
    <s v="020219001"/>
    <s v="Tiquetes"/>
    <s v="Apoyo urbano y rural"/>
    <s v="7571_x000a_Secretaría General"/>
    <n v="20536"/>
    <d v="2017-10-04T00:00:00"/>
    <s v="N/A"/>
    <n v="4600007506"/>
    <x v="1"/>
    <s v="SERVICIO AEREO A TERRITORIOS NACIONALES SA SATENA"/>
    <n v="43465"/>
    <s v="En ejecución"/>
    <m/>
    <s v="Jaime Iván Bocanegra Vergara"/>
    <s v="Tipo C:  Supervisión"/>
  </r>
  <r>
    <x v="20"/>
    <n v="90121502"/>
    <s v="Adquisición de tiquetes aéreos para la Gobernación de Antioquia"/>
    <d v="2018-01-01T00:00:00"/>
    <s v="365 días"/>
    <s v="Contratación Directa - Contratos Interadministrativos"/>
    <s v="SGP 0-3010 Inversión"/>
    <n v="52000000"/>
    <n v="52000000"/>
    <s v="NO"/>
    <s v="N/A"/>
    <s v="Jaime Iván Bocanegra  Vergara"/>
    <s v="Profesional Universitario"/>
    <n v="3839997"/>
    <s v="jaime.bocanegra@antioquia.gov.co"/>
    <s v="Más y mejor educación para la sociedad y las personas en el sector urbano"/>
    <s v="Matricula de estudiantes oficiales en la zona Urbana "/>
    <s v="Suministro personal administrativo para garantizar la prestación del servicio educativo en los municipios no certificados del Departamento"/>
    <s v="020219001"/>
    <s v="Tiquetes"/>
    <s v="Apoyo urbano y rural"/>
    <s v="7571_x000a_Secretaría General"/>
    <n v="20537"/>
    <d v="2017-10-04T00:00:00"/>
    <s v="N/A"/>
    <n v="4600007506"/>
    <x v="1"/>
    <s v="SERVICIO AEREO A TERRITORIOS NACIONALES SA SATENA"/>
    <m/>
    <s v="En ejecución"/>
    <m/>
    <s v="Jaime Iván Bocanegra Vergara"/>
    <s v="Tipo C:  Supervisión"/>
  </r>
  <r>
    <x v="20"/>
    <n v="80111504"/>
    <s v="Designar estudiantes de las universidades privadas para la realización de la practica académica con el fin de brindar apoyo a la gestión del departamento de Antioquia y sus regiones durante el primer semestre de 2018"/>
    <d v="2018-01-01T00:00:00"/>
    <s v="150 días"/>
    <s v="Contratación Directa - Prestación de Servicios y de Apoyo a la Gestión Persona Jurídica"/>
    <s v="Recursos Propios 0-1010"/>
    <n v="157958037"/>
    <n v="157958037"/>
    <s v="NO"/>
    <s v="N/A"/>
    <s v="Juan Eugenio Maya Lema"/>
    <s v="Subsecretario Administrativo"/>
    <n v="3838471"/>
    <s v="Juaneugenio.maya@antioquia.gov.co"/>
    <s v="Educación terciaria para todos"/>
    <s v="Jovenes y adultos capacitados en competencias laborales desde la formación para el trabajo y el desarrollo humano articulados a los ecosistemas de innovación"/>
    <s v="Formación a jóvenes y adultos en competencias laborales articulados a los ecosistemas de innovación , Antioquia, Occidente"/>
    <s v="020179001"/>
    <s v="Jóvenes y adultos capacitados en competencias laborales y conocimientos académicos"/>
    <s v="Apoyo sostenimien proceso formativo"/>
    <s v="8018_x000a_Gestión Humana"/>
    <n v="20538"/>
    <d v="2018-01-18T00:00:00"/>
    <s v="N/A"/>
    <n v="4600007999"/>
    <x v="1"/>
    <s v="UNIVERSIDAD CATOLICA LUIS AMIGO"/>
    <m/>
    <s v="En ejecución"/>
    <m/>
    <s v="Maribel Barrientos Uribe_x000a_Cédula: 43.971.236"/>
    <s v="Tipo C:  Supervisión"/>
  </r>
  <r>
    <x v="20"/>
    <n v="78111808"/>
    <s v="Prestación de servicio de transporte terrestre automotor para apoyar la gestión de la Gobernación de Antioquia"/>
    <d v="2018-01-01T00:00:00"/>
    <s v="330 días"/>
    <s v="Selección Abreviada - Subasta Inversa"/>
    <s v="Recursos Propios 0-1010"/>
    <n v="85000000"/>
    <n v="85000000"/>
    <s v="NO"/>
    <s v="N/A"/>
    <s v="Juan Pablo Durán Ortiz"/>
    <s v="Gerente Plataforma Saber"/>
    <n v="3835234"/>
    <s v="juanpablo.duran@antioquia.gov.co"/>
    <s v="Excelencia educativa con más y mejores maestros "/>
    <s v="Reconocimiento a estudiantes, docentes, directivos docentes, instituciones y centros educativos en sus experiencias a favor de la educación pública de calidad"/>
    <s v="Divulgación y reconocimiento a maestros, directivos docentes y estudiantes de municipios no certificados "/>
    <n v="20174001"/>
    <s v="33040617: Fomentar y motivar el reconocimiento y reivindicación de la profesión docente y directiva desde sus comunidades, dar a conocer el buen desempeño de su función y compromiso para optimizar su saber y competencias."/>
    <s v="Encuentros socialización experiencias, Presentacion del Programa"/>
    <s v="SA-22-01-2018_x000a_Secretaría General"/>
    <n v="20611"/>
    <d v="2018-01-16T00:00:00"/>
    <s v="2018060026180_x000a_05/03/2018"/>
    <n v="4600008068"/>
    <x v="1"/>
    <s v="UT GOBERNACION AÑO 2018"/>
    <m/>
    <s v="En ejecución"/>
    <m/>
    <s v="Juan Pablo Durán Ortiz_x000a_c.c. 3474339"/>
    <s v="Tipo C:  Supervisión"/>
  </r>
  <r>
    <x v="20"/>
    <n v="80111620"/>
    <s v="Realizar apoyo de gestión a la supervisión en el aspecto técnico del Proyecto de Regalías BPIN 2016000100059"/>
    <d v="2018-01-01T00:00:00"/>
    <s v="720 días"/>
    <s v="Contratación Directa - Prestación de Servicios y de Apoyo a la Gestión Persona Natural"/>
    <s v="Regalias CTI - 1-R005"/>
    <n v="119963346"/>
    <n v="119963346"/>
    <s v="NO"/>
    <s v="N/A"/>
    <s v="Juan Gabriel Vélez Manco"/>
    <s v="Subsecretario de Innovación"/>
    <s v="383-5133"/>
    <s v="juan.velez@antioquia.gov.co"/>
    <s v="Educación terciaria para todos"/>
    <s v="Matrícula de estudiantes en la Universidad Digital"/>
    <s v="Implementación de convocatoria para proyectos de I+D que contribuyan al fortalecimiento de la  formación virtual en el departamento de Antioquia."/>
    <s v="020232"/>
    <s v="Desarrollo de procesos de investigación y publicación de artículos de investigación para la generación de conocimiento en el área._x000a__x000a_Implementación de una convocatoria regional para la financiación de poryectos de investigación y desarrollo tecnológico._x000a__x000a_Promover escenarios para la generación de alianzas entre actores de la triple élice y procesos de transferencia de conocimiento y divulgación de los resultados de investigación."/>
    <s v="Realizar apoyo a la supervisión de los proyectos en ejecución"/>
    <n v="8053"/>
    <n v="20685"/>
    <d v="2018-01-26T00:00:00"/>
    <s v="N/A"/>
    <s v="4600008043"/>
    <x v="1"/>
    <s v="CARLOS ALBERTO PÉREZ RUEDA"/>
    <n v="43829"/>
    <s v="En ejecución"/>
    <m/>
    <s v="Eliana Beatriz Castro Botero"/>
    <s v="Tipo A1: Supervisión e Interventoría Integral"/>
  </r>
  <r>
    <x v="20"/>
    <n v="80111620"/>
    <s v="Realizar apoyo de gestión a la supervisión en el aspecto financiero del Proyecto de Regalías BPIN 2016000100059"/>
    <d v="2018-01-01T00:00:00"/>
    <s v="720 días"/>
    <s v="Contratación Directa - Prestación de Servicios y de Apoyo a la Gestión Persona Natural"/>
    <s v="Regalias CTI - 1-R005"/>
    <n v="119963346"/>
    <n v="119963346"/>
    <s v="NO"/>
    <s v="N/A"/>
    <s v="Juan Gabriel Vélez Manco"/>
    <s v="Subsecretario de Innovación"/>
    <s v="383-5133"/>
    <s v="juan.velez@antioquia.gov.co"/>
    <s v="Educación terciaria para todos"/>
    <s v="Matrícula de estudiantes en la Universidad Digital"/>
    <s v="Implementación de convocatoria para proyectos de I+D que contribuyan al fortalecimiento de la  formación virtual en el departamento de Antioquia."/>
    <s v="020232"/>
    <s v="Desarrollo de procesos de investigación y publicación de artículos de investigación para la generación de conocimiento en el área._x000a__x000a_Implementación de una convocatoria regional para la financiación de poryectos de investigación y desarrollo tecnológico._x000a__x000a_Promover escenarios para la generación de alianzas entre actores de la triple élice y procesos de transferencia de conocimiento y divulgación de los resultados de investigación."/>
    <s v="Realizar apoyo a la supervisión de los proyectos en ejecución"/>
    <n v="8054"/>
    <n v="20686"/>
    <d v="2018-01-26T00:00:00"/>
    <s v="N/A"/>
    <s v="4600008044"/>
    <x v="1"/>
    <s v="GLORIA ALEXANDRA VALENCIA ROJAS"/>
    <n v="43829"/>
    <s v="En ejecución"/>
    <m/>
    <s v="María Isabel Olano González"/>
    <s v="Tipo A1: Supervisión e Interventoría Integral"/>
  </r>
  <r>
    <x v="20"/>
    <n v="80111620"/>
    <s v="Realizar apoyo de gestión a la supervisión en el aspecto administrativo del Proyecto de Regalías BPIN 2016000100059"/>
    <d v="2018-01-01T00:00:00"/>
    <s v="720 días"/>
    <s v="Contratación Directa - Prestación de Servicios y de Apoyo a la Gestión Persona Natural"/>
    <s v="Regalias CTI - 1-R005"/>
    <n v="90206754"/>
    <n v="90206754"/>
    <s v="NO"/>
    <s v="N/A"/>
    <s v="Juan Gabriel Vélez Manco"/>
    <s v="Subsecretario de Innovación"/>
    <s v="383-5133"/>
    <s v="juan.velez@antioquia.gov.co"/>
    <s v="Educación terciaria para todos"/>
    <s v="Matrícula de estudiantes en la Universidad Digital"/>
    <s v="Implementación de convocatoria para proyectos de I+D que contribuyan al fortalecimiento de la  formación virtual en el departamento de Antioquia."/>
    <s v="020232"/>
    <s v="Desarrollo de procesos de investigación y publicación de artículos de investigación para la generación de conocimiento en el área._x000a__x000a_Implementación de una convocatoria regional para la financiación de poryectos de investigación y desarrollo tecnológico._x000a__x000a_Promover escenarios para la generación de alianzas entre actores de la triple élice y procesos de transferencia de conocimiento y divulgación de los resultados de investigación."/>
    <s v="Realizar apoyo a la supervisión de los proyectos en ejecución"/>
    <n v="8055"/>
    <n v="20687"/>
    <d v="2018-01-26T00:00:00"/>
    <s v="N/A"/>
    <s v="4600008045"/>
    <x v="1"/>
    <s v="SERGIO ANDRÉS GUTIÉRREZ OSORIO"/>
    <n v="43829"/>
    <s v="En ejecución"/>
    <m/>
    <s v="Eliana Beatriz Castro Botero"/>
    <s v="Tipo A1: Supervisión e Interventoría Integral"/>
  </r>
  <r>
    <x v="20"/>
    <n v="86131901"/>
    <s v="Prestar servicios de apoyo pedagógico, orientando un modelo de atención centrado en la estrategia educativa de atención centrado en la estrategia educativa de atención y equiparación de oportunidades para población con necesidades educativas especiales en municipios no certificados del Departamento de Antioquia."/>
    <d v="2018-01-01T00:00:00"/>
    <s v="300 días"/>
    <s v="Contratación Directa - Prestación de Servicios y de Apoyo a la Gestión Persona Jurídica"/>
    <s v="SGP 0-3010 Inversión"/>
    <n v="3500000000"/>
    <n v="3500000000"/>
    <s v="NO"/>
    <s v="N/A"/>
    <s v="Deysy Yepes Valencia"/>
    <s v="Dirección Pedagógica"/>
    <n v="3838561"/>
    <s v="deysyalexandra.yepes@antioquia.gov.co"/>
    <s v="Excelencia educativa con más y mejores maestros"/>
    <s v="Maestros de apoyo oficiales atendiendo la población en condiciones de discapacidad y talentos excepcionales.                   Directivos docentes, docentes de apoyo y de las áreas básicas formados para la atención de la población en condición de discapacidad y  talentos excepcionales.   Establecimientos educativos en formación para la comprensión, apropiación y aplicación de las normas de procesos de integración educativa._x000a__x000a_"/>
    <s v="Fortalecimiento Atención con calidad a la población en situación de discapacidad o talentos excepcionales Todo El Departamento, Antioquia, Occidente"/>
    <s v="020157001"/>
    <s v="Maestros de apoyo oficiales atendiendo la población en condiciones de discapacidad y talentos excepcionales.                   Directivos docentes, docentes de apoyo y de las áreas básicas formados para la atención de la población en condición de discapacidad y  talentos excepcionales.   Establecimientos educativos en formación para la comprensión, apropiación y aplicación de las normas de procesos de integración educativa."/>
    <s v="Contratación de Talento humano para brindar servicios de apoyo pedagógico para la atención de los estudiantes en condición de discapacidad. Asesoría, Capacitación y acompañamiento a Directivos, Docentes y estudiantes"/>
    <n v="8067"/>
    <n v="20798"/>
    <d v="2018-01-26T00:00:00"/>
    <s v="N/A"/>
    <s v="4600008056"/>
    <x v="1"/>
    <s v="FUNDACION UIVERSITARIA CATOLICA DEL NORTE"/>
    <n v="43373"/>
    <s v="En ejecución"/>
    <m/>
    <s v="Ana Elena Arango      Maria Luisa Zapata             Sara Cuartas"/>
    <s v="Tipo B"/>
  </r>
  <r>
    <x v="20"/>
    <n v="85101706"/>
    <s v="Actualización de Vigencia Futura 6000002297 del contrato 2017SS240014 cuyo objeto es: Prestar los servicios de Atención y Prevención de Accidentes de Trabajo y Enfermedades Laborales (ATEL) de empleados, trabajadores, estudiantes en práctica y contratistas independientes (RIESGOS LV Y V) de la Administración Departamental"/>
    <d v="2018-01-01T00:00:00"/>
    <s v="427 días"/>
    <s v="Contratación Directa - Contratos Interadministrativos"/>
    <s v="SGP 0-3010 Inversión"/>
    <n v="128749500"/>
    <n v="128749500"/>
    <s v="NO"/>
    <s v="N/A"/>
    <s v="Juan Eugenio Maya Lema"/>
    <s v="Subsecretario Administrativo"/>
    <n v="3838470"/>
    <s v="juaneugenio.maya@antioquia.gov.co"/>
    <s v="Más y mejor educación para la sociedad y las personas en el sector urbano"/>
    <s v="Matrícula de estudiantes oficiales en la zona urbana"/>
    <s v="Administración pago de la nómina urbana administrativos - seguridad social pago ARL"/>
    <s v="8021"/>
    <s v="Servicios Prestados"/>
    <s v="Contratar la ARL para el personal administrativo urbano"/>
    <s v="7794_x000a_Gestión Humana"/>
    <n v="20887"/>
    <d v="2017-11-08T00:00:00"/>
    <s v="N/A"/>
    <s v="2017SS240014"/>
    <x v="1"/>
    <s v="POSITIVA COMPAÑÍA DE SEGUROS"/>
    <m/>
    <s v="En ejecución"/>
    <m/>
    <s v="Roberto Hernandez_x000a_C.C. 71.850.253"/>
    <s v="Tipo C:  Supervisión"/>
  </r>
  <r>
    <x v="20"/>
    <n v="80111620"/>
    <s v="Actualización de Vigencia Futura 6000002336 - Prestar servicios de apoyo administrativo, Operativo y Profesional a los establecimientos educativos oficiales de los municipios no certificados del departamento de Antioquia, sus respectivas sedes y a la Secretaría de Educación  Departamental"/>
    <d v="2018-01-01T00:00:00"/>
    <s v="365 días"/>
    <s v="Licitación Pública"/>
    <s v="SGP 0-3010 Inversión"/>
    <n v="33000000000"/>
    <n v="33000000000"/>
    <s v="NO"/>
    <s v="N/A"/>
    <s v="Juan Eugenio Maya Lema"/>
    <s v="Subsecretario Administrativo"/>
    <n v="3838470"/>
    <s v="juaneugenio.maya@antioquia.gov.co"/>
    <s v="Más y mejor educación para la sociedad y las personas en el sector urbano"/>
    <s v="Matrícula de estudiantes oficiales en la zona urbana"/>
    <s v="Suministro personal administrativo para garantizar la prestación del servicio educativo en los municipios no certificados del departamento"/>
    <s v="020219001"/>
    <s v="Servicios Prestados"/>
    <s v="Contratar personal apoyo urbano rural"/>
    <s v="LIC-0001 DE 2017"/>
    <n v="20889"/>
    <d v="2017-11-23T00:00:00"/>
    <s v="S 2018060003856_x000a_23/01/2018"/>
    <s v="2018SS150001"/>
    <x v="1"/>
    <s v="ASEAR S.A.S E.S.P"/>
    <n v="43366"/>
    <s v="En ejecución"/>
    <m/>
    <s v="Juan Eugenio Maya Lema"/>
    <s v="Tipo C:  Supervisión"/>
  </r>
  <r>
    <x v="20"/>
    <n v="86121502"/>
    <s v="Promoción e implementación de estrategias de desarrollo pedagógico para la prestación del servicio educativo indígena en establecimientos educativos oficiales de las subregiones Bajo Cauca, Norte, Occidente, Suroeste y Urabá."/>
    <d v="2018-01-01T00:00:00"/>
    <s v="300 días"/>
    <s v="Contratación Directa - Prestación de Servicios y de Apoyo a la Gestión Persona Jurídica"/>
    <s v="SGP 0-3010 Inversión"/>
    <n v="5294838050"/>
    <n v="5294838050"/>
    <s v="NO"/>
    <s v="N/A"/>
    <s v="Luis Guillermo Mesa Santamaria"/>
    <s v="Director de Cobertura"/>
    <s v="3838502"/>
    <s v="luis.mesa@antioquia.gov.co"/>
    <s v="Mas y mejor educación para la sociedad y las personas en el sector urbano"/>
    <s v="Matricula de estudiantes oficiales en la zona Urbana "/>
    <s v="Ampliación de  la sostenibilidad del servicio educativo oficial en el Departamento de Antioquia"/>
    <s v="020220001"/>
    <s v="Matricula de estudiantes oficiales en la zona Urbana "/>
    <s v="Contratación cobertura educativa. "/>
    <n v="8076"/>
    <n v="20914"/>
    <d v="2018-01-26T00:00:00"/>
    <s v="N/A"/>
    <s v="4600008057"/>
    <x v="1"/>
    <s v="CORPORACION EDUCATIVA INTEGRAL - COREDI"/>
    <n v="43427"/>
    <s v="En ejecución"/>
    <m/>
    <s v="Heraclio Herrera Palmi_x000a_CC 71.330.109"/>
    <s v="Tipo C:  Supervisión"/>
  </r>
  <r>
    <x v="20"/>
    <n v="86111602"/>
    <s v="Actualización Vigencia Futura 6000002299 del contrato 4600006784 de 2017, cuyo objeto es: Apoyar la operación de la estrategia de formación desde el modelo de educación digital en los ciclos de alfabetización básica y media para jóvenes en extraedad y adultos de los municipios no certificados del Departamento de Antioquia"/>
    <d v="2018-01-01T00:00:00"/>
    <s v="165 días"/>
    <s v="Contratación Directa - Contratos Interadministrativos"/>
    <s v="Recursos Propios_x000a_ 0-1010"/>
    <n v="128689730"/>
    <n v="128689730"/>
    <s v="NO"/>
    <s v="N/A"/>
    <s v="Diego Armando Agudelo Torres"/>
    <s v="Director de Educación Digital"/>
    <n v="3835132"/>
    <s v="diego.agudeloz@antioquia.gov.co"/>
    <s v="Antioquia libre de analfabetismo"/>
    <s v="Agentes formados en las metodologías pertinentes para la atención de la población adulta"/>
    <s v="Fortalecimiento de la Educación de Jóvenes en extra edad y adultos en los ciclos de alfabetización, básica y media en el departamento de Antioquia"/>
    <s v="020183/001"/>
    <s v="Agentes formados en las metodologías pertinentes para la atención de la población adulta"/>
    <s v="Apoyo profesional"/>
    <n v="6911"/>
    <n v="20933"/>
    <d v="2017-05-08T00:00:00"/>
    <s v="N/A"/>
    <s v="4600006784"/>
    <x v="1"/>
    <s v="TECNOLOGICO DE ANTIOQUIA"/>
    <n v="43251"/>
    <s v="En ejecución"/>
    <m/>
    <s v="Gabriel Jaime Monsalve Arango"/>
    <s v="Tipo C:  Supervisión"/>
  </r>
  <r>
    <x v="20"/>
    <n v="86111602"/>
    <s v="Actualización vigencia futura 6000002298 del contrato 4600006785 cuyo objeto es: Apoyar la implementación del Bachillerato Digital en la secundaria y la media para jóvenes y adultos de los municipios no certificados del Departamento de Antioquia. "/>
    <d v="2018-01-01T00:00:00"/>
    <s v="165 días"/>
    <s v="Otro tipo de contratos - Convenios Interadministrativos"/>
    <s v="Recursos Propios_x000a_ 0-1010"/>
    <n v="495000000"/>
    <n v="495000000"/>
    <s v="NO"/>
    <s v="N/A"/>
    <s v="Diego Armando Agudelo Torres"/>
    <s v="Director de Educación Digital"/>
    <n v="3835132"/>
    <s v="diego.agudeloz@antioquia.gov.co"/>
    <s v="Antioquia Libre de Analfabetismo"/>
    <s v="Estudiantes matriculados en los ciclos lectivos de educación integrado CLEI mayores de 15 años."/>
    <s v="Fortalecimiento de la educación de jóvenes en extra edad y  adultos en ciclos de alfabetización, básica y media en el Departamento de Antioquia."/>
    <s v="020183001"/>
    <s v="Estudiantes matriculados en los ciclos lectivos de educación integrado CLEI mayores de 15 años."/>
    <s v="Herramienta implementación de curriculo"/>
    <n v="6919"/>
    <n v="20934"/>
    <d v="2017-05-08T00:00:00"/>
    <s v="N/A"/>
    <s v="4600006785"/>
    <x v="1"/>
    <s v="MUNICIPIO DE ENVIGADO"/>
    <n v="43251"/>
    <s v="En ejecución"/>
    <m/>
    <s v="Diego Armando Agudelo Torres"/>
    <s v="Tipo B"/>
  </r>
  <r>
    <x v="20"/>
    <s v=" 81112101"/>
    <s v="Actualización Vigencia Futura 6000002418 del contrato 4600006945 de 2017 cuyo objeto es: Prestar el servicio de conectividad a internet y servicios asociados en la infraestructura física de los ecosistemas de innovación de los municipios no certificados del departamento de Antioquia"/>
    <d v="2018-01-01T00:00:00"/>
    <s v="165 días"/>
    <s v="Otro tipo de contratos - Convenios Interadministrativos"/>
    <s v="Recursos Propios_x000a_ 0-1010"/>
    <n v="482784018"/>
    <n v="482784018"/>
    <s v="NO"/>
    <s v="N/A"/>
    <s v="Juan Gabriel Vélez Manco"/>
    <s v="Subsecretario de Innovación"/>
    <s v="383-5133"/>
    <s v="juan.velez@antioquia.gov.co"/>
    <s v="Antioquia territorio inteligente: Ecosistemas de Innovación"/>
    <s v="Sedes urbanas con servicio de internet_x000a__x000a_Sedes rurales con servicio de internet_x000a_"/>
    <s v="Fortalecimiento de la conectividad y equipamento tecnológico al servicio de las instituciones educativas del departamento de Antioquia"/>
    <s v="020171001"/>
    <s v="Sedes urbanas con servicio de internet_x000a__x000a_Sedes rurales con servicio de internet_x000a_"/>
    <s v="Contratación Servicio de Internet"/>
    <n v="7159"/>
    <n v="20935"/>
    <d v="2017-06-21T00:00:00"/>
    <s v="N/A"/>
    <s v="4600006945"/>
    <x v="1"/>
    <s v="VALOR + S.A.S."/>
    <n v="43164"/>
    <s v="En ejecución"/>
    <m/>
    <s v="Faber Jovanny Ayala Colorado_x000a_Gabriel Jaime Monsalve"/>
    <s v="Tipo B"/>
  </r>
  <r>
    <x v="20"/>
    <n v="43222612"/>
    <s v="Actualización de Vigencia Futura 6000001937 del contrato 4600006140 de 2016 cuyo objeto es:   mancomunar esfuerzos técnicos, administrativos y financieros tendientes a la implementación de la promoción de las TIC , mediante la instalación, puesta en funcionamiento, habilitación y mantenimiento de los espacios de acceso gratuito a internet a través de 125 zonas wifi en el departamento de Antioquia"/>
    <d v="2018-02-01T00:00:00"/>
    <s v="480 días"/>
    <s v="Otro tipo de contratos - Convenios Interadministrativos"/>
    <s v="Recursos Propios_x000a_ 0-1010"/>
    <n v="1159468085"/>
    <n v="1159468085"/>
    <s v="NO"/>
    <s v="N/A"/>
    <s v="Juan Gabriel Vélez Manco"/>
    <s v="Subsecretario de Innovación"/>
    <s v="383-5133"/>
    <s v="juan.velez@antioquia.gov.co"/>
    <s v="Educación terciaria para todos"/>
    <s v="Matrícula de estudiantes  en programas con curriculum  flexible en modalidad  Universidad Digital"/>
    <s v="Implementación y  puesta en marcha  de la Universidad Digital de Antioquia,  Departamento de Antioquia Occidente"/>
    <s v="020167"/>
    <s v="Matrícula de estudiantes en la Universidad Digital"/>
    <s v="Profesores formados  o actualizados para asumir  procesos de docencia  en B -LEARNING en las Subregiones"/>
    <n v="6281"/>
    <n v="21008"/>
    <d v="2016-12-13T00:00:00"/>
    <s v="N/A"/>
    <n v="4600006140"/>
    <x v="1"/>
    <s v="UNE - EPM"/>
    <n v="43312"/>
    <s v="En ejecución"/>
    <m/>
    <s v="Faber Jovanny Ayala Colorado"/>
    <s v="Tipo C:  Supervisión"/>
  </r>
  <r>
    <x v="20"/>
    <n v="86101700"/>
    <s v="Operar el programa flexible de alfabetización mediante el ciclo I del modelo educativo &quot; A CRECER PARA LA VIDA&quot; para la atención de jóvenes en extraedad y adultos en municipios no certificados del departamento de Antioquia."/>
    <d v="2018-03-01T00:00:00"/>
    <s v="240 días"/>
    <s v="Licitación Pública"/>
    <s v="Recursos Propios_x000a_ 0-1010"/>
    <n v="5000000000"/>
    <n v="5000000000"/>
    <s v="NO"/>
    <s v="N/A"/>
    <s v="Sulma Patricia Rodríguez Gómez "/>
    <s v="Directora de Alfabetización"/>
    <n v="3835513"/>
    <s v="sulmapatricia.rodriguez@antioquia.gov.co"/>
    <s v="Antioquia Libre de Analfabetismo "/>
    <s v="Establecimientos educativos acompañados para implementar la política pública de jóvenes y adultos _x000a__x000a_Agentes formados en las metodologías pertinentes para la atención de la población adulta _x000a__x000a_Estudiantes matriculados en los Ciclos Lectivos de Educación Integrado CLEI mayores de 15 años _x000a_"/>
    <s v="Fortalecimiento de la Educación de jóvenes en extraedad y adultos en los ciclos de alfabetización, básica y media en el departamento de Antioquia "/>
    <s v="02-0183"/>
    <s v="Establecimientos educativos acompañados para implementar la política pública de jóvenes y adultos _x000a__x000a_Agentes formados en las metodologías pertinentes para la atención de la población adulta _x000a__x000a_Estudiantes matriculados en los Ciclos Lectivos de Educación Integrado CLEI mayores de 15 años _x000a_"/>
    <s v="Desarrollo de procesos pedagogicos "/>
    <n v="8134"/>
    <n v="21080"/>
    <d v="2018-04-03T00:00:00"/>
    <m/>
    <m/>
    <x v="4"/>
    <m/>
    <m/>
    <m/>
    <m/>
    <s v="Diana Milena Ruiz Arango_x000a_Claudia Patricia Mejia Builes"/>
    <s v="Tipo C:  Supervisión"/>
  </r>
  <r>
    <x v="20"/>
    <n v="84131600"/>
    <s v="Adquisición de Póliza de accidentes personales (Protección Escolar) 2018."/>
    <d v="2018-03-01T00:00:00"/>
    <s v="210 días"/>
    <s v="Selección Abreviada - Menor Cuantía"/>
    <s v="SGP 0-3010 Inversión"/>
    <n v="600000000"/>
    <n v="600000000"/>
    <s v="NO"/>
    <s v="N/A"/>
    <s v="Luis Guillermo Mesa Santamaria"/>
    <s v="Director de Cobertura"/>
    <n v="3838499"/>
    <s v="luis.mesa@antioquia.gov.co"/>
    <s v="Mas y mejor educación para la sociedad y las personas en el sector urbano."/>
    <s v="Matricula de estudiantes oficiales en la zona Urbana y Rural"/>
    <s v="Ampliación de  la sostenibilidad del servicio educativo oficial en el Departamento de Antioquia"/>
    <s v="020220001"/>
    <s v="Protección de la población matriculada en SIMAT,  en edad escolar en los niveles de preescolar, básica y media, urbana y rural en los establecimientos educativos oficiales y por confesión religiosa de los 117 Municipios no certitificados de Antioquia. "/>
    <s v="Ofrecer poliza accidente Personales (protección escolar)"/>
    <n v="8135"/>
    <n v="21111"/>
    <d v="2018-03-13T00:00:00"/>
    <m/>
    <m/>
    <x v="4"/>
    <m/>
    <m/>
    <m/>
    <m/>
    <s v="Alba Luz López Vásquez_x000a_C.C. 43674322"/>
    <s v="Tipo C:  Supervisión"/>
  </r>
  <r>
    <x v="20"/>
    <n v="86121504"/>
    <s v="Implementar la metodología para la estructuración del Plan de Educación de Antioquia 2030."/>
    <d v="2018-04-01T00:00:00"/>
    <s v="210 días"/>
    <s v="Selección Abreviada - Menor Cuantía"/>
    <s v="Recursos propios"/>
    <n v="300000000"/>
    <n v="300000000"/>
    <s v="NO"/>
    <s v="N/A"/>
    <s v="Francisco Javier Roldán Velásquez"/>
    <s v="Director de Proyectos estratégicos"/>
    <n v="3838064"/>
    <s v="franciscojavier.roldan@antioquia.gov.co"/>
    <s v="Modelo educativo de Antioquia para la vida, la sociedad y la Failia_x000a_"/>
    <s v="Modelo educativo Antioqueño formulado e implementado con asistencia de la misión de excelencia"/>
    <s v="Implementación del modelo educativo que responde a los nuevos requerimeitos, todo el departamento de Antioquia"/>
    <s v="020178"/>
    <s v="Establecimientos Educativos acompañados dentro del_x000a_proyecto de la transformación de la calidad educativa"/>
    <s v="Estructuración Plan Educativo"/>
    <n v="8151"/>
    <n v="21157"/>
    <d v="2018-04-05T00:00:00"/>
    <m/>
    <m/>
    <x v="4"/>
    <m/>
    <m/>
    <m/>
    <m/>
    <s v="María Alejandra Barrera"/>
    <s v="Tipo C:  Supervisión"/>
  </r>
  <r>
    <x v="20"/>
    <n v="80111604"/>
    <s v="Actualización Vigencia Futura No. 6000002419 del contrato 4600006645 de 2017, cuyo objeto es: Apoyar las acciones para el desarrollo del componente de calidad educativa de la Secretaría de Educación Departamental"/>
    <d v="2018-02-20T00:00:00"/>
    <s v="180 días"/>
    <s v="Contratación Directa - Contratos Interadministrativos"/>
    <s v="Recursos propios"/>
    <n v="536785000"/>
    <n v="536785000"/>
    <s v="NO"/>
    <s v="N/A"/>
    <s v="Deysy Yepes Valencia"/>
    <s v="Dirección Pedagógica"/>
    <n v="3838561"/>
    <s v="deysyalexandra.yepes@antioquia.gov.co "/>
    <s v="Excelencia educativa con más y mejores maestros"/>
    <s v="Docentes y directivos docentes formados  para la construcción curricular, planes de estudio y proyectos pedagógicos transversales"/>
    <s v="Formulación de un Plan de Formación que contribuya a mejorar las condiciones de vida y profesionales de los Docentes de Todo El Departamento, Antioquia, Occidente"/>
    <s v="020187001"/>
    <s v="Becas adjudicadas "/>
    <s v="Adjudicación de Becas"/>
    <n v="6696"/>
    <n v="21160"/>
    <d v="2017-03-24T00:00:00"/>
    <s v="N/A"/>
    <n v="4600006645"/>
    <x v="1"/>
    <s v="TECNOLOGICO DE ANTIOQUIA"/>
    <n v="43266"/>
    <s v="En ejecución"/>
    <m/>
    <s v="John Jairo Laverde"/>
    <s v="Tipo C:  Supervisión"/>
  </r>
  <r>
    <x v="20"/>
    <n v="80111707"/>
    <s v="Adquirir el calzado y vestido de labor para la planta docente de las instituciones educativas de los municipios no certificados del Departamento de Antioquia"/>
    <d v="2018-05-01T00:00:00"/>
    <s v="210 días"/>
    <s v="Selección Abreviada - Subasta Inversa"/>
    <s v="SGP"/>
    <n v="1000000000"/>
    <n v="1000000000"/>
    <s v="NO"/>
    <s v="N/A"/>
    <s v="Iván de J. Guzmán López"/>
    <s v="Director Talento Humano"/>
    <n v="3838470"/>
    <s v="ivan.guzman@antioquia.gov.co"/>
    <s v="Más y mejor educación para la sociedad y las personas en el sector Urbano"/>
    <s v="Matricula de Educación Formal"/>
    <s v="Adquisición de los elementos de dotación para los docentes que devengan menos de dos salarios minimos l.v. Municipios no certificados en educación del Departamento de Antioquia."/>
    <s v="020223001"/>
    <s v="Dotación de docentes"/>
    <s v="Adquisición y entrega de dotación"/>
    <n v="8174"/>
    <n v="21176"/>
    <d v="2018-04-20T00:00:00"/>
    <m/>
    <m/>
    <x v="4"/>
    <m/>
    <m/>
    <m/>
    <m/>
    <s v="Liliana Barrera"/>
    <s v="Tipo C:  Supervisión"/>
  </r>
  <r>
    <x v="20"/>
    <n v="86121504"/>
    <s v="Realizar capacitación y seguimiento para la promoción de la resiliencia dirigido a Docentes de Instituciones Educativas vulnerables del Departamento de Antioquia."/>
    <d v="2018-05-01T00:00:00"/>
    <s v="180 días"/>
    <s v="Mínima Cuantía"/>
    <s v="Recursos propios"/>
    <n v="75000000"/>
    <n v="75000000"/>
    <s v="NO"/>
    <s v="N/A"/>
    <s v="Deysy Yepes Valencia"/>
    <s v="Dirección Pedagógica"/>
    <n v="3838561"/>
    <s v="deysyalexandra.yepes@antioquia.gov.co "/>
    <s v="Excelencia educativa con más y mejores maestros"/>
    <s v="Establecimientos educativos con proyectos de convivencia escolar y atención al posconflicto"/>
    <s v="Actualización, implementación de metodologías de gestión de aula para el desarrollo de capacidades y construcción de paz territorial, Antioquia, Occidente"/>
    <n v="20162001"/>
    <s v="Entrega de talleres urbanos-rurales"/>
    <s v="Talleres de formación urbano rural"/>
    <m/>
    <n v="21189"/>
    <m/>
    <m/>
    <m/>
    <x v="3"/>
    <m/>
    <m/>
    <m/>
    <m/>
    <s v="Mario Alberto Velásquez"/>
    <s v="Tipo C:  Supervisión"/>
  </r>
  <r>
    <x v="20"/>
    <n v="81112101"/>
    <s v="Prórroga y Adición  No. 1 al contrato 4600007464 DE 2017 cuyo objeto es: Prestar el servicio de  conectividad a internet y servicios asociados en la infraestructura física de los ecosistemas de innvovación de los municipios no certificados del Departamento de Antioquia"/>
    <d v="2018-03-01T00:00:00"/>
    <s v="59 días"/>
    <s v="Contratación Directa - Contratos Interadministrativos"/>
    <s v="SGP"/>
    <n v="991927819"/>
    <n v="991927819"/>
    <s v="NO"/>
    <s v="N/A"/>
    <s v="Juan Gabriel Vélez Manco"/>
    <s v="Subsecretario de Innovación"/>
    <s v="3835133"/>
    <s v="juan.velez@antioquia.gov.co"/>
    <s v="Antioquia territorio inteligente: Ecosistemas de Innovación"/>
    <s v="Sedes urbanas con servicio de internet_x000a__x000a_Sedes rurales con servicio de internet_x000a_"/>
    <s v="Fortalecimiento de la conectividad y equipamento tecnológico al servicio de las instituciones educativas del departamento de Antioquia"/>
    <s v="020171001"/>
    <s v="Sedes urbanas con servicio de internet_x000a__x000a_Sedes rurales con servicio de internet_x000a_"/>
    <s v="Contratación Servicio de Internet"/>
    <n v="7508"/>
    <n v="21198"/>
    <d v="2017-09-15T00:00:00"/>
    <s v="N/A"/>
    <n v="4600007464"/>
    <x v="1"/>
    <s v="VALOR + S.A.S."/>
    <n v="43234"/>
    <s v="En ejecución"/>
    <m/>
    <s v="Faber Yovanny Ayala"/>
    <s v="Tipo B"/>
  </r>
  <r>
    <x v="20"/>
    <n v="86131901"/>
    <s v="Prestar servicios de apoyo pedagógico orientado a fortalecer los procesos de caracterización y atención de los estudiantes con talentos excepcionales en los establecimientos educativos de los municipios no certificados del Departamento de Antioquia"/>
    <d v="2018-05-01T00:00:00"/>
    <s v="180 días"/>
    <s v="Selección Abreviada - Menor Cuantía"/>
    <s v="SGP 0-3010 Inversión"/>
    <n v="550000000"/>
    <n v="550000000"/>
    <s v="NO"/>
    <s v="N/A"/>
    <s v="Deysy Yepes Valencia"/>
    <s v="Dirección Pedagógica"/>
    <n v="3838561"/>
    <s v="deysyalexandra.yepes@antioquia.gov.co "/>
    <s v="Excelencia educativa con más y mejores maestros"/>
    <s v="Maestros de apoyo oficiales atendiendo la población en condiciones de discapacidad y talentos excepcionales._x000a__x000a_Directivos docentes, docentes de apoyo y de las áreas básicas formados para la atención de la población en condición de discapacidad y  talentos excepcionales.   Establecimientos educativos en formación para la comprensión, apropiación y aplicación de las normas de procesos de integración educativa._x000a__x000a_"/>
    <s v="Fortalecimiento Atención con calidad a la población en situación de discapacidad o talentos excepcionales Todo El Departamento, Antioquia, Occidente"/>
    <s v="020157001"/>
    <s v="Maestros de apoyo oficiales atendiendo la población en condiciones de discapacidad y talentos excepcionales.                   Directivos docentes, docentes de apoyo y de las áreas básicas formados para la atención de la población en condición de discapacidad y  talentos excepcionales.   Establecimientos educativos en formación para la comprensión, apropiación y aplicación de las normas de procesos de integración educativa."/>
    <s v="Capacitación directivos y docentes"/>
    <m/>
    <n v="21224"/>
    <m/>
    <m/>
    <m/>
    <x v="3"/>
    <m/>
    <m/>
    <m/>
    <m/>
    <s v="Ana Elena Arango_x000a_Maria Luisa Zapata"/>
    <s v="Tipo B"/>
  </r>
  <r>
    <x v="20"/>
    <n v="86131901"/>
    <s v="Prestar servicios de apoyo pedagógico orientado a fortalecer los procesos de caracterización y atención de los estudiantes con talentos excepcionales en los establecimientos educativos de los municipios no certificados del Departamento de Antioquia"/>
    <d v="2018-05-01T00:00:00"/>
    <s v="180 días"/>
    <s v="Selección Abreviada - Menor Cuantía"/>
    <s v="Recursos Propios 0-2052"/>
    <n v="100000000"/>
    <n v="100000000"/>
    <s v="NO"/>
    <s v="N/A"/>
    <s v="Deysy Yepes Valencia"/>
    <s v="Dirección Pedagógica"/>
    <n v="3838561"/>
    <s v="deysyalexandra.yepes@antioquia.gov.co "/>
    <s v="Excelencia educativa con más y mejores maestros"/>
    <s v="Estudio de caracterización de niños/as en establecimientos educativos en condición de discapacidad y/o talentos excepcionales"/>
    <s v="Fortalecimiento Atención con calidad a la población en situación de discapacidad o talentos excepcionales Todo El Departamento, Antioquia, Occidente"/>
    <s v="020157001"/>
    <s v="Caracterización de la población referida "/>
    <s v="Capacitación directivos y docentes"/>
    <m/>
    <n v="21225"/>
    <m/>
    <m/>
    <m/>
    <x v="3"/>
    <m/>
    <m/>
    <m/>
    <m/>
    <s v="Ana Elena Arango_x000a_Maria Luisa Zapata"/>
    <s v="Tipo B"/>
  </r>
  <r>
    <x v="20"/>
    <n v="72121406"/>
    <s v="Mantenimiento en la IER BERNARDO SIERRA, Sede principal, Corregimiento Cestillal del Municipio de Cañasgordas"/>
    <d v="2018-05-01T00:00:00"/>
    <s v="150 días"/>
    <s v="Selección Abreviada - Menor Cuantía"/>
    <s v="SGP"/>
    <n v="780215664"/>
    <n v="780215664"/>
    <s v="NO"/>
    <s v="N/A"/>
    <s v="Juan Carlos Restrepo Sierra"/>
    <s v="Director Infraestructura educativa"/>
    <s v="3838572"/>
    <s v="juan.restreposi@antioquia.gov.co"/>
    <s v="Más y mejor educación para la sociedad y las personas en la ruralidad"/>
    <s v="Mantenimientos realizados en establecimientos educativos "/>
    <s v="Mantenimiento e intervención en ambientes de aprendizaje para el sector rural Todo El Departamento, Antioquia, Occidente"/>
    <s v="020168001"/>
    <s v="Mantenimientos realizados en establecimientos educativos "/>
    <s v="Mantenimientos realizados en establecimientos educativos "/>
    <m/>
    <n v="21432"/>
    <m/>
    <m/>
    <m/>
    <x v="3"/>
    <m/>
    <m/>
    <m/>
    <m/>
    <s v="Luisa Fernanda Sánchez  C.C. 43877928_x000a_Julieth Natalia Valencia Rojo C.C. 39.454.520"/>
    <s v="Tipo B"/>
  </r>
  <r>
    <x v="21"/>
    <s v="81112001"/>
    <s v="Contratar el servicio de un sistema que permita la generación de señalización (estampillas) y un sistema de control de transporte mediante la generación sistematizada de tornaguíassu fiscalización en el Departamento de Antioquia, garantizando la interconexión al Departamento de Antioquia con el resto del país."/>
    <d v="2017-03-28T00:00:00"/>
    <s v="12 meses"/>
    <s v="Licitación Pública"/>
    <s v="Funcionamiento "/>
    <n v="2365421226"/>
    <n v="459300000"/>
    <s v="SI"/>
    <s v="Aprobadas"/>
    <s v="Norman Harry Posada"/>
    <s v="Director de Rentas"/>
    <s v="3835152"/>
    <s v="norman.harry@antioquia.gov.co"/>
    <s v="N/A"/>
    <s v="N/A"/>
    <s v="N/A"/>
    <s v="N/A"/>
    <s v="N/A"/>
    <s v="N/A"/>
    <s v="6306 de 2017"/>
    <n v="15663"/>
    <d v="2017-01-11T00:00:00"/>
    <n v="2017060052736"/>
    <n v="4600006524"/>
    <x v="1"/>
    <s v="SISTEMAS Y COMPUTADORES S.A"/>
    <s v="En ejecución"/>
    <s v="SE PRORROGO HASTA EL 31 DE MARZO DE 2018"/>
    <s v="Ivon Stella Hernandez Gonzalez y Cesar Cordoba"/>
    <s v="Tipo B2: Supervisión Colegiada"/>
    <s v="Tecnica, Administrativa, Financiera, juridca y contable "/>
  </r>
  <r>
    <x v="21"/>
    <s v="81112001"/>
    <s v="Contratar el servicio de un sistema que permita la generación de señalización (estampillas) y un sistema de control de transporte mediante la generación sistematizada de tornaguíassu fiscalización en el Departamento de Antioquia, garantizando la interconexión al Departamento de Antioquia con el resto del país."/>
    <d v="2018-02-01T00:00:00"/>
    <s v="7 meses"/>
    <s v="Licitación Pública"/>
    <s v="Funcionamiento "/>
    <n v="1769976113"/>
    <n v="1707920815"/>
    <s v="NO"/>
    <s v="N/A"/>
    <s v="Norman Harry Posada"/>
    <s v="Director de Rentas"/>
    <s v="3835152"/>
    <s v="norman.harry@antioquia.gov.co"/>
    <s v="N/A"/>
    <s v="N/A"/>
    <s v="N/A"/>
    <s v="N/A"/>
    <s v="N/A"/>
    <s v="N/A"/>
    <s v="8107 de 2018"/>
    <n v="20593"/>
    <d v="2018-02-12T00:00:00"/>
    <n v="2018060226062"/>
    <n v="4600008136"/>
    <x v="1"/>
    <s v="SISTEMAS Y COMPUTADORES S.A"/>
    <m/>
    <s v="SE ADJUDICO EL 28 DE MARZO DE 2018"/>
    <s v="Silvia Elena  Ramirez, Cesar Cordoba"/>
    <s v="Tipo B2: Supervisión Colegiada"/>
    <s v="Tecnica, Administrativa, Financiera, juridca y contable "/>
  </r>
  <r>
    <x v="21"/>
    <n v="80131502"/>
    <s v="El arrendador entrega a título de arrendamiento a El arrendatario módulos de seguridad para depositar mercancía decomisada por la dirección de  Rentas  Departamentales"/>
    <d v="2017-01-01T00:00:00"/>
    <s v="13 Meses"/>
    <s v="Contratación Directa - Arrendamiento o Adquisición de Bienes Inmuebles"/>
    <s v="Funcionamiento "/>
    <n v="162900660"/>
    <n v="13500000"/>
    <s v="SI"/>
    <s v="Aprobadas"/>
    <s v="Norman Harry Posada"/>
    <s v="Director de Rentas"/>
    <s v="3835152"/>
    <s v="norman.harry@antioquia.gov.co"/>
    <s v="N/A"/>
    <s v="N/A"/>
    <s v="N/A"/>
    <s v="N/A"/>
    <s v="N/A"/>
    <s v="N/A"/>
    <n v="6307"/>
    <n v="15665"/>
    <d v="2017-01-18T00:00:00"/>
    <n v="2017060001433"/>
    <n v="4600006172"/>
    <x v="1"/>
    <s v="ALMAVIVA S.A"/>
    <s v="Terminado"/>
    <s v="SE PRORROGO HASTA EL 31 DE ENERO DE 2018"/>
    <s v="Nini Johana Hernandez Moreno"/>
    <s v="Tipo C:  Supervisión"/>
    <s v="Tecnica, Administrativa, Financiera, juridca y contable "/>
  </r>
  <r>
    <x v="21"/>
    <n v="80131502"/>
    <s v="El arrendador entrega a título de arrendamiento a El arrendatario módulos de seguridad para depositar mercancía decomisada por la dirección de  Rentas  Departamentales"/>
    <d v="2018-01-27T00:00:00"/>
    <s v="11 meses"/>
    <s v="Contratación Directa - Arrendamiento o Adquisición de Bienes Inmuebles"/>
    <s v="Funcionamiento "/>
    <n v="145290860"/>
    <n v="145290860"/>
    <s v="NO"/>
    <s v="Aprobadas"/>
    <s v="Norman Harry Posada"/>
    <s v="Director de Rentas"/>
    <s v="3835152"/>
    <s v="norman.harry@antioquia.gov.co"/>
    <s v="N/A"/>
    <s v="N/A"/>
    <s v="N/A"/>
    <s v="N/A"/>
    <s v="N/A"/>
    <s v="N/A"/>
    <n v="8035"/>
    <n v="20592"/>
    <d v="2018-01-15T00:00:00"/>
    <n v="2018060004241"/>
    <n v="4600008034"/>
    <x v="1"/>
    <s v="ALMAVIVA S.A"/>
    <s v="En Ejecucion"/>
    <m/>
    <s v="Norman Harry Posada"/>
    <s v="Tipo C:  Supervisión"/>
    <s v="Tecnica, Administrativa, Financiera, juridca y contable "/>
  </r>
  <r>
    <x v="21"/>
    <s v="80111620"/>
    <s v="Contrato interadministrativo para apoyar, en el desarrollo y ejecución de la Estrategia Integral del Control a las Rentas Ilícitas para el Fortalecimiento de las Rentas Oficiales como Fuente de Inversión social en el Departamento de Antioquia."/>
    <d v="2017-10-27T00:00:00"/>
    <s v="14 meses"/>
    <s v="Contratación Directa - Contratos Interadministrativos"/>
    <s v="Inversión"/>
    <n v="5050000000"/>
    <n v="5050000000"/>
    <s v="SI"/>
    <s v="Aprobadas"/>
    <s v="Norman Harry Posada"/>
    <s v="Director de Rentas"/>
    <s v="3835152"/>
    <s v="norman.harry@antioquia.gov.co"/>
    <s v="Fortalecimiento de los ingresos departamentales"/>
    <s v="Incremento en los Ingresos totales del Departamento "/>
    <s v="Fortalecimiento de las rentas oficiales como fuente de inversión social en el Departamento de Antioquia"/>
    <s v="22-1144"/>
    <s v="Realización de operativos permanentes de control en las 9 Subregiones de Antioquia con el fin de contrarrestar el contrabando, falsificación, adulteración o explotación ilegal de las rentas propias del departamento, en lo relacionado con el impuesto al consumo de bebidas alcohólicas, tabacos y cigarrillos, la sobretasa de la gasolina, impuesto al degüello de ganado mayor y a los recursos transferidos de los juegos de suerte y azar."/>
    <s v="Actividades tendientes a contrarrestar el contrabando, la falsificación y evasión en las diferentes Rentas Departamentales, fortaleciendo las relaciones con entidades nacionales y generando mayores ingresos."/>
    <n v="7710"/>
    <s v="19846-19847"/>
    <d v="2017-11-09T00:00:00"/>
    <n v="20172541265455"/>
    <n v="4600007630"/>
    <x v="1"/>
    <s v="TECNOLOGICO DE ANTIOQUIA"/>
    <s v="En ejecución"/>
    <m/>
    <s v="Angela Piedad Soto Marin y Daniel Gomez "/>
    <s v="Tipo B2: Supervisión Colegiada"/>
    <s v="Tecnica, Administrativa, Financiera, juridca y contable "/>
  </r>
  <r>
    <x v="21"/>
    <n v="80101600"/>
    <s v="Apoyar la gestión de la Gobernación de Antioquia en el saneamiento, depuración, identificación física, jurídica, contable de los bienes fiscales y de uso público de propiedad del Departamento de Antioquia."/>
    <d v="2017-11-10T00:00:00"/>
    <s v="14 meses"/>
    <s v="Contratación Directa - Contratos Interadministrativos"/>
    <s v="Inversión"/>
    <n v="1000000000"/>
    <n v="800000000"/>
    <s v="SI"/>
    <s v="Aprobadas"/>
    <s v="Jhonatan Suarez Osorio"/>
    <s v="Director de Bienes"/>
    <s v="3838123"/>
    <s v="jhonatan.suarez@antioquia.gov.co"/>
    <s v="Fortalecimiento de los ingresos departamentales"/>
    <s v="Análisis y registro en el nuevo sistema de 1.000 escrituras; el_x000a_estudio técnico y jurídico con su respectiva georreferenciación del 80% de los predios_x000a_identificados dentro de dichas escrituras; realizar el avalúo comercial de 800 predios_x000a_identificados y el registro contable en el módulo SAP del 100% de los predios encontrados_x000a_en las escrituras públicas que reposan en la Dirección de Bienes Muebles Inmuebles y_x000a_Seguros y que se encuentran inscritas en el viejo sistema registral."/>
    <s v="Mejoramiento de la Hacienda Pública del Departamento de Antioquia"/>
    <s v="22-0154"/>
    <s v="Estabilización de las Finanzas Departamentales, en el campo presupuestal, financiero, y contable."/>
    <s v="análisis y registro en el nuevo sistema de 1.000 escrituras; el_x000a_estudio técnico y jurídico con su respectiva georreferenciación del 80% de los predios_x000a_identificados dentro de dichas escrituras; realizar el avalúo comercial de 800 predios_x000a_identificados y el registro contable en el módulo SAP del 100% de los predios encontrados_x000a_en las escrituras públicas que reposan en la Dirección de Bienes Muebles Inmuebles y_x000a_Seguros y que se encuentran inscritas en el viejo sistema registral"/>
    <n v="7749"/>
    <n v="19629"/>
    <d v="2017-11-08T00:00:00"/>
    <n v="2017060109953"/>
    <n v="4600007908"/>
    <x v="1"/>
    <s v="POLITECNICO JAIME ISAZA CADAVID"/>
    <s v="En ejecución"/>
    <m/>
    <s v="Diana Marcela David Hincapie"/>
    <s v="Tipo C:  Supervisión"/>
    <s v="Tecnica, Administrativa, Financiera, juridca y contable "/>
  </r>
  <r>
    <x v="21"/>
    <n v="80101510"/>
    <s v="Prestación de los servicios profesionales de calificación de capacidad de pago de largo y corto plazo  (denominada técnicamente calificación nacional de largo y corto plazo para con sus pasivos financieros) de el contratante por parte de la calificadora de  conformidad con las metodologías debidamente aprobadas por la calificadora y con la regulación vigente."/>
    <d v="2018-05-01T00:00:00"/>
    <s v=" 7 meses"/>
    <s v="Contratación Directa - Prestación de Servicios y de Apoyo a la Gestión Persona Jurídica"/>
    <s v="Funcionamiento "/>
    <n v="23919000"/>
    <n v="23919000"/>
    <s v="NO"/>
    <s v="N/A"/>
    <s v="Adriana Marcela Fontalvo"/>
    <s v="Director financiero "/>
    <s v="3838131"/>
    <s v="adriana.fontalvo@antioquia.gov.co"/>
    <s v="N/A"/>
    <s v="N/A"/>
    <s v="N/A"/>
    <s v="N/A"/>
    <s v="N/A"/>
    <s v="N/A"/>
    <n v="8187"/>
    <n v="21413"/>
    <d v="2018-04-30T00:00:00"/>
    <n v="0"/>
    <n v="4600008122"/>
    <x v="1"/>
    <s v="FITCH RATINGS"/>
    <m/>
    <m/>
    <s v="Fernando Leon Gomez Molina"/>
    <s v="Tipo C:  Supervisión"/>
    <s v="Tecnica, Administrativa, Financiera, juridca y contable "/>
  </r>
  <r>
    <x v="21"/>
    <n v="81161801"/>
    <s v="Contratar los diferentes servicios ofrecidos por la plataforma de pago electrónicos place to pay, que resuelven de manera eficiente desde el procesamiento y validación de transacciones hasta la conciliación de los pagos, el almacenamiento y la administración de documentos digitales que soportan estos pagos. "/>
    <d v="2017-05-21T00:00:00"/>
    <s v="9 meses"/>
    <s v="Contratación Directa - No pluralidad de oferentes"/>
    <s v="Funcionamiento "/>
    <n v="181347510"/>
    <n v="15000000"/>
    <s v="SI"/>
    <s v="Aprobadas"/>
    <s v="Adriana Marcela Fontalvo"/>
    <s v="Director financiero "/>
    <s v="3838131"/>
    <s v="adriana.fontalvo@antioquia.gov.co"/>
    <s v="N/A"/>
    <s v="N/A"/>
    <s v="N/A"/>
    <s v="N/A"/>
    <s v="N/A"/>
    <s v="N/A"/>
    <n v="6958"/>
    <n v="17446"/>
    <d v="2017-05-02T00:00:00"/>
    <n v="2017060079671"/>
    <n v="4600006762"/>
    <x v="1"/>
    <s v="EGM INGENIERIA SIN FRONTERAS S.A"/>
    <s v="En ejecución"/>
    <s v="SE PRORROGO HASTA EL 31 DE ENERO DE 2018"/>
    <s v="Juan Diego Blandon Restrepo"/>
    <s v="Tipo C:  Supervisión"/>
    <s v="Tecnica, Administrativa, Financiera, juridca y contable "/>
  </r>
  <r>
    <x v="21"/>
    <n v="81161801"/>
    <s v="Contratar los diferentes servicios ofrecidos por la plataforma de pago electrónicos place to pay, que resuelven de manera eficiente desde el procesamiento y validación de transacciones hasta la conciliación de los pagos, el almacenamiento y la administración de documentos digitales que soportan estos pagos. "/>
    <d v="2018-01-01T00:00:00"/>
    <s v="11 meses"/>
    <s v="Contratación Directa - No pluralidad de oferentes"/>
    <s v="Funcionamiento "/>
    <n v="218189300"/>
    <n v="218189300"/>
    <s v="NO"/>
    <s v="N/A"/>
    <s v=" Adriana Marcela Fontalvo Restrepo"/>
    <s v="Directora Financiera"/>
    <s v="3838131"/>
    <s v="adriana.fontalvo@antioquia.gov.co"/>
    <s v="N/A"/>
    <s v="N/A"/>
    <s v="N/A"/>
    <s v="N/A"/>
    <s v="N/A"/>
    <s v="N/A"/>
    <n v="8040"/>
    <n v="20702"/>
    <d v="2018-01-22T00:00:00"/>
    <n v="2018060004242"/>
    <n v="4600008035"/>
    <x v="1"/>
    <s v="EGM INGENIERIA SIN FRONTERAS S.A"/>
    <s v="En Ejecucion "/>
    <m/>
    <s v="Juan Diego Blandon Restrepo"/>
    <s v="Tipo C:  Supervisión"/>
    <s v="Tecnica, Administrativa, Financiera, juridca y contable "/>
  </r>
  <r>
    <x v="21"/>
    <s v="81112001"/>
    <s v="Contrato interadministrativo para apoyar y acompañar  la fase 2 de la etapa de preparación obligatoria hacia el nuevo régimen de contabilidad pública  en convergencia a las normas internacionales de contabilidad para entidades del sector público según resolución 533 de 2015, 414 de 2014, 693 y 706 de diciembre de 2016 emitidas por la contaduría general de la nación - CNG.- código de necesidad 16455, termina el 31 de diciembre de 2017.-"/>
    <d v="2017-03-01T00:00:00"/>
    <s v="12 meses"/>
    <s v="Contratación Directa - Contratos Interadministrativos"/>
    <s v="Inversión"/>
    <n v="2393000000"/>
    <n v="593000000"/>
    <s v="SI"/>
    <s v="Aprobadas"/>
    <s v="Norman Harry Posada"/>
    <s v="Director de Rentas"/>
    <s v="3835152"/>
    <s v="norman.harry@antioquia.gov.co"/>
    <s v="Fortalecimiento de los ingresos departamentales"/>
    <s v="implementación de la fase del proyecto “Preparación Obligatoria”."/>
    <s v="Dar aplicabilidad a la Resolución 533 de 2015, emitida por la Contaduría General de la Nación sobre el nuevo marco normativo para entidades de gobierno."/>
    <s v="22-0089"/>
    <s v="Implementación de la segunda fase del proyecto "/>
    <s v="Dar aplicabilidad a la Resolución 533 de 2015, emitida por la Contaduría General de la Nación sobre el nuevo marco normativo para entidades de gobierno."/>
    <n v="6553"/>
    <n v="16455"/>
    <d v="2017-02-28T00:00:00"/>
    <n v="2017060052066"/>
    <n v="4600006458"/>
    <x v="1"/>
    <s v="POLITECNICO JAIME ISAZA CADAVID"/>
    <s v="En ejecución"/>
    <s v="SE PRORROGO HASTA EL 31 DE MARZO DE 2018"/>
    <s v="Luz Aide Correa  y Angela Piedad Soto Marin "/>
    <s v="Tipo B2: Supervisión Colegiada"/>
    <s v="Tecnica, Administrativa, Financiera, juridca y contable "/>
  </r>
  <r>
    <x v="21"/>
    <s v="81112001"/>
    <s v="Contrato interadministrativo para apoyar y acompañar  la fase 3 de la etapa de preparación obligatoria hacia el nuevo régimen de contabilidad pública  en convergencia a las normas internacionales de contabilidad para entidades del sector público según resolución 533 de 2015, 414 de 2014, 693 y 706 de diciembre de 2016 emitidas por la contaduría general de la nación - CNG.- código de necesidad 16455, termina el 31 de diciembre de 2017.-"/>
    <d v="2018-07-01T00:00:00"/>
    <s v="6 meses"/>
    <s v="Contratación Directa - Contratos Interadministrativos"/>
    <s v="Inversión"/>
    <n v="2860539633"/>
    <n v="2860539633"/>
    <s v="NO"/>
    <s v="N/A"/>
    <s v="Luz Aide Correa "/>
    <s v="Directora Contabilidad "/>
    <n v="3838111"/>
    <s v="luz.correa@antioquia.gov.co"/>
    <s v="Fortalecimiento de los ingresos departamentales"/>
    <s v="implementación de la fase del proyecto “Preparación Obligatoria”."/>
    <s v="Aplicación del Marco normativo para la Implementación de las normas Internacionales emitido por la CGN, mediante la Resolución 533 de Octubre de 2015, en el Departamento de Antioquia."/>
    <s v="22-0089"/>
    <s v="Implementación de la tercera fase del proyecto "/>
    <s v="Dar aplicabilidad a la Resolución 533 de 2015, emitida por la Contaduría General de la Nación sobre el nuevo marco normativo para entidades de gobierno."/>
    <m/>
    <m/>
    <m/>
    <m/>
    <m/>
    <x v="0"/>
    <m/>
    <m/>
    <m/>
    <s v="Luz Aide Correa  y Angela Piedad Soto Marin "/>
    <s v="Tipo B2: Supervisión Colegiada"/>
    <s v="Tecnica, Administrativa, Financiera, juridca y contable "/>
  </r>
  <r>
    <x v="21"/>
    <n v="80111620"/>
    <s v="Contrato interadministrativo para apoyar y asesorar a todas las Dependencias y/o Direcciones de la Secretaría de Hacienda Departamental, tendientes a desarrollar o implementar diferentes acciones específicas con el fin de fortalecer financiera y fiscalmente al Departamento de Antioquia, en el campo presupuestal, financiero, contable, de impuestos, tesorería y de bienes."/>
    <d v="2017-10-01T00:00:00"/>
    <s v="15 meses"/>
    <s v="Contratación Directa - Contratos Interadministrativos"/>
    <s v="Inversión"/>
    <n v="1827062510"/>
    <n v="1500000000"/>
    <s v="SI"/>
    <s v="Aprobadas"/>
    <s v="Angela Piedad Soto Marin"/>
    <s v="Subsecretaria Financiera - Tesorero"/>
    <s v="3838048"/>
    <s v="angela.soto@antioquia.gov.co"/>
    <s v="Fortalecimiento de los ingresos departamentales"/>
    <s v="Incremento en los Ingresos totales del Departamento "/>
    <s v="Mejoramiento de la Hacienda Pública del Departamento de Antioquia"/>
    <s v="22-0154"/>
    <s v="Estabilización de las Finanzas Departamentales, en el campo presupuestal, financiero, y contable."/>
    <s v="Desarrollar o implementar diferentes acciones específicas con el fin de fortalecer financiera y fiscalmente el Departamento de Antioquia propiciando un escenario financiero que haga viable el Departamento de Antioquia y lograr financiar el Plan de Desarrollo 2016-2019 “Antioquia Piensa en Grande”."/>
    <n v="7624"/>
    <n v="18415"/>
    <d v="2017-09-18T00:00:00"/>
    <n v="2017060099027"/>
    <n v="4600007576"/>
    <x v="1"/>
    <s v="UNIVERSIDAD DE ANTIOQUIA"/>
    <s v="En ejecución"/>
    <m/>
    <s v="Angela Piedad Soto Marin ,Juan Diego Blandon Restrepo, luz Aide Correa Aguirre"/>
    <s v="Tipo B2: Supervisión Colegiada"/>
    <s v="Tecnica, Administrativa, Financiera, juridca y contable "/>
  </r>
  <r>
    <x v="21"/>
    <s v="84131501"/>
    <s v="Contratar el Programa General de Seguros del Departamento de Antioquia y La Contraloria General de Antioquia."/>
    <d v="2018-10-01T00:00:00"/>
    <s v="12 meses"/>
    <s v="Licitación Pública"/>
    <s v="Funcionamiento "/>
    <n v="4219587000"/>
    <n v="4219587000"/>
    <s v="NO"/>
    <s v="N/A"/>
    <s v="Jhonatan Suarez Osorio"/>
    <s v="Director Bienes Muebles, Inmeubles y Seguros"/>
    <n v="3838123"/>
    <s v="diana.david@antioquia.gov.co"/>
    <s v="N/A"/>
    <s v="N/A"/>
    <s v="N/A"/>
    <s v="N/A"/>
    <s v="N/A"/>
    <s v="N/A"/>
    <s v=" "/>
    <s v=" "/>
    <m/>
    <m/>
    <m/>
    <x v="3"/>
    <m/>
    <m/>
    <m/>
    <s v="Diana Marcela David Hincapie"/>
    <s v="Tipo C:  Supervisión"/>
    <s v="Tecnica, Administrativa, Financiera, juridca y contable "/>
  </r>
  <r>
    <x v="21"/>
    <n v="80161500"/>
    <s v="Fortalecer y dar continuidad a la gestión tributarias del impuesto de registro y estampilla prodesarrollo- C.C Magdalena"/>
    <d v="2017-08-15T00:00:00"/>
    <s v="28 meses "/>
    <s v="Régimen Especial - Artículo 96 Ley 489 de 1998"/>
    <s v="Funcionamiento "/>
    <n v="31685145"/>
    <n v="12725055"/>
    <s v="SI"/>
    <s v="Aprobadas"/>
    <s v="Norman Harry Posada"/>
    <s v="Director de Rentas"/>
    <s v="3835152"/>
    <s v="norman.harry@antioquia.gov.co"/>
    <s v="N/A"/>
    <s v="N/A"/>
    <s v="N/A"/>
    <s v="N/A"/>
    <s v="N/A"/>
    <s v="N/A"/>
    <n v="7410"/>
    <n v="18435"/>
    <d v="2017-08-22T00:00:00"/>
    <n v="2017060096839"/>
    <n v="4600007306"/>
    <x v="1"/>
    <s v="CAMARA DE COMERCIO DE MAGDALENA MEDIO"/>
    <s v="En ejecución"/>
    <m/>
    <s v="Andres Felipe Castaño Castañeda"/>
    <s v="Tipo C:  Supervisión"/>
    <s v="Tecnica, Administrativa, Financiera, juridca y contable "/>
  </r>
  <r>
    <x v="21"/>
    <n v="80161500"/>
    <s v="Fortalecer y dar continuidad a la gestión tributarias del impuesto de registro y estampilla prodesarrollo- C.C Aburrá Sur"/>
    <d v="2017-08-15T00:00:00"/>
    <s v="28 meses "/>
    <s v="Régimen Especial - Artículo 96 Ley 489 de 1998"/>
    <s v="Funcionamiento "/>
    <n v="321622730"/>
    <n v="129156174"/>
    <s v="SI"/>
    <s v="Aprobadas"/>
    <s v="Norman Harry Posada"/>
    <s v="Director de Rentas"/>
    <n v="3835152"/>
    <s v="norman.harry@antioquia.gov.co"/>
    <s v="N/A"/>
    <s v="N/A"/>
    <s v="N/A"/>
    <s v="N/A"/>
    <s v="N/A"/>
    <s v="N/A"/>
    <n v="7409"/>
    <n v="18434"/>
    <d v="2017-08-22T00:00:00"/>
    <n v="2017060096839"/>
    <n v="4600007305"/>
    <x v="1"/>
    <s v="CCAMARA DE ABURRA SUR"/>
    <s v="En ejecución"/>
    <m/>
    <s v="Andres Felipe Castaño Castañeda"/>
    <s v="Tipo C:  Supervisión"/>
    <s v="Tecnica, Administrativa, Financiera, juridca y contable "/>
  </r>
  <r>
    <x v="21"/>
    <n v="80161500"/>
    <s v="Fortalecer y dar continuidad a la gestión tributarias del impuesto de registro y estampilla prodesarrollo- C.C Medellín "/>
    <d v="2017-08-15T00:00:00"/>
    <s v="28 meses "/>
    <s v="Régimen Especial - Artículo 96 Ley 489 de 1998"/>
    <s v="Funcionamiento "/>
    <n v="1445772243"/>
    <n v="580575933"/>
    <s v="SI"/>
    <s v="Aprobadas"/>
    <s v="Norman Harry Posada"/>
    <s v="Director de Rentas"/>
    <n v="3835152"/>
    <s v="norman.harry@antioquia.gov.co"/>
    <s v="N/A"/>
    <s v="N/A"/>
    <s v="N/A"/>
    <s v="N/A"/>
    <s v="N/A"/>
    <s v="N/A"/>
    <n v="7411"/>
    <n v="18433"/>
    <d v="2017-08-22T00:00:00"/>
    <n v="2017060096839"/>
    <n v="4600007307"/>
    <x v="1"/>
    <s v="CAMARA DE COMERCIO DE MEDELLIN"/>
    <s v="En ejecución"/>
    <m/>
    <s v="Andres Felipe Castaño Castañeda"/>
    <s v="Tipo C:  Supervisión"/>
    <s v="Tecnica, Administrativa, Financiera, juridca y contable "/>
  </r>
  <r>
    <x v="21"/>
    <n v="80161500"/>
    <s v="Fortalecer y dar continuidad a la gestión tributarias del impuesto de registro y estampilla prodesarrollo- C.C Oriente"/>
    <d v="2017-08-15T00:00:00"/>
    <s v="28 meses "/>
    <s v="Régimen Especial - Artículo 96 Ley 489 de 1998"/>
    <s v="Funcionamiento "/>
    <n v="132201795"/>
    <n v="52931214"/>
    <s v="SI"/>
    <s v="Aprobadas"/>
    <s v="Norman Harry Posada"/>
    <s v="Director de Rentas"/>
    <n v="3835152"/>
    <s v="norman.harry@antioquia.gov.co"/>
    <s v="N/A"/>
    <s v="N/A"/>
    <s v="N/A"/>
    <s v="N/A"/>
    <s v="N/A"/>
    <s v="N/A"/>
    <n v="7419"/>
    <n v="18439"/>
    <d v="2017-08-22T00:00:00"/>
    <n v="2017060096839"/>
    <n v="4600007308"/>
    <x v="1"/>
    <s v="CAMARA DE COMERCIO DE ORIENTE"/>
    <s v="En ejecución"/>
    <m/>
    <s v="Andres Felipe Castaño Castañeda"/>
    <s v="Tipo C:  Supervisión"/>
    <s v="Tecnica, Administrativa, Financiera, juridca y contable "/>
  </r>
  <r>
    <x v="21"/>
    <n v="80161500"/>
    <s v="Fortalecer y dar continuidad a la gestión tributarias del impuesto de registro y estampilla prodesarrollo- C.C Urabá"/>
    <d v="2017-08-15T00:00:00"/>
    <s v="28 meses "/>
    <s v="Régimen Especial - Artículo 96 Ley 489 de 1998"/>
    <s v="Funcionamiento "/>
    <n v="66372152"/>
    <n v="26653662"/>
    <s v="SI"/>
    <s v="Aprobadas"/>
    <s v="Norman Harry Posada"/>
    <s v="Director de Rentas"/>
    <n v="3835152"/>
    <s v="norman.harry@antioquia.gov.co"/>
    <s v="N/A"/>
    <s v="N/A"/>
    <s v="N/A"/>
    <s v="N/A"/>
    <s v="N/A"/>
    <s v="N/A"/>
    <n v="7420"/>
    <n v="18440"/>
    <d v="2017-08-22T00:00:00"/>
    <n v="2017060096839"/>
    <n v="4600007310"/>
    <x v="1"/>
    <s v="CAMARA DE COMERCIO DE URABA"/>
    <s v="En ejecución"/>
    <m/>
    <s v="Andres Felipe Castaño Castañeda"/>
    <s v="Tipo C:  Supervisión"/>
    <s v="Tecnica, Administrativa, Financiera, juridca y contable "/>
  </r>
  <r>
    <x v="21"/>
    <n v="86121800"/>
    <s v="Avaluó comercial de los bienes muebles del departamento de Antioquia"/>
    <d v="2018-06-01T00:00:00"/>
    <s v="2 meses"/>
    <s v="Minima Cuantia"/>
    <s v="Funcionamiento "/>
    <n v="75000000"/>
    <n v="75000000"/>
    <s v="NO"/>
    <s v="No solicitadas"/>
    <s v="Jhonatan Suarez Osorio"/>
    <s v="Director de Bienes"/>
    <n v="3838123"/>
    <s v="jhonatan.suarez@antioquia.gov.co"/>
    <s v="N/A"/>
    <s v="N/A"/>
    <s v="N/A"/>
    <s v="N/A"/>
    <s v="N/A"/>
    <s v="N/A"/>
    <m/>
    <m/>
    <m/>
    <m/>
    <m/>
    <x v="0"/>
    <m/>
    <m/>
    <m/>
    <s v="Diana Marcela David Hincapie"/>
    <s v="Tipo C:  Supervisión"/>
    <s v="Tecnica, Administrativa, Financiera, juridca y contable "/>
  </r>
  <r>
    <x v="21"/>
    <n v="72152711"/>
    <s v="Mantenimiento y Adecuación de Bienes Inmuebles propiedad del Departamento de Antioquia"/>
    <d v="2018-06-01T00:00:00"/>
    <s v="4 meses"/>
    <s v="Minima Cuantia"/>
    <s v="Funcionamiento "/>
    <n v="78375000"/>
    <n v="78375000"/>
    <s v="NO"/>
    <s v="No solicitadas"/>
    <s v="Jhonatan Suarez Osorio"/>
    <s v="Director de Bienes"/>
    <n v="3838123"/>
    <s v="jhonatan.suarez@antioquia.gov.co"/>
    <s v="N/A"/>
    <s v="N/A"/>
    <s v="N/A"/>
    <s v="N/A"/>
    <s v="N/A"/>
    <s v="N/A"/>
    <m/>
    <m/>
    <m/>
    <m/>
    <m/>
    <x v="0"/>
    <m/>
    <m/>
    <m/>
    <s v="Diana Marcela David Hincapie"/>
    <s v="Tipo C:  Supervisión"/>
    <s v="Tecnica, Administrativa, Financiera, juridca y contable "/>
  </r>
  <r>
    <x v="21"/>
    <n v="90121502"/>
    <s v="Adquisición de tiquetes aéreos para la Gobernación de Antioquia-Secretaría de Hacienda"/>
    <d v="2017-10-03T00:00:00"/>
    <s v="15 meses"/>
    <s v="Contratación Directa - Contratos Interadministrativos"/>
    <s v="Funcionamiento "/>
    <n v="47500000"/>
    <n v="30000000"/>
    <s v="SI"/>
    <s v="Aprobadas"/>
    <s v="Melissa Urrego Mejia"/>
    <s v="Profesional Universitaria"/>
    <n v="3839179"/>
    <s v="melissa.urrego@antioquia,gov.co"/>
    <s v="N/A"/>
    <s v="N/A"/>
    <s v="N/A"/>
    <s v="N/A"/>
    <s v="N/A"/>
    <s v="N/A"/>
    <n v="7571"/>
    <n v="18713"/>
    <d v="2017-09-08T00:00:00"/>
    <n v="2017060102139"/>
    <n v="4600007506"/>
    <x v="1"/>
    <s v="SATENA"/>
    <s v="En ejecución"/>
    <s v="SE LE ENVIO EL CDP A LA SECRETARIA GENERAL LA CUAL ADELANTA EL PROCESO"/>
    <s v="Melissa Urrego Mejia"/>
    <s v="Tipo C:  Supervisión"/>
    <s v="Tecnica, Administrativa, Financiera, juridca y contable "/>
  </r>
  <r>
    <x v="21"/>
    <n v="83111600"/>
    <s v="PRESTACION DE SERVICIOS DE OPERADOR DE TELEFONIA CELULAR PARA LA GOBERNACIÓN DE ANTIOQUIA"/>
    <d v="2017-08-01T00:00:00"/>
    <s v="28 Meses"/>
    <s v="Contratación Directa - No pluralidad de oferentes"/>
    <s v="Funcionamiento "/>
    <n v="673255770"/>
    <n v="288413416"/>
    <s v="SI"/>
    <s v="Aprobadas"/>
    <s v="Juan Carlos Arango Ramírez"/>
    <s v="Profesional Universitario (Logístico)"/>
    <s v="3839371"/>
    <s v="juan.arango@antioquia.gov.co"/>
    <s v="N/A"/>
    <s v="N/A"/>
    <s v="N/A"/>
    <s v="N/A"/>
    <s v="N/A"/>
    <s v="N/A"/>
    <n v="7394"/>
    <n v="5149"/>
    <d v="2017-09-01T00:00:00"/>
    <n v="2017060098928"/>
    <n v="4600007212"/>
    <x v="1"/>
    <s v="Comunicación celular S.A. COMCEL S.A."/>
    <s v="En ejecución"/>
    <s v="SE LE ENVIO EL CDP A LA SECRETARIA GENERAL LA CUAL ADELANTA EL PROCESO"/>
    <s v="Diana David"/>
    <s v="Tipo C:  Supervisión"/>
    <s v="Tecnica, Administrativa, Financiera, juridca y contable "/>
  </r>
  <r>
    <x v="21"/>
    <s v="81111500                    81112100"/>
    <s v="SERVICIO DE CONECTIVIDAD DE INTERNET PARA LA GOBERNACION DE ANTIOQUIA Y SUS SEDES EXTERNAS"/>
    <d v="2017-07-25T00:00:00"/>
    <s v="16 Meses"/>
    <s v="Contratación Directa - Contratos Interadministrativos"/>
    <s v="Funcionamiento "/>
    <n v="268266060"/>
    <n v="205302936"/>
    <s v="SI"/>
    <s v="Aprobadas"/>
    <s v="Juan Carlos Arango Ramírez"/>
    <s v="Profesional Universitario (Logístico)"/>
    <s v="3839372"/>
    <s v="juan.arango@antioquia.gov.co"/>
    <s v="N/A"/>
    <s v="N/A"/>
    <s v="N/A"/>
    <s v="N/A"/>
    <s v="N/A"/>
    <s v="N/A"/>
    <n v="7392"/>
    <n v="17413"/>
    <d v="2017-08-29T00:00:00"/>
    <n v="2017060098962"/>
    <n v="4600007217"/>
    <x v="1"/>
    <s v="VALOR + SAS"/>
    <s v="En ejecución"/>
    <s v="SE LE ENVIO EL CDP A LA SECRETARIA GENERAL LA CUAL ADELANTA EL PROCESO"/>
    <s v="Alexandar Arias Ocampo"/>
    <s v="Tipo C:  Supervisión"/>
    <s v="Tecnica, Administrativa, Financiera, juridca y contable "/>
  </r>
  <r>
    <x v="21"/>
    <n v="78111800"/>
    <s v="Prestación de servicios de transporte terrestre automotor para apoyar la gestión de la Secretaría de Hacienda "/>
    <d v="2017-02-15T00:00:00"/>
    <s v="12 meses"/>
    <s v="Selección Abreviada - Subasta Inversa"/>
    <s v="Funcionamiento "/>
    <n v="424000000"/>
    <n v="324000000"/>
    <s v="NO"/>
    <s v="No solicitadas"/>
    <s v="Norman Harry Posada"/>
    <s v="Director Rentas"/>
    <n v="3838181"/>
    <s v="norman.harry@antioquia.gov.co"/>
    <s v="N/A"/>
    <s v="N/A"/>
    <s v="N/A"/>
    <s v="N/A"/>
    <s v="N/A"/>
    <s v="N/A"/>
    <s v="SA-22-01-2018"/>
    <n v="20235"/>
    <d v="2018-01-02T00:00:00"/>
    <n v="2"/>
    <n v="4600008068"/>
    <x v="1"/>
    <s v="U.T . GOBERNACION DE ANTIOQUIA "/>
    <s v="En ejecución"/>
    <s v="ESTE CONTRATO ESTA EN CABEZ DE LA SECRETARIA GENERAL"/>
    <s v="Javier Gelvez Albarracin "/>
    <s v="Tipo C:  Supervisión"/>
    <s v="Tecnica, Administrativa, Financiera, juridca y contable "/>
  </r>
  <r>
    <x v="21"/>
    <n v="86131504"/>
    <s v="Contrato Interadministrativo de mandato para la promoción, creación, elaboración, desarrollo y conceptualización de las campañas, estrategias y necesidades comunicacionales de la Gobernación de Antioquia"/>
    <d v="2017-02-01T00:00:00"/>
    <s v="16 meses"/>
    <s v="Contratación Directa - Contratos Interadministrativos"/>
    <s v="Funcionamiento "/>
    <n v="700000000"/>
    <n v="300000000"/>
    <s v="SI"/>
    <s v="Aprobadas"/>
    <s v="Norman Harry Posada"/>
    <s v="Director Rentas"/>
    <s v="3838171"/>
    <s v="norman.harry@antioquia.gov.co"/>
    <s v="N/A"/>
    <s v="N/A"/>
    <s v="N/A"/>
    <s v="N/A"/>
    <s v="N/A"/>
    <s v="N/A"/>
    <n v="6359"/>
    <n v="16149"/>
    <d v="2017-01-17T00:00:00"/>
    <n v="20170000231"/>
    <n v="4600006243"/>
    <x v="1"/>
    <s v="TELEANTIOQUIA"/>
    <m/>
    <s v="SE REALIZO PRORROGA POR 6 MESES  Y SE LE ENVIO CDP DE VF A LA OFICINA DE COMUNICACIONES"/>
    <s v="Ines Elvira Arango Valencia"/>
    <s v="Tipo C:  Supervisión"/>
    <s v="Tecnica, Administrativa, Financiera, juridca y contable "/>
  </r>
  <r>
    <x v="22"/>
    <n v="50193000"/>
    <s v="COFINANCIAR LA ENTREGA DE RACIONES DENTRO DE LA EJECUCIÓN DEL PROGRAMA DE ALIMENTACIÓN ESCOLAR, ATRAVEZ DEL CUAL SE BRINDA COMPLEMENTO ALIMENTARIO A  LOS NIÑOS, NIÑAS, Y ADOLESCENTES DE LA MATRICULA OFICIAL,DEL MUNICIPIO DE   ABEJORRAL"/>
    <d v="2017-11-10T00:00:00"/>
    <s v="210 dias"/>
    <s v="Contratación directa"/>
    <s v="Recursos propios"/>
    <n v="200439664"/>
    <n v="200439664"/>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063"/>
    <s v="2017AS390063"/>
    <d v="2017-11-11T00:00:00"/>
    <n v="2017060093032"/>
    <s v="2017AS390063"/>
    <x v="1"/>
    <s v="ABEJORRAL"/>
    <s v="En ejecución"/>
    <s v="N/A"/>
    <s v="ELIANA MONTOYA"/>
    <s v="Tipo C:  Supervisión"/>
    <s v="Técnica"/>
  </r>
  <r>
    <x v="22"/>
    <n v="50193000"/>
    <s v="COFINANCIAR LA ENTREGA DE RACIONES DENTRO DE LA EJECUCIÓN DEL PROGRAMA DE ALIMENTACIÓN ESCOLAR, ATRAVEZ DEL CUAL SE BRINDA COMPLEMENTO ALIMENTARIO A  LOS NIÑOS, NIÑAS, Y ADOLESCENTES DE LA MATRICULA OFICIAL,DEL MUNICIPIO DE   ABRIAQUI"/>
    <d v="2017-11-10T00:00:00"/>
    <s v="210 dias"/>
    <s v="Contratación directa"/>
    <s v="Recursos propios"/>
    <n v="30905890"/>
    <n v="30905890"/>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064"/>
    <s v="2017AS390064"/>
    <d v="2017-11-11T00:00:00"/>
    <n v="2017060093032"/>
    <s v="2017AS390064"/>
    <x v="1"/>
    <s v="ABRIAQUI"/>
    <s v="En ejecución"/>
    <s v="N/A"/>
    <s v="ELIANA MONTOYA"/>
    <s v="Tipo C:  Supervisión"/>
    <s v="Técnica"/>
  </r>
  <r>
    <x v="22"/>
    <n v="50193000"/>
    <s v="COFINANCIAR LA ENTREGA DE RACIONES DENTRO DE LA EJECUCIÓN DEL PROGRAMA DE ALIMENTACIÓN ESCOLAR, ATRAVEZ DEL CUAL SE BRINDA COMPLEMENTO ALIMENTARIO A  LOS NIÑOS, NIÑAS, Y ADOLESCENTES DE LA MATRICULA OFICIAL,DEL MUNICIPIO DE   ALEJANDRIA"/>
    <d v="2017-11-10T00:00:00"/>
    <s v="210 dias"/>
    <s v="Contratación directa"/>
    <s v="Recursos propios"/>
    <n v="62579730"/>
    <n v="62579730"/>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065"/>
    <s v="2017AS390065"/>
    <d v="2017-11-11T00:00:00"/>
    <n v="2017060093032"/>
    <s v="2017AS390065"/>
    <x v="1"/>
    <s v="ALEJANDRÍA"/>
    <s v="En ejecución"/>
    <s v="N/A"/>
    <s v="ELIANA MONTOYA"/>
    <s v="Tipo C:  Supervisión"/>
    <s v="Técnica"/>
  </r>
  <r>
    <x v="22"/>
    <n v="50193000"/>
    <s v="COFINANCIAR LA ENTREGA DE RACIONES DENTRO DE LA EJECUCIÓN DEL PROGRAMA DE ALIMENTACIÓN ESCOLAR, ATRAVEZ DEL CUAL SE BRINDA COMPLEMENTO ALIMENTARIO A  LOS NIÑOS, NIÑAS, Y ADOLESCENTES DE LA MATRICULA OFICIAL,DEL MUNICIPIO DE   AMAGA"/>
    <d v="2017-11-10T00:00:00"/>
    <s v="210 dias"/>
    <s v="Contratación directa"/>
    <s v="Recursos propios"/>
    <n v="299911360"/>
    <n v="299911360"/>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066"/>
    <s v="2017AS390066"/>
    <d v="2017-11-11T00:00:00"/>
    <n v="2017060093032"/>
    <s v="2017AS390066"/>
    <x v="1"/>
    <s v="AMAGÁ"/>
    <s v="En ejecución"/>
    <s v="N/A"/>
    <s v="ELIANA MONTOYA"/>
    <s v="Tipo C:  Supervisión"/>
    <s v="Técnica"/>
  </r>
  <r>
    <x v="22"/>
    <n v="50193000"/>
    <s v="COFINANCIAR LA ENTREGA DE RACIONES DENTRO DE LA EJECUCIÓN DEL PROGRAMA DE ALIMENTACIÓN ESCOLAR, ATRAVEZ DEL CUAL SE BRINDA COMPLEMENTO ALIMENTARIO A  LOS NIÑOS, NIÑAS, Y ADOLESCENTES DE LA MATRICULA OFICIAL,DEL MUNICIPIO DE   AMALFI"/>
    <d v="2017-11-10T00:00:00"/>
    <s v="210 dias"/>
    <s v="Contratación directa"/>
    <s v="Recursos propios"/>
    <n v="158130390"/>
    <n v="158130390"/>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067"/>
    <s v="2017AS390067"/>
    <d v="2017-11-11T00:00:00"/>
    <n v="2017060093032"/>
    <s v="2017AS390067"/>
    <x v="1"/>
    <s v="AMALFI"/>
    <s v="En ejecución"/>
    <s v="N/A"/>
    <s v="ELIANA MONTOYA"/>
    <s v="Tipo C:  Supervisión"/>
    <s v="Técnica"/>
  </r>
  <r>
    <x v="22"/>
    <n v="50193000"/>
    <s v="COFINANCIAR LA ENTREGA DE RACIONES DENTRO DE LA EJECUCIÓN DEL PROGRAMA DE ALIMENTACIÓN ESCOLAR, ATRAVEZ DEL CUAL SE BRINDA COMPLEMENTO ALIMENTARIO A  LOS NIÑOS, NIÑAS, Y ADOLESCENTES DE LA MATRICULA OFICIAL,DEL MUNICIPIO DE   ANDES"/>
    <d v="2017-11-10T00:00:00"/>
    <s v="210 dias"/>
    <s v="Contratación directa"/>
    <s v="Recursos propios"/>
    <n v="340180100"/>
    <n v="340180100"/>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068"/>
    <s v="2017AS390068"/>
    <d v="2017-11-11T00:00:00"/>
    <n v="2017060093032"/>
    <s v="2017AS390068"/>
    <x v="1"/>
    <s v="ANDES"/>
    <s v="En ejecución"/>
    <s v="N/A"/>
    <s v="ELIANA MONTOYA"/>
    <s v="Tipo C:  Supervisión"/>
    <s v="Técnica"/>
  </r>
  <r>
    <x v="22"/>
    <n v="50193000"/>
    <s v="COFINANCIAR LA ENTREGA DE RACIONES DENTRO DE LA EJECUCIÓN DEL PROGRAMA DE ALIMENTACIÓN ESCOLAR, ATRAVEZ DEL CUAL SE BRINDA COMPLEMENTO ALIMENTARIO A  LOS NIÑOS, NIÑAS, Y ADOLESCENTES DE LA MATRICULA OFICIAL,DEL MUNICIPIO DE   ANGELOPOLIS"/>
    <d v="2017-11-10T00:00:00"/>
    <s v="210 dias"/>
    <s v="Contratación directa"/>
    <s v="Recursos propios"/>
    <n v="64881920"/>
    <n v="64881920"/>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069"/>
    <s v="2017AS390069"/>
    <d v="2017-11-11T00:00:00"/>
    <n v="2017060093032"/>
    <s v="2017AS390069"/>
    <x v="1"/>
    <s v="ANGELOPOLIS"/>
    <s v="En ejecución"/>
    <s v="N/A"/>
    <s v="ELIANA MONTOYA"/>
    <s v="Tipo C:  Supervisión"/>
    <s v="Técnica"/>
  </r>
  <r>
    <x v="22"/>
    <n v="50193000"/>
    <s v="COFINANCIAR LA ENTREGA DE RACIONES DENTRO DE LA EJECUCIÓN DEL PROGRAMA DE ALIMENTACIÓN ESCOLAR, ATRAVEZ DEL CUAL SE BRINDA COMPLEMENTO ALIMENTARIO A  LOS NIÑOS, NIÑAS, Y ADOLESCENTES DE LA MATRICULA OFICIAL,DEL MUNICIPIO DE   ANGOSTURA"/>
    <d v="2017-11-10T00:00:00"/>
    <s v="210 dias"/>
    <s v="Contratación directa"/>
    <s v="Recursos propios"/>
    <n v="172725070"/>
    <n v="172725070"/>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070"/>
    <s v="2017AS390070"/>
    <d v="2017-11-11T00:00:00"/>
    <n v="2017060093032"/>
    <s v="2017AS390070"/>
    <x v="1"/>
    <s v="ANGOSTURA"/>
    <s v="En ejecución"/>
    <s v="N/A"/>
    <s v="ELIANA MONTOYA"/>
    <s v="Tipo C:  Supervisión"/>
    <s v="Técnica"/>
  </r>
  <r>
    <x v="22"/>
    <n v="50193000"/>
    <s v="COFINANCIAR LA ENTREGA DE RACIONES DENTRO DE LA EJECUCIÓN DEL PROGRAMA DE ALIMENTACIÓN ESCOLAR, ATRAVEZ DEL CUAL SE BRINDA COMPLEMENTO ALIMENTARIO A  LOS NIÑOS, NIÑAS, Y ADOLESCENTES DE LA MATRICULA OFICIAL,DEL MUNICIPIO DE   ANORI"/>
    <d v="2017-11-10T00:00:00"/>
    <s v="210 dias"/>
    <s v="Contratación directa"/>
    <s v="Recursos propios"/>
    <n v="213463872"/>
    <n v="213463872"/>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071"/>
    <s v="2017AS390071"/>
    <d v="2017-11-11T00:00:00"/>
    <n v="2017060093032"/>
    <s v="2017AS390071"/>
    <x v="1"/>
    <s v="ANORÍ"/>
    <s v="En ejecución"/>
    <s v="N/A"/>
    <s v="ELIANA MONTOYA"/>
    <s v="Tipo C:  Supervisión"/>
    <s v="Técnica"/>
  </r>
  <r>
    <x v="22"/>
    <n v="50193000"/>
    <s v="COFINANCIAR LA ENTREGA DE RACIONES DENTRO DE LA EJECUCIÓN DEL PROGRAMA DE ALIMENTACIÓN ESCOLAR, ATRAVEZ DEL CUAL SE BRINDA COMPLEMENTO ALIMENTARIO A  LOS NIÑOS, NIÑAS, Y ADOLESCENTES DE LA MATRICULA OFICIAL,DEL MUNICIPIO DE   ANZA"/>
    <d v="2017-11-10T00:00:00"/>
    <s v="210 dias"/>
    <s v="Contratación directa"/>
    <s v="Recursos propios"/>
    <n v="88056590"/>
    <n v="88056590"/>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072"/>
    <s v="2017AS390072"/>
    <d v="2017-11-11T00:00:00"/>
    <n v="2017060093032"/>
    <s v="2017AS390072"/>
    <x v="1"/>
    <s v="ANZÁ"/>
    <s v="En ejecución"/>
    <s v="N/A"/>
    <s v="ELIANA MONTOYA"/>
    <s v="Tipo C:  Supervisión"/>
    <s v="Técnica"/>
  </r>
  <r>
    <x v="22"/>
    <n v="50193000"/>
    <s v="COFINANCIAR LA ENTREGA DE RACIONES DENTRO DE LA EJECUCIÓN DEL PROGRAMA DE ALIMENTACIÓN ESCOLAR, ATRAVEZ DEL CUAL SE BRINDA COMPLEMENTO ALIMENTARIO A  LOS NIÑOS, NIÑAS, Y ADOLESCENTES DE LA MATRICULA OFICIAL,DEL MUNICIPIO DE   ARBOLETES"/>
    <d v="2017-11-10T00:00:00"/>
    <s v="210 dias"/>
    <s v="Contratación directa"/>
    <s v="Recursos propios"/>
    <n v="597407150"/>
    <n v="597407150"/>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073"/>
    <s v="2017AS390073"/>
    <d v="2017-11-11T00:00:00"/>
    <n v="2017060093032"/>
    <s v="2017AS390073"/>
    <x v="1"/>
    <s v="ARBOLETES"/>
    <s v="En ejecución"/>
    <s v="N/A"/>
    <s v="ELIANA MONTOYA"/>
    <s v="Tipo C:  Supervisión"/>
    <s v="Técnica"/>
  </r>
  <r>
    <x v="22"/>
    <n v="50193000"/>
    <s v="COFINANCIAR LA ENTREGA DE RACIONES DENTRO DE LA EJECUCIÓN DEL PROGRAMA DE ALIMENTACIÓN ESCOLAR, ATRAVEZ DEL CUAL SE BRINDA COMPLEMENTO ALIMENTARIO A  LOS NIÑOS, NIÑAS, Y ADOLESCENTES DE LA MATRICULA OFICIAL,DEL MUNICIPIO DE   ARGELIA "/>
    <d v="2017-11-10T00:00:00"/>
    <s v="210 dias"/>
    <s v="Contratación directa"/>
    <s v="Recursos propios"/>
    <n v="152287462"/>
    <n v="152287462"/>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074"/>
    <s v="2017AS390074"/>
    <d v="2017-11-11T00:00:00"/>
    <n v="2017060093032"/>
    <s v="2017AS390074"/>
    <x v="1"/>
    <s v="ARGELIA"/>
    <s v="En ejecución"/>
    <s v="N/A"/>
    <s v="ELIANA MONTOYA"/>
    <s v="Tipo C:  Supervisión"/>
    <s v="Técnica"/>
  </r>
  <r>
    <x v="22"/>
    <n v="50193000"/>
    <s v="COFINANCIAR LA ENTREGA DE RACIONES DENTRO DE LA EJECUCIÓN DEL PROGRAMA DE ALIMENTACIÓN ESCOLAR, ATRAVEZ DEL CUAL SE BRINDA COMPLEMENTO ALIMENTARIO A  LOS NIÑOS, NIÑAS, Y ADOLESCENTES DE LA MATRICULA OFICIAL,DEL MUNICIPIO DE   ARMENIA"/>
    <d v="2017-11-10T00:00:00"/>
    <s v="210 dias"/>
    <s v="Contratación directa"/>
    <s v="Recursos propios"/>
    <n v="26311930"/>
    <n v="26311930"/>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075"/>
    <s v="2017AS390075"/>
    <d v="2017-11-11T00:00:00"/>
    <n v="2017060093032"/>
    <s v="2017AS390075"/>
    <x v="1"/>
    <s v="ARMENIA"/>
    <s v="En ejecución"/>
    <s v="N/A"/>
    <s v="ELIANA MONTOYA"/>
    <s v="Tipo C:  Supervisión"/>
    <s v="Técnica"/>
  </r>
  <r>
    <x v="22"/>
    <n v="50193000"/>
    <s v="COFINANCIAR LA ENTREGA DE RACIONES DENTRO DE LA EJECUCIÓN DEL PROGRAMA DE ALIMENTACIÓN ESCOLAR, ATRAVEZ DEL CUAL SE BRINDA COMPLEMENTO ALIMENTARIO A  LOS NIÑOS, NIÑAS, Y ADOLESCENTES DE LA MATRICULA OFICIAL,DEL MUNICIPIO DE   BARBOSA"/>
    <d v="2017-11-10T00:00:00"/>
    <s v="210 dias"/>
    <s v="Contratación directa"/>
    <s v="Recursos propios"/>
    <n v="335739080"/>
    <n v="335739080"/>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076"/>
    <s v="2017AS390076"/>
    <d v="2017-11-11T00:00:00"/>
    <n v="2017060093032"/>
    <s v="2017AS390076"/>
    <x v="1"/>
    <s v="BARBOSA"/>
    <s v="En ejecución"/>
    <s v="N/A"/>
    <s v="ELIANA MONTOYA"/>
    <s v="Tipo C:  Supervisión"/>
    <s v="Técnica"/>
  </r>
  <r>
    <x v="22"/>
    <n v="50193000"/>
    <s v="COFINANCIAR LA ENTREGA DE RACIONES DENTRO DE LA EJECUCIÓN DEL PROGRAMA DE ALIMENTACIÓN ESCOLAR, ATRAVEZ DEL CUAL SE BRINDA COMPLEMENTO ALIMENTARIO A  LOS NIÑOS, NIÑAS, Y ADOLESCENTES DE LA MATRICULA OFICIAL,DEL MUNICIPIO DE    BELMIRA"/>
    <d v="2017-11-10T00:00:00"/>
    <s v="210 dias"/>
    <s v="Contratación directa"/>
    <s v="Recursos propios"/>
    <n v="169132096"/>
    <n v="169132096"/>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077"/>
    <s v="2017AS390077"/>
    <d v="2017-11-11T00:00:00"/>
    <n v="2017060093032"/>
    <s v="2017AS390077"/>
    <x v="1"/>
    <s v="BELMIRA"/>
    <s v="En ejecución"/>
    <s v="N/A"/>
    <s v="ELIANA MONTOYA"/>
    <s v="Tipo C:  Supervisión"/>
    <s v="Técnica"/>
  </r>
  <r>
    <x v="22"/>
    <n v="50193000"/>
    <s v="COFINANCIAR LA ENTREGA DE RACIONES DENTRO DE LA EJECUCIÓN DEL PROGRAMA DE ALIMENTACIÓN ESCOLAR, ATRAVEZ DEL CUAL SE BRINDA COMPLEMENTO ALIMENTARIO A  LOS NIÑOS, NIÑAS, Y ADOLESCENTES DE LA MATRICULA OFICIAL,DEL MUNICIPIO DE   BETANIA"/>
    <d v="2017-11-10T00:00:00"/>
    <s v="210 dias"/>
    <s v="Contratación directa"/>
    <s v="Recursos propios"/>
    <n v="85899680"/>
    <n v="85899680"/>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078"/>
    <s v="2017AS390078"/>
    <d v="2017-11-11T00:00:00"/>
    <n v="2017060093032"/>
    <s v="2017AS390078"/>
    <x v="1"/>
    <s v="BETANIA"/>
    <s v="En ejecución"/>
    <s v="N/A"/>
    <s v="ELIANA MONTOYA"/>
    <s v="Tipo C:  Supervisión"/>
    <s v="Técnica"/>
  </r>
  <r>
    <x v="22"/>
    <n v="50193000"/>
    <s v="COFINANCIAR LA ENTREGA DE RACIONES DENTRO DE LA EJECUCIÓN DEL PROGRAMA DE ALIMENTACIÓN ESCOLAR, ATRAVEZ DEL CUAL SE BRINDA COMPLEMENTO ALIMENTARIO A  LOS NIÑOS, NIÑAS, Y ADOLESCENTES DE LA MATRICULA OFICIAL,DEL MUNICIPIO DE   BETULIA"/>
    <d v="2017-11-10T00:00:00"/>
    <s v="210 dias"/>
    <s v="Contratación directa"/>
    <s v="Recursos propios"/>
    <n v="232816656"/>
    <n v="232816656"/>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079"/>
    <s v="2017AS390079"/>
    <d v="2017-11-11T00:00:00"/>
    <n v="2017060093032"/>
    <s v="2017AS390079"/>
    <x v="1"/>
    <s v="BETULIA"/>
    <s v="En ejecución"/>
    <s v="N/A"/>
    <s v="ELIANA MONTOYA"/>
    <s v="Tipo C:  Supervisión"/>
    <s v="Técnica"/>
  </r>
  <r>
    <x v="22"/>
    <n v="50193000"/>
    <s v="COFINANCIAR LA ENTREGA DE RACIONES DENTRO DE LA EJECUCIÓN DEL PROGRAMA DE ALIMENTACIÓN ESCOLAR, ATRAVEZ DEL CUAL SE BRINDA COMPLEMENTO ALIMENTARIO A  LOS NIÑOS, NIÑAS, Y ADOLESCENTES DE LA MATRICULA OFICIAL,DEL MUNICIPIO DE   BRICEÑO"/>
    <d v="2017-11-10T00:00:00"/>
    <s v="210 dias"/>
    <s v="Contratación directa"/>
    <s v="Recursos propios"/>
    <n v="200000000"/>
    <n v="200000000"/>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080"/>
    <s v="2017AS390080"/>
    <d v="2017-11-11T00:00:00"/>
    <n v="2017060093032"/>
    <s v="2017AS390080"/>
    <x v="1"/>
    <s v="BRICEÑO"/>
    <s v="En ejecución"/>
    <s v="N/A"/>
    <s v="ELIANA MONTOYA"/>
    <s v="Tipo C:  Supervisión"/>
    <s v="Técnica"/>
  </r>
  <r>
    <x v="22"/>
    <n v="50193000"/>
    <s v="COFINANCIAR LA ENTREGA DE RACIONES DENTRO DE LA EJECUCIÓN DEL PROGRAMA DE ALIMENTACIÓN ESCOLAR, ATRAVEZ DEL CUAL SE BRINDA COMPLEMENTO ALIMENTARIO A  LOS NIÑOS, NIÑAS, Y ADOLESCENTES DE LA MATRICULA OFICIAL,DEL MUNICIPIO DE    BURITICA"/>
    <d v="2017-11-10T00:00:00"/>
    <s v="210 dias"/>
    <s v="Contratación directa"/>
    <s v="Recursos propios"/>
    <n v="87632768"/>
    <n v="87632768"/>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081"/>
    <s v="2017AS390081"/>
    <d v="2017-11-11T00:00:00"/>
    <n v="2017060093032"/>
    <s v="2017AS390081"/>
    <x v="1"/>
    <s v="BURITICÁ"/>
    <s v="En ejecución"/>
    <s v="N/A"/>
    <s v="ELIANA MONTOYA"/>
    <s v="Tipo C:  Supervisión"/>
    <s v="Técnica"/>
  </r>
  <r>
    <x v="22"/>
    <n v="50193000"/>
    <s v="COFINANCIAR LA ENTREGA DE RACIONES DENTRO DE LA EJECUCIÓN DEL PROGRAMA DE ALIMENTACIÓN ESCOLAR, ATRAVEZ DEL CUAL SE BRINDA COMPLEMENTO ALIMENTARIO A  LOS NIÑOS, NIÑAS, Y ADOLESCENTES DE LA MATRICULA OFICIAL,DEL MUNICIPIO DE    CACERES"/>
    <d v="2017-11-10T00:00:00"/>
    <s v="210 dias"/>
    <s v="Contratación directa"/>
    <s v="Recursos propios"/>
    <n v="450488010"/>
    <n v="450488010"/>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082"/>
    <s v="2017AS390082"/>
    <d v="2017-11-11T00:00:00"/>
    <n v="2017060093032"/>
    <s v="2017AS390082"/>
    <x v="1"/>
    <s v="CACERES"/>
    <s v="En ejecución"/>
    <s v="N/A"/>
    <s v="ELIANA MONTOYA"/>
    <s v="Tipo C:  Supervisión"/>
    <s v="Técnica"/>
  </r>
  <r>
    <x v="22"/>
    <n v="50193000"/>
    <s v="COFINANCIAR LA ENTREGA DE RACIONES DENTRO DE LA EJECUCIÓN DEL PROGRAMA DE ALIMENTACIÓN ESCOLAR, ATRAVEZ DEL CUAL SE BRINDA COMPLEMENTO ALIMENTARIO A  LOS NIÑOS, NIÑAS, Y ADOLESCENTES DE LA MATRICULA OFICIAL,DEL MUNICIPIO DE   CAICEDO"/>
    <d v="2017-11-10T00:00:00"/>
    <s v="210 dias"/>
    <s v="Contratación directa"/>
    <s v="Recursos propios"/>
    <n v="138542510"/>
    <n v="138542510"/>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083"/>
    <s v="2017AS390083"/>
    <d v="2017-11-11T00:00:00"/>
    <n v="2017060093032"/>
    <s v="2017AS390083"/>
    <x v="1"/>
    <s v="CAICEDO"/>
    <s v="En ejecución"/>
    <s v="N/A"/>
    <s v="ELIANA MONTOYA"/>
    <s v="Tipo C:  Supervisión"/>
    <s v="Técnica"/>
  </r>
  <r>
    <x v="22"/>
    <n v="50193000"/>
    <s v="COFINANCIAR LA ENTREGA DE RACIONES DENTRO DE LA EJECUCIÓN DEL PROGRAMA DE ALIMENTACIÓN ESCOLAR, ATRAVEZ DEL CUAL SE BRINDA COMPLEMENTO ALIMENTARIO A  LOS NIÑOS, NIÑAS, Y ADOLESCENTES DE LA MATRICULA OFICIAL,DEL MUNICIPIO DE    CALDAS"/>
    <d v="2017-11-10T00:00:00"/>
    <s v="210 dias"/>
    <s v="Contratación directa"/>
    <s v="Recursos propios"/>
    <n v="299245280"/>
    <n v="299245280"/>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084"/>
    <s v="2017AS390084"/>
    <d v="2017-11-11T00:00:00"/>
    <n v="2017060093032"/>
    <s v="2017AS390084"/>
    <x v="1"/>
    <s v="CALDAS"/>
    <s v="En ejecución"/>
    <s v="N/A"/>
    <s v="ELIANA MONTOYA"/>
    <s v="Tipo C:  Supervisión"/>
    <s v="Técnica"/>
  </r>
  <r>
    <x v="22"/>
    <n v="50193000"/>
    <s v="COFINANCIAR LA ENTREGA DE RACIONES DENTRO DE LA EJECUCIÓN DEL PROGRAMA DE ALIMENTACIÓN ESCOLAR, ATRAVEZ DEL CUAL SE BRINDA COMPLEMENTO ALIMENTARIO A  LOS NIÑOS, NIÑAS, Y ADOLESCENTES DE LA MATRICULA OFICIAL,DEL MUNICIPIO DE   CAMPAMENTO"/>
    <d v="2017-11-10T00:00:00"/>
    <s v="210 dias"/>
    <s v="Contratación directa"/>
    <s v="Recursos propios"/>
    <n v="185588592"/>
    <n v="185588592"/>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085"/>
    <s v="2017AS390085"/>
    <d v="2017-11-11T00:00:00"/>
    <n v="2017060093032"/>
    <s v="2017AS390085"/>
    <x v="1"/>
    <s v="CAMPAMENTO"/>
    <s v="En ejecución"/>
    <s v="N/A"/>
    <s v="ELIANA MONTOYA"/>
    <s v="Tipo C:  Supervisión"/>
    <s v="Técnica"/>
  </r>
  <r>
    <x v="22"/>
    <n v="50193000"/>
    <s v="COFINANCIAR LA ENTREGA DE RACIONES DENTRO DE LA EJECUCIÓN DEL PROGRAMA DE ALIMENTACIÓN ESCOLAR, ATRAVEZ DEL CUAL SE BRINDA COMPLEMENTO ALIMENTARIO A  LOS NIÑOS, NIÑAS, Y ADOLESCENTES DE LA MATRICULA OFICIAL,DEL MUNICIPIO DE    CAÑASGORDAS"/>
    <d v="2017-11-10T00:00:00"/>
    <s v="210 dias"/>
    <s v="Contratación directa"/>
    <s v="Recursos propios"/>
    <n v="182420642"/>
    <n v="182420642"/>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086"/>
    <s v="2017AS390086"/>
    <d v="2017-11-11T00:00:00"/>
    <n v="2017060093032"/>
    <s v="2017AS390086"/>
    <x v="1"/>
    <s v="CAÑASGORDAS"/>
    <s v="En ejecución"/>
    <s v="N/A"/>
    <s v="ELIANA MONTOYA"/>
    <s v="Tipo C:  Supervisión"/>
    <s v="Técnica"/>
  </r>
  <r>
    <x v="22"/>
    <n v="50193000"/>
    <s v="COFINANCIAR LA ENTREGA DE RACIONES DENTRO DE LA EJECUCIÓN DEL PROGRAMA DE ALIMENTACIÓN ESCOLAR, ATRAVEZ DEL CUAL SE BRINDA COMPLEMENTO ALIMENTARIO A  LOS NIÑOS, NIÑAS, Y ADOLESCENTES DE LA MATRICULA OFICIAL,DEL MUNICIPIO DE   CARACOLI"/>
    <d v="2017-11-10T00:00:00"/>
    <s v="210 dias"/>
    <s v="Contratación directa"/>
    <s v="Recursos propios"/>
    <n v="41493808"/>
    <n v="41493808"/>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087"/>
    <s v="2017AS390087"/>
    <d v="2017-11-11T00:00:00"/>
    <n v="2017060093032"/>
    <s v="2017AS390087"/>
    <x v="1"/>
    <s v="CARACOLÍ"/>
    <s v="En ejecución"/>
    <s v="N/A"/>
    <s v="ELIANA MONTOYA"/>
    <s v="Tipo C:  Supervisión"/>
    <s v="Técnica"/>
  </r>
  <r>
    <x v="22"/>
    <n v="50193000"/>
    <s v="COFINANCIAR LA ENTREGA DE RACIONES DENTRO DE LA EJECUCIÓN DEL PROGRAMA DE ALIMENTACIÓN ESCOLAR, ATRAVEZ DEL CUAL SE BRINDA COMPLEMENTO ALIMENTARIO A  LOS NIÑOS, NIÑAS, Y ADOLESCENTES DE LA MATRICULA OFICIAL,DEL MUNICIPIO DE   CARAMANTA"/>
    <d v="2017-11-10T00:00:00"/>
    <s v="210 dias"/>
    <s v="Contratación directa"/>
    <s v="Recursos propios"/>
    <n v="44168140"/>
    <n v="44168140"/>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088"/>
    <s v="2017AS390088"/>
    <d v="2017-11-11T00:00:00"/>
    <n v="2017060093032"/>
    <s v="2017AS390088"/>
    <x v="1"/>
    <s v="CARAMANTA"/>
    <s v="En ejecución"/>
    <s v="N/A"/>
    <s v="ELIANA MONTOYA"/>
    <s v="Tipo C:  Supervisión"/>
    <s v="Técnica"/>
  </r>
  <r>
    <x v="22"/>
    <n v="50193000"/>
    <s v="COFINANCIAR LA ENTREGA DE RACIONES DENTRO DE LA EJECUCIÓN DEL PROGRAMA DE ALIMENTACIÓN ESCOLAR, ATRAVEZ DEL CUAL SE BRINDA COMPLEMENTO ALIMENTARIO A  LOS NIÑOS, NIÑAS, Y ADOLESCENTES DE LA MATRICULA OFICIAL,DEL MUNICIPIO DE   CAREPA"/>
    <d v="2017-11-10T00:00:00"/>
    <s v="210 dias"/>
    <s v="Contratación directa"/>
    <s v="Recursos propios"/>
    <n v="942050050"/>
    <n v="942050050"/>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089"/>
    <s v="2017AS390089"/>
    <d v="2017-11-11T00:00:00"/>
    <n v="2017060093032"/>
    <s v="2017AS390089"/>
    <x v="1"/>
    <s v="CAREPA"/>
    <s v="En ejecución"/>
    <s v="N/A"/>
    <s v="ELIANA MONTOYA"/>
    <s v="Tipo C:  Supervisión"/>
    <s v="Técnica"/>
  </r>
  <r>
    <x v="22"/>
    <n v="50193000"/>
    <s v="COFINANCIAR LA ENTREGA DE RACIONES DENTRO DE LA EJECUCIÓN DEL PROGRAMA DE ALIMENTACIÓN ESCOLAR, ATRAVEZ DEL CUAL SE BRINDA COMPLEMENTO ALIMENTARIO A  LOS NIÑOS, NIÑAS, Y ADOLESCENTES DE LA MATRICULA OFICIAL,DEL MUNICIPIO DE   EL CARMEN DE VIBORAL"/>
    <d v="2017-11-10T00:00:00"/>
    <s v="210 dias"/>
    <s v="Contratación directa"/>
    <s v="Recursos propios"/>
    <n v="507511488"/>
    <n v="507511488"/>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090"/>
    <s v="2017AS390090"/>
    <d v="2017-11-11T00:00:00"/>
    <n v="2017060093032"/>
    <s v="2017AS390090"/>
    <x v="1"/>
    <s v="EL CARMEN DE VIBORAL"/>
    <s v="En ejecución"/>
    <s v="N/A"/>
    <s v="ELIANA MONTOYA"/>
    <s v="Tipo C:  Supervisión"/>
    <s v="Técnica"/>
  </r>
  <r>
    <x v="22"/>
    <n v="50193000"/>
    <s v="COFINANCIAR LA ENTREGA DE RACIONES DENTRO DE LA EJECUCIÓN DEL PROGRAMA DE ALIMENTACIÓN ESCOLAR, ATRAVEZ DEL CUAL SE BRINDA COMPLEMENTO ALIMENTARIO A  LOS NIÑOS, NIÑAS, Y ADOLESCENTES DE LA MATRICULA OFICIAL,DEL MUNICIPIO DE   CAROLINA DEL PRINCIPE"/>
    <d v="2017-11-10T00:00:00"/>
    <s v="210 dias"/>
    <s v="Contratación directa"/>
    <s v="Recursos propios"/>
    <n v="28736090"/>
    <n v="28736090"/>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091"/>
    <s v="2017AS390091"/>
    <d v="2017-11-11T00:00:00"/>
    <n v="2017060093032"/>
    <s v="2017AS390091"/>
    <x v="1"/>
    <s v="CAROLINA DEL PRINCIPE"/>
    <s v="En ejecución"/>
    <s v="N/A"/>
    <s v="ELIANA MONTOYA"/>
    <s v="Tipo C:  Supervisión"/>
    <s v="Técnica"/>
  </r>
  <r>
    <x v="22"/>
    <n v="50193000"/>
    <s v="COFINANCIAR LA ENTREGA DE RACIONES DENTRO DE LA EJECUCIÓN DEL PROGRAMA DE ALIMENTACIÓN ESCOLAR, ATRAVEZ DEL CUAL SE BRINDA COMPLEMENTO ALIMENTARIO A  LOS NIÑOS, NIÑAS, Y ADOLESCENTES DE LA MATRICULA OFICIAL,DEL MUNICIPIO DE   CAUCASIA"/>
    <d v="2017-11-10T00:00:00"/>
    <s v="210 dias"/>
    <s v="Contratación directa"/>
    <s v="Recursos propios"/>
    <n v="826351230"/>
    <n v="826351230"/>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092"/>
    <s v="2017AS390092"/>
    <d v="2017-11-11T00:00:00"/>
    <n v="2017060093032"/>
    <s v="2017AS390092"/>
    <x v="1"/>
    <s v="CAUCASIA"/>
    <s v="En ejecución"/>
    <s v="N/A"/>
    <s v="ELIANA MONTOYA"/>
    <s v="Tipo C:  Supervisión"/>
    <s v="Técnica"/>
  </r>
  <r>
    <x v="22"/>
    <n v="50193000"/>
    <s v="COFINANCIAR LA ENTREGA DE RACIONES DENTRO DE LA EJECUCIÓN DEL PROGRAMA DE ALIMENTACIÓN ESCOLAR, ATRAVEZ DEL CUAL SE BRINDA COMPLEMENTO ALIMENTARIO A  LOS NIÑOS, NIÑAS, Y ADOLESCENTES DE LA MATRICULA OFICIAL,DEL MUNICIPIO DE   CHIGORODO"/>
    <d v="2017-11-10T00:00:00"/>
    <s v="210 dias"/>
    <s v="Contratación directa"/>
    <s v="Recursos propios"/>
    <n v="777647230"/>
    <n v="777647230"/>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093"/>
    <s v="2017AS390093"/>
    <d v="2017-11-11T00:00:00"/>
    <n v="2017060093032"/>
    <s v="2017AS390093"/>
    <x v="1"/>
    <s v="CHIGORODÓ"/>
    <s v="En ejecución"/>
    <s v="N/A"/>
    <s v="ELIANA MONTOYA"/>
    <s v="Tipo C:  Supervisión"/>
    <s v="Técnica"/>
  </r>
  <r>
    <x v="22"/>
    <n v="50193000"/>
    <s v="COFINANCIAR LA ENTREGA DE RACIONES DENTRO DE LA EJECUCIÓN DEL PROGRAMA DE ALIMENTACIÓN ESCOLAR, ATRAVEZ DEL CUAL SE BRINDA COMPLEMENTO ALIMENTARIO A  LOS NIÑOS, NIÑAS, Y ADOLESCENTES DE LA MATRICULA OFICIAL,DEL MUNICIPIO DE   CISNEROS"/>
    <d v="2017-11-10T00:00:00"/>
    <s v="210 dias"/>
    <s v="Contratación directa"/>
    <s v="Recursos propios"/>
    <n v="50070328"/>
    <n v="50070328"/>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094"/>
    <s v="2017AS390094"/>
    <d v="2017-11-11T00:00:00"/>
    <n v="2017060093032"/>
    <s v="2017AS390094"/>
    <x v="1"/>
    <s v="CISNEROS"/>
    <s v="En ejecución"/>
    <s v="N/A"/>
    <s v="ELIANA MONTOYA"/>
    <s v="Tipo C:  Supervisión"/>
    <s v="Técnica"/>
  </r>
  <r>
    <x v="22"/>
    <n v="50193000"/>
    <s v="COFINANCIAR LA ENTREGA DE RACIONES DENTRO DE LA EJECUCIÓN DEL PROGRAMA DE ALIMENTACIÓN ESCOLAR, ATRAVEZ DEL CUAL SE BRINDA COMPLEMENTO ALIMENTARIO A  LOS NIÑOS, NIÑAS, Y ADOLESCENTES DE LA MATRICULA OFICIAL,DEL MUNICIPIO DE   CIUDAD BOLIVAR"/>
    <d v="2017-11-10T00:00:00"/>
    <s v="210 dias"/>
    <s v="Contratación directa"/>
    <s v="Recursos propios"/>
    <n v="145522240"/>
    <n v="145522240"/>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095"/>
    <s v="2017AS390095"/>
    <d v="2017-11-11T00:00:00"/>
    <n v="2017060093032"/>
    <s v="2017AS390095"/>
    <x v="1"/>
    <s v="CIUDAD BOLIVAR"/>
    <s v="En ejecución"/>
    <s v="N/A"/>
    <s v="ELIANA MONTOYA"/>
    <s v="Tipo C:  Supervisión"/>
    <s v="Técnica"/>
  </r>
  <r>
    <x v="22"/>
    <n v="50193000"/>
    <s v="COFINANCIAR LA ENTREGA DE RACIONES DENTRO DE LA EJECUCIÓN DEL PROGRAMA DE ALIMENTACIÓN ESCOLAR, ATRAVEZ DEL CUAL SE BRINDA COMPLEMENTO ALIMENTARIO A  LOS NIÑOS, NIÑAS, Y ADOLESCENTES DE LA MATRICULA OFICIAL,DEL MUNICIPIO DE    COCORNA"/>
    <d v="2017-11-10T00:00:00"/>
    <s v="210 dias"/>
    <s v="Contratación directa"/>
    <s v="Recursos propios"/>
    <n v="254104192"/>
    <n v="254104192"/>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096"/>
    <s v="2017AS390096"/>
    <d v="2017-11-11T00:00:00"/>
    <n v="2017060093032"/>
    <s v="2017AS390096"/>
    <x v="1"/>
    <s v="COCORNÁ"/>
    <s v="En ejecución"/>
    <s v="N/A"/>
    <s v="ELIANA MONTOYA"/>
    <s v="Tipo C:  Supervisión"/>
    <s v="Técnica"/>
  </r>
  <r>
    <x v="22"/>
    <n v="50193000"/>
    <s v="COFINANCIAR LA ENTREGA DE RACIONES DENTRO DE LA EJECUCIÓN DEL PROGRAMA DE ALIMENTACIÓN ESCOLAR, ATRAVEZ DEL CUAL SE BRINDA COMPLEMENTO ALIMENTARIO A  LOS NIÑOS, NIÑAS, Y ADOLESCENTES DE LA MATRICULA OFICIAL,DEL MUNICIPIO DE   CONCEPCION"/>
    <d v="2017-11-10T00:00:00"/>
    <s v="210 dias"/>
    <s v="Contratación directa"/>
    <s v="Recursos propios"/>
    <n v="72051800"/>
    <n v="72051800"/>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097"/>
    <s v="2017AS390097"/>
    <d v="2017-11-11T00:00:00"/>
    <n v="2017060093032"/>
    <s v="2017AS390097"/>
    <x v="1"/>
    <s v="CONCEPCIÓN"/>
    <s v="En ejecución"/>
    <s v="N/A"/>
    <s v="ELIANA MONTOYA"/>
    <s v="Tipo C:  Supervisión"/>
    <s v="Técnica"/>
  </r>
  <r>
    <x v="22"/>
    <n v="50193000"/>
    <s v="COFINANCIAR LA ENTREGA DE RACIONES DENTRO DE LA EJECUCIÓN DEL PROGRAMA DE ALIMENTACIÓN ESCOLAR, ATRAVEZ DEL CUAL SE BRINDA COMPLEMENTO ALIMENTARIO A  LOS NIÑOS, NIÑAS, Y ADOLESCENTES DE LA MATRICULA OFICIAL,DEL MUNICIPIO DE   CONCORDIA"/>
    <d v="2017-11-10T00:00:00"/>
    <s v="210 dias"/>
    <s v="Contratación directa"/>
    <s v="Recursos propios"/>
    <n v="180249760"/>
    <n v="180249760"/>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098"/>
    <s v="2017AS390098"/>
    <d v="2017-11-11T00:00:00"/>
    <n v="2017060093032"/>
    <s v="2017AS390098"/>
    <x v="1"/>
    <s v="CONCORDIA"/>
    <s v="En ejecución"/>
    <s v="N/A"/>
    <s v="ELIANA MONTOYA"/>
    <s v="Tipo C:  Supervisión"/>
    <s v="Técnica"/>
  </r>
  <r>
    <x v="22"/>
    <n v="50193000"/>
    <s v="COFINANCIAR LA ENTREGA DE RACIONES DENTRO DE LA EJECUCIÓN DEL PROGRAMA DE ALIMENTACIÓN ESCOLAR, ATRAVEZ DEL CUAL SE BRINDA COMPLEMENTO ALIMENTARIO A  LOS NIÑOS, NIÑAS, Y ADOLESCENTES DE LA MATRICULA OFICIAL,DEL MUNICIPIO DE    COPACABANA"/>
    <d v="2017-11-10T00:00:00"/>
    <s v="210 dias"/>
    <s v="Contratación directa"/>
    <s v="Recursos propios"/>
    <n v="188828208"/>
    <n v="188828208"/>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099"/>
    <s v="2017AS390099"/>
    <d v="2017-11-11T00:00:00"/>
    <n v="2017060093032"/>
    <s v="2017AS390099"/>
    <x v="1"/>
    <s v="COPACABANA"/>
    <s v="En ejecución"/>
    <s v="N/A"/>
    <s v="ELIANA MONTOYA"/>
    <s v="Tipo C:  Supervisión"/>
    <s v="Técnica"/>
  </r>
  <r>
    <x v="22"/>
    <n v="50193000"/>
    <s v="COFINANCIAR LA ENTREGA DE RACIONES DENTRO DE LA EJECUCIÓN DEL PROGRAMA DE ALIMENTACIÓN ESCOLAR, ATRAVEZ DEL CUAL SE BRINDA COMPLEMENTO ALIMENTARIO A  LOS NIÑOS, NIÑAS, Y ADOLESCENTES DE LA MATRICULA OFICIAL,DEL MUNICIPIO DE  DABEIBA"/>
    <d v="2017-11-10T00:00:00"/>
    <s v="210 dias"/>
    <s v="Contratación directa"/>
    <s v="Recursos propios"/>
    <n v="442026858"/>
    <n v="442026858"/>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00"/>
    <s v="2017AS390100"/>
    <d v="2017-11-11T00:00:00"/>
    <n v="2017060093032"/>
    <s v="2017AS390100"/>
    <x v="1"/>
    <s v="DABEIBA"/>
    <s v="En ejecución"/>
    <s v="N/A"/>
    <s v="ELIANA MONTOYA"/>
    <s v="Tipo C:  Supervisión"/>
    <s v="Técnica"/>
  </r>
  <r>
    <x v="22"/>
    <n v="50193000"/>
    <s v="COFINANCIAR LA ENTREGA DE RACIONES DENTRO DE LA EJECUCIÓN DEL PROGRAMA DE ALIMENTACIÓN ESCOLAR, ATRAVEZ DEL CUAL SE BRINDA COMPLEMENTO ALIMENTARIO A  LOS NIÑOS, NIÑAS, Y ADOLESCENTES DE LA MATRICULA OFICIAL,DEL MUNICIPIO DE   DON MATIAS"/>
    <d v="2017-11-10T00:00:00"/>
    <s v="210 dias"/>
    <s v="Contratación directa"/>
    <s v="Recursos propios"/>
    <n v="122002420"/>
    <n v="122002420"/>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01"/>
    <s v="2017AS390101"/>
    <d v="2017-11-11T00:00:00"/>
    <n v="2017060093032"/>
    <s v="2017AS390101"/>
    <x v="1"/>
    <s v="DON MATIAS"/>
    <s v="En ejecución"/>
    <s v="N/A"/>
    <s v="ELIANA MONTOYA"/>
    <s v="Tipo C:  Supervisión"/>
    <s v="Técnica"/>
  </r>
  <r>
    <x v="22"/>
    <n v="50193000"/>
    <s v="COFINANCIAR LA ENTREGA DE RACIONES DENTRO DE LA EJECUCIÓN DEL PROGRAMA DE ALIMENTACIÓN ESCOLAR, ATRAVEZ DEL CUAL SE BRINDA COMPLEMENTO ALIMENTARIO A  LOS NIÑOS, NIÑAS, Y ADOLESCENTES DE LA MATRICULA OFICIAL,DEL MUNICIPIO DE   EBEJICO"/>
    <d v="2017-11-10T00:00:00"/>
    <s v="210 dias"/>
    <s v="Contratación directa"/>
    <s v="Recursos propios"/>
    <n v="109410032"/>
    <n v="109410032"/>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02"/>
    <s v="2017AS390102"/>
    <d v="2017-11-11T00:00:00"/>
    <n v="2017060093032"/>
    <s v="2017AS390102"/>
    <x v="1"/>
    <s v="EBEJICO"/>
    <s v="En ejecución"/>
    <s v="N/A"/>
    <s v="ELIANA MONTOYA"/>
    <s v="Tipo C:  Supervisión"/>
    <s v="Técnica"/>
  </r>
  <r>
    <x v="22"/>
    <n v="50193000"/>
    <s v="COFINANCIAR LA ENTREGA DE RACIONES DENTRO DE LA EJECUCIÓN DEL PROGRAMA DE ALIMENTACIÓN ESCOLAR, ATRAVEZ DEL CUAL SE BRINDA COMPLEMENTO ALIMENTARIO A  LOS NIÑOS, NIÑAS, Y ADOLESCENTES DE LA MATRICULA OFICIAL,DEL MUNICIPIO DE    EL BAGRE"/>
    <d v="2017-11-10T00:00:00"/>
    <s v="210 dias"/>
    <s v="Contratación directa"/>
    <s v="Recursos propios"/>
    <n v="740262900"/>
    <n v="740262900"/>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03"/>
    <s v="2017AS390103"/>
    <d v="2017-11-11T00:00:00"/>
    <n v="2017060093032"/>
    <s v="2017AS390103"/>
    <x v="1"/>
    <s v="EL BAGRE"/>
    <s v="En ejecución"/>
    <s v="N/A"/>
    <s v="ELIANA MONTOYA"/>
    <s v="Tipo C:  Supervisión"/>
    <s v="Técnica"/>
  </r>
  <r>
    <x v="22"/>
    <n v="50193000"/>
    <s v="COFINANCIAR LA ENTREGA DE RACIONES DENTRO DE LA EJECUCIÓN DEL PROGRAMA DE ALIMENTACIÓN ESCOLAR, ATRAVEZ DEL CUAL SE BRINDA COMPLEMENTO ALIMENTARIO A  LOS NIÑOS, NIÑAS, Y ADOLESCENTES DE LA MATRICULA OFICIAL,DEL MUNICIPIO DE   EL PEÑOL"/>
    <d v="2017-11-10T00:00:00"/>
    <s v="210 dias"/>
    <s v="Contratación directa"/>
    <s v="Recursos propios"/>
    <n v="169979744"/>
    <n v="169979744"/>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04"/>
    <s v="2017AS390104"/>
    <d v="2017-11-11T00:00:00"/>
    <n v="2017060093032"/>
    <s v="2017AS390104"/>
    <x v="1"/>
    <s v="EL PEÑOL"/>
    <s v="En ejecución"/>
    <s v="N/A"/>
    <s v="ELIANA MONTOYA"/>
    <s v="Tipo C:  Supervisión"/>
    <s v="Técnica"/>
  </r>
  <r>
    <x v="22"/>
    <n v="50193000"/>
    <s v="COFINANCIAR LA ENTREGA DE RACIONES DENTRO DE LA EJECUCIÓN DEL PROGRAMA DE ALIMENTACIÓN ESCOLAR, ATRAVEZ DEL CUAL SE BRINDA COMPLEMENTO ALIMENTARIO A  LOS NIÑOS, NIÑAS, Y ADOLESCENTES DE LA MATRICULA OFICIAL,DEL MUNICIPIO DE   EL RETIRO"/>
    <d v="2017-11-10T00:00:00"/>
    <s v="210 dias"/>
    <s v="Contratación directa"/>
    <s v="Recursos propios"/>
    <n v="394114262"/>
    <n v="394114262"/>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05"/>
    <s v="2017AS390105"/>
    <d v="2017-11-11T00:00:00"/>
    <n v="2017060093032"/>
    <s v="2017AS390105"/>
    <x v="1"/>
    <s v="EL RETIRO "/>
    <s v="En ejecución"/>
    <s v="N/A"/>
    <s v="ELIANA MONTOYA"/>
    <s v="Tipo C:  Supervisión"/>
    <s v="Técnica"/>
  </r>
  <r>
    <x v="22"/>
    <n v="50193000"/>
    <s v="COFINANCIAR LA ENTREGA DE RACIONES DENTRO DE LA EJECUCIÓN DEL PROGRAMA DE ALIMENTACIÓN ESCOLAR, ATRAVEZ DEL CUAL SE BRINDA COMPLEMENTO ALIMENTARIO A  LOS NIÑOS, NIÑAS, Y ADOLESCENTES DE LA MATRICULA OFICIAL,DEL MUNICIPIO DE   EL SANRUARIO"/>
    <d v="2017-11-10T00:00:00"/>
    <s v="210 dias"/>
    <s v="Contratación directa"/>
    <s v="Recursos propios"/>
    <n v="210473130"/>
    <n v="210473130"/>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06"/>
    <s v="2017AS390106"/>
    <d v="2017-11-11T00:00:00"/>
    <n v="2017060093032"/>
    <s v="2017AS390106"/>
    <x v="1"/>
    <s v="EL SANTUARIO"/>
    <s v="En ejecución"/>
    <s v="N/A"/>
    <s v="ELIANA MONTOYA"/>
    <s v="Tipo C:  Supervisión"/>
    <s v="Técnica"/>
  </r>
  <r>
    <x v="22"/>
    <n v="50193000"/>
    <s v="COFINANCIAR LA ENTREGA DE RACIONES DENTRO DE LA EJECUCIÓN DEL PROGRAMA DE ALIMENTACIÓN ESCOLAR, ATRAVEZ DEL CUAL SE BRINDA COMPLEMENTO ALIMENTARIO A  LOS NIÑOS, NIÑAS, Y ADOLESCENTES DE LA MATRICULA OFICIAL,DEL MUNICIPIO DE   ENTRERRIOS"/>
    <d v="2017-11-10T00:00:00"/>
    <s v="210 dias"/>
    <s v="Contratación directa"/>
    <s v="Recursos propios"/>
    <n v="107945040"/>
    <n v="107945040"/>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07"/>
    <s v="2017AS390107"/>
    <d v="2017-11-11T00:00:00"/>
    <n v="2017060093032"/>
    <s v="2017AS390107"/>
    <x v="1"/>
    <s v="ENTRERRIOS"/>
    <s v="En ejecución"/>
    <s v="N/A"/>
    <s v="ELIANA MONTOYA"/>
    <s v="Tipo C:  Supervisión"/>
    <s v="Técnica"/>
  </r>
  <r>
    <x v="22"/>
    <n v="50193000"/>
    <s v="COFINANCIAR LA ENTREGA DE RACIONES DENTRO DE LA EJECUCIÓN DEL PROGRAMA DE ALIMENTACIÓN ESCOLAR, ATRAVEZ DEL CUAL SE BRINDA COMPLEMENTO ALIMENTARIO A  LOS NIÑOS, NIÑAS, Y ADOLESCENTES DE LA MATRICULA OFICIAL,DEL MUNICIPIO DE   FREDONIA"/>
    <d v="2017-11-10T00:00:00"/>
    <s v="210 dias"/>
    <s v="Contratación directa"/>
    <s v="Recursos propios"/>
    <n v="139816350"/>
    <n v="139816350"/>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08"/>
    <s v="2017AS390108"/>
    <d v="2017-11-11T00:00:00"/>
    <n v="2017060093032"/>
    <s v="2017AS390108"/>
    <x v="1"/>
    <s v="FREDONIA"/>
    <s v="En ejecución"/>
    <s v="N/A"/>
    <s v="ELIANA MONTOYA"/>
    <s v="Tipo C:  Supervisión"/>
    <s v="Técnica"/>
  </r>
  <r>
    <x v="22"/>
    <n v="50193000"/>
    <s v="COFINANCIAR LA ENTREGA DE RACIONES DENTRO DE LA EJECUCIÓN DEL PROGRAMA DE ALIMENTACIÓN ESCOLAR, ATRAVEZ DEL CUAL SE BRINDA COMPLEMENTO ALIMENTARIO A  LOS NIÑOS, NIÑAS, Y ADOLESCENTES DE LA MATRICULA OFICIAL,DEL MUNICIPIO DE   FRONTINO"/>
    <d v="2017-11-10T00:00:00"/>
    <s v="210 dias"/>
    <s v="Contratación directa"/>
    <s v="Recursos propios"/>
    <n v="344715008"/>
    <n v="344715008"/>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09"/>
    <s v="2017AS390109"/>
    <d v="2017-11-11T00:00:00"/>
    <n v="2017060093032"/>
    <s v="2017AS390109"/>
    <x v="1"/>
    <s v="FRONTINO"/>
    <s v="En ejecución"/>
    <s v="N/A"/>
    <s v="ELIANA MONTOYA"/>
    <s v="Tipo C:  Supervisión"/>
    <s v="Técnica"/>
  </r>
  <r>
    <x v="22"/>
    <n v="50193000"/>
    <s v="COFINANCIAR LA ENTREGA DE RACIONES DENTRO DE LA EJECUCIÓN DEL PROGRAMA DE ALIMENTACIÓN ESCOLAR, ATRAVEZ DEL CUAL SE BRINDA COMPLEMENTO ALIMENTARIO A  LOS NIÑOS, NIÑAS, Y ADOLESCENTES DE LA MATRICULA OFICIAL,DEL MUNICIPIO DE   GIRALDO "/>
    <d v="2017-11-10T00:00:00"/>
    <s v="210 dias"/>
    <s v="Contratación directa"/>
    <s v="Recursos propios"/>
    <n v="51805740"/>
    <n v="51805740"/>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10"/>
    <s v="2017AS390110"/>
    <d v="2017-11-11T00:00:00"/>
    <n v="2017060093032"/>
    <s v="2017AS390110"/>
    <x v="1"/>
    <s v="GIRALDO"/>
    <s v="En ejecución"/>
    <s v="N/A"/>
    <s v="ELIANA MONTOYA"/>
    <s v="Tipo C:  Supervisión"/>
    <s v="Técnica"/>
  </r>
  <r>
    <x v="22"/>
    <n v="50193000"/>
    <s v="COFINANCIAR LA ENTREGA DE RACIONES DENTRO DE LA EJECUCIÓN DEL PROGRAMA DE ALIMENTACIÓN ESCOLAR, ATRAVEZ DEL CUAL SE BRINDA COMPLEMENTO ALIMENTARIO A  LOS NIÑOS, NIÑAS, Y ADOLESCENTES DE LA MATRICULA OFICIAL,DEL MUNICIPIO DE    GIRARDOTA"/>
    <d v="2017-11-10T00:00:00"/>
    <s v="210 dias"/>
    <s v="Contratación directa"/>
    <s v="Recursos propios"/>
    <n v="408689280"/>
    <n v="408689280"/>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11"/>
    <s v="2017AS390111"/>
    <d v="2017-11-11T00:00:00"/>
    <n v="2017060093032"/>
    <s v="2017AS390111"/>
    <x v="1"/>
    <s v="GIRARDOTA"/>
    <s v="En ejecución"/>
    <s v="N/A"/>
    <s v="ELIANA MONTOYA"/>
    <s v="Tipo C:  Supervisión"/>
    <s v="Técnica"/>
  </r>
  <r>
    <x v="22"/>
    <n v="50193000"/>
    <s v="COFINANCIAR LA ENTREGA DE RACIONES DENTRO DE LA EJECUCIÓN DEL PROGRAMA DE ALIMENTACIÓN ESCOLAR, ATRAVEZ DEL CUAL SE BRINDA COMPLEMENTO ALIMENTARIO A  LOS NIÑOS, NIÑAS, Y ADOLESCENTES DE LA MATRICULA OFICIAL,DEL MUNICIPIO DE    GOMEZ PLATA"/>
    <d v="2017-11-10T00:00:00"/>
    <s v="210 dias"/>
    <s v="Contratación directa"/>
    <s v="Recursos propios"/>
    <n v="174295676"/>
    <n v="174295676"/>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12"/>
    <s v="2017AS390112"/>
    <d v="2017-11-11T00:00:00"/>
    <n v="2017060093032"/>
    <s v="2017AS390112"/>
    <x v="1"/>
    <s v="GOMEZ PLATA"/>
    <s v="En ejecución"/>
    <s v="N/A"/>
    <s v="ELIANA MONTOYA"/>
    <s v="Tipo C:  Supervisión"/>
    <s v="Técnica"/>
  </r>
  <r>
    <x v="22"/>
    <n v="50193000"/>
    <s v="COFINANCIAR LA ENTREGA DE RACIONES DENTRO DE LA EJECUCIÓN DEL PROGRAMA DE ALIMENTACIÓN ESCOLAR, ATRAVEZ DEL CUAL SE BRINDA COMPLEMENTO ALIMENTARIO A  LOS NIÑOS, NIÑAS, Y ADOLESCENTES DE LA MATRICULA OFICIAL,DEL MUNICIPIO DE    GRANADA"/>
    <d v="2017-11-10T00:00:00"/>
    <s v="210 dias"/>
    <s v="Contratación directa"/>
    <s v="Recursos propios"/>
    <n v="184490944"/>
    <n v="184490944"/>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13"/>
    <s v="2017AS390113"/>
    <d v="2017-11-11T00:00:00"/>
    <n v="2017060093032"/>
    <s v="2017AS390113"/>
    <x v="1"/>
    <s v="GRANADA"/>
    <s v="En ejecución"/>
    <s v="N/A"/>
    <s v="ELIANA MONTOYA"/>
    <s v="Tipo C:  Supervisión"/>
    <s v="Técnica"/>
  </r>
  <r>
    <x v="22"/>
    <n v="50193000"/>
    <s v="COFINANCIAR LA ENTREGA DE RACIONES DENTRO DE LA EJECUCIÓN DEL PROGRAMA DE ALIMENTACIÓN ESCOLAR, ATRAVEZ DEL CUAL SE BRINDA COMPLEMENTO ALIMENTARIO A  LOS NIÑOS, NIÑAS, Y ADOLESCENTES DE LA MATRICULA OFICIAL,DEL MUNICIPIO DE   GUADALUPE"/>
    <d v="2017-11-10T00:00:00"/>
    <s v="210 dias"/>
    <s v="Contratación directa"/>
    <s v="Recursos propios"/>
    <n v="58676370"/>
    <n v="58676370"/>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14"/>
    <s v="2017AS390114"/>
    <d v="2017-11-11T00:00:00"/>
    <n v="2017060093032"/>
    <s v="2017AS390114"/>
    <x v="1"/>
    <s v="GUADALUPE"/>
    <s v="En ejecución"/>
    <s v="N/A"/>
    <s v="ELIANA MONTOYA"/>
    <s v="Tipo C:  Supervisión"/>
    <s v="Técnica"/>
  </r>
  <r>
    <x v="22"/>
    <n v="50193000"/>
    <s v="COFINANCIAR LA ENTREGA DE RACIONES DENTRO DE LA EJECUCIÓN DEL PROGRAMA DE ALIMENTACIÓN ESCOLAR, ATRAVEZ DEL CUAL SE BRINDA COMPLEMENTO ALIMENTARIO A  LOS NIÑOS, NIÑAS, Y ADOLESCENTES DE LA MATRICULA OFICIAL,DEL MUNICIPIO DE    GUARNE"/>
    <d v="2017-11-10T00:00:00"/>
    <s v="210 dias"/>
    <s v="Contratación directa"/>
    <s v="Recursos propios"/>
    <n v="218010880"/>
    <n v="218010880"/>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15"/>
    <s v="2017AS390115"/>
    <d v="2017-11-11T00:00:00"/>
    <n v="2017060093032"/>
    <s v="2017AS390115"/>
    <x v="1"/>
    <s v="GUARNE"/>
    <s v="En ejecución"/>
    <s v="N/A"/>
    <s v="ELIANA MONTOYA"/>
    <s v="Tipo C:  Supervisión"/>
    <s v="Técnica"/>
  </r>
  <r>
    <x v="22"/>
    <n v="50193000"/>
    <s v="COFINANCIAR LA ENTREGA DE RACIONES DENTRO DE LA EJECUCIÓN DEL PROGRAMA DE ALIMENTACIÓN ESCOLAR, ATRAVEZ DEL CUAL SE BRINDA COMPLEMENTO ALIMENTARIO A  LOS NIÑOS, NIÑAS, Y ADOLESCENTES DE LA MATRICULA OFICIAL,DEL MUNICIPIO DE    GUATAPE"/>
    <d v="2017-11-10T00:00:00"/>
    <s v="210 dias"/>
    <s v="Contratación directa"/>
    <s v="Recursos propios"/>
    <n v="58223672"/>
    <n v="58223672"/>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16"/>
    <s v="2017AS390116"/>
    <d v="2017-11-11T00:00:00"/>
    <n v="2017060093032"/>
    <s v="2017AS390116"/>
    <x v="1"/>
    <s v="GUATAPÉ"/>
    <s v="En ejecución"/>
    <s v="N/A"/>
    <s v="ELIANA MONTOYA"/>
    <s v="Tipo C:  Supervisión"/>
    <s v="Técnica"/>
  </r>
  <r>
    <x v="22"/>
    <n v="50193000"/>
    <s v="COFINANCIAR LA ENTREGA DE RACIONES DENTRO DE LA EJECUCIÓN DEL PROGRAMA DE ALIMENTACIÓN ESCOLAR, ATRAVEZ DEL CUAL SE BRINDA COMPLEMENTO ALIMENTARIO A  LOS NIÑOS, NIÑAS, Y ADOLESCENTES DE LA MATRICULA OFICIAL,DEL MUNICIPIO DE    HELICONIA"/>
    <d v="2017-11-10T00:00:00"/>
    <s v="210 dias"/>
    <s v="Contratación directa"/>
    <s v="Recursos propios"/>
    <n v="41548319"/>
    <n v="41548319"/>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17"/>
    <s v="2017AS390117"/>
    <d v="2017-11-11T00:00:00"/>
    <n v="2017060093032"/>
    <s v="2017AS390117"/>
    <x v="1"/>
    <s v="HELICONIA"/>
    <s v="En ejecución"/>
    <s v="N/A"/>
    <s v="ELIANA MONTOYA"/>
    <s v="Tipo C:  Supervisión"/>
    <s v="Técnica"/>
  </r>
  <r>
    <x v="22"/>
    <n v="50193000"/>
    <s v="COFINANCIAR LA ENTREGA DE RACIONES DENTRO DE LA EJECUCIÓN DEL PROGRAMA DE ALIMENTACIÓN ESCOLAR, ATRAVEZ DEL CUAL SE BRINDA COMPLEMENTO ALIMENTARIO A  LOS NIÑOS, NIÑAS, Y ADOLESCENTES DE LA MATRICULA OFICIAL,DEL MUNICIPIO DE    HISPANIA"/>
    <d v="2017-11-10T00:00:00"/>
    <s v="210 dias"/>
    <s v="Contratación directa"/>
    <s v="Recursos propios"/>
    <n v="32452793"/>
    <n v="32452793"/>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18"/>
    <s v="2017AS390118"/>
    <d v="2017-11-11T00:00:00"/>
    <n v="2017060093032"/>
    <s v="2017AS390118"/>
    <x v="1"/>
    <s v="HISPANIA"/>
    <s v="En ejecución"/>
    <s v="N/A"/>
    <s v="ELIANA MONTOYA"/>
    <s v="Tipo C:  Supervisión"/>
    <s v="Técnica"/>
  </r>
  <r>
    <x v="22"/>
    <n v="50193000"/>
    <s v="COFINANCIAR LA ENTREGA DE RACIONES DENTRO DE LA EJECUCIÓN DEL PROGRAMA DE ALIMENTACIÓN ESCOLAR, ATRAVEZ DEL CUAL SE BRINDA COMPLEMENTO ALIMENTARIO A  LOS NIÑOS, NIÑAS, Y ADOLESCENTES DE LA MATRICULA OFICIAL,DEL MUNICIPIO DE    ITUANGO"/>
    <d v="2017-11-10T00:00:00"/>
    <s v="210 dias"/>
    <s v="Contratación directa"/>
    <s v="Recursos propios"/>
    <n v="459252940"/>
    <n v="459252940"/>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19"/>
    <s v="2017AS390119"/>
    <d v="2017-11-11T00:00:00"/>
    <n v="2017060093032"/>
    <s v="2017AS390119"/>
    <x v="1"/>
    <s v="ITUANGO"/>
    <s v="En ejecución"/>
    <s v="N/A"/>
    <s v="ELIANA MONTOYA"/>
    <s v="Tipo C:  Supervisión"/>
    <s v="Técnica"/>
  </r>
  <r>
    <x v="22"/>
    <n v="50193000"/>
    <s v="COFINANCIAR LA ENTREGA DE RACIONES DENTRO DE LA EJECUCIÓN DEL PROGRAMA DE ALIMENTACIÓN ESCOLAR, ATRAVEZ DEL CUAL SE BRINDA COMPLEMENTO ALIMENTARIO A  LOS NIÑOS, NIÑAS, Y ADOLESCENTES DE LA MATRICULA OFICIAL,DEL MUNICIPIO DE    JARDIN"/>
    <d v="2017-11-10T00:00:00"/>
    <s v="210 dias"/>
    <s v="Contratación directa"/>
    <s v="Recursos propios"/>
    <n v="108170032"/>
    <n v="108170032"/>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20"/>
    <s v="2017AS390120"/>
    <d v="2017-11-11T00:00:00"/>
    <n v="2017060093032"/>
    <s v="2017AS390120"/>
    <x v="1"/>
    <s v="JARDÍN"/>
    <s v="En ejecución"/>
    <s v="N/A"/>
    <s v="ELIANA MONTOYA"/>
    <s v="Tipo C:  Supervisión"/>
    <s v="Técnica"/>
  </r>
  <r>
    <x v="22"/>
    <n v="50193000"/>
    <s v="COFINANCIAR LA ENTREGA DE RACIONES DENTRO DE LA EJECUCIÓN DEL PROGRAMA DE ALIMENTACIÓN ESCOLAR, ATRAVEZ DEL CUAL SE BRINDA COMPLEMENTO ALIMENTARIO A  LOS NIÑOS, NIÑAS, Y ADOLESCENTES DE LA MATRICULA OFICIAL,DEL MUNICIPIO DE    JERICO"/>
    <d v="2017-11-10T00:00:00"/>
    <s v="210 dias"/>
    <s v="Contratación directa"/>
    <s v="Recursos propios"/>
    <n v="77934768"/>
    <n v="77934768"/>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21"/>
    <s v="2017AS390121"/>
    <d v="2017-11-11T00:00:00"/>
    <n v="2017060093032"/>
    <s v="2017AS390121"/>
    <x v="1"/>
    <s v="JERICÓ"/>
    <s v="En ejecución"/>
    <s v="N/A"/>
    <s v="ELIANA MONTOYA"/>
    <s v="Tipo C:  Supervisión"/>
    <s v="Técnica"/>
  </r>
  <r>
    <x v="22"/>
    <n v="50193000"/>
    <s v="COFINANCIAR LA ENTREGA DE RACIONES DENTRO DE LA EJECUCIÓN DEL PROGRAMA DE ALIMENTACIÓN ESCOLAR, ATRAVEZ DEL CUAL SE BRINDA COMPLEMENTO ALIMENTARIO A  LOS NIÑOS, NIÑAS, Y ADOLESCENTES DE LA MATRICULA OFICIAL,DEL MUNICIPIO DE    LA CEJA"/>
    <d v="2017-11-10T00:00:00"/>
    <s v="210 dias"/>
    <s v="Contratación directa"/>
    <s v="Recursos propios"/>
    <n v="275148128"/>
    <n v="275148128"/>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22"/>
    <s v="2017AS390122"/>
    <d v="2017-11-11T00:00:00"/>
    <n v="2017060093032"/>
    <s v="2017AS390122"/>
    <x v="1"/>
    <s v="LA CEJA"/>
    <s v="En ejecución"/>
    <s v="N/A"/>
    <s v="ELIANA MONTOYA"/>
    <s v="Tipo C:  Supervisión"/>
    <s v="Técnica"/>
  </r>
  <r>
    <x v="22"/>
    <n v="50193000"/>
    <s v="COFINANCIAR LA ENTREGA DE RACIONES DENTRO DE LA EJECUCIÓN DEL PROGRAMA DE ALIMENTACIÓN ESCOLAR, ATRAVEZ DEL CUAL SE BRINDA COMPLEMENTO ALIMENTARIO A  LOS NIÑOS, NIÑAS, Y ADOLESCENTES DE LA MATRICULA OFICIAL,DEL MUNICIPIO DE     LA ESTRELLA"/>
    <d v="2017-11-10T00:00:00"/>
    <s v="210 dias"/>
    <s v="Contratación directa"/>
    <s v="Recursos propios"/>
    <n v="608430980"/>
    <n v="608430980"/>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23"/>
    <s v="2017AS390123"/>
    <d v="2017-11-11T00:00:00"/>
    <n v="2017060093032"/>
    <s v="2017AS390123"/>
    <x v="1"/>
    <s v="LA ESTRELLA"/>
    <s v="En ejecución"/>
    <s v="N/A"/>
    <s v="ELIANA MONTOYA"/>
    <s v="Tipo C:  Supervisión"/>
    <s v="Técnica"/>
  </r>
  <r>
    <x v="22"/>
    <n v="50193000"/>
    <s v="COFINANCIAR LA ENTREGA DE RACIONES DENTRO DE LA EJECUCIÓN DEL PROGRAMA DE ALIMENTACIÓN ESCOLAR, ATRAVEZ DEL CUAL SE BRINDA COMPLEMENTO ALIMENTARIO A  LOS NIÑOS, NIÑAS, Y ADOLESCENTES DE LA MATRICULA OFICIAL,DEL MUNICIPIO DE     LA PINTADA"/>
    <d v="2017-11-10T00:00:00"/>
    <s v="210 dias"/>
    <s v="Contratación directa"/>
    <s v="Recursos propios"/>
    <n v="43153380"/>
    <n v="43153380"/>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24"/>
    <s v="2017AS390124"/>
    <d v="2017-11-11T00:00:00"/>
    <n v="2017060093032"/>
    <s v="2017AS390124"/>
    <x v="1"/>
    <s v="LA PINTADA"/>
    <s v="En ejecución"/>
    <s v="N/A"/>
    <s v="ELIANA MONTOYA"/>
    <s v="Tipo C:  Supervisión"/>
    <s v="Técnica"/>
  </r>
  <r>
    <x v="22"/>
    <n v="50193000"/>
    <s v="COFINANCIAR LA ENTREGA DE RACIONES DENTRO DE LA EJECUCIÓN DEL PROGRAMA DE ALIMENTACIÓN ESCOLAR, ATRAVEZ DEL CUAL SE BRINDA COMPLEMENTO ALIMENTARIO A  LOS NIÑOS, NIÑAS, Y ADOLESCENTES DE LA MATRICULA OFICIAL,DEL MUNICIPIO DE   LA UNION"/>
    <d v="2017-11-10T00:00:00"/>
    <s v="210 dias"/>
    <s v="Contratación directa"/>
    <s v="Recursos propios"/>
    <n v="271471104"/>
    <n v="271471104"/>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25"/>
    <s v="2017AS390125"/>
    <d v="2017-11-11T00:00:00"/>
    <n v="2017060093032"/>
    <s v="2017AS390125"/>
    <x v="1"/>
    <s v="LA UNIÓN"/>
    <s v="En ejecución"/>
    <s v="N/A"/>
    <s v="ELIANA MONTOYA"/>
    <s v="Tipo C:  Supervisión"/>
    <s v="Técnica"/>
  </r>
  <r>
    <x v="22"/>
    <n v="50193000"/>
    <s v="COFINANCIAR LA ENTREGA DE RACIONES DENTRO DE LA EJECUCIÓN DEL PROGRAMA DE ALIMENTACIÓN ESCOLAR, ATRAVEZ DEL CUAL SE BRINDA COMPLEMENTO ALIMENTARIO A  LOS NIÑOS, NIÑAS, Y ADOLESCENTES DE LA MATRICULA OFICIAL,DEL MUNICIPIO DE   LIBORINA"/>
    <d v="2017-11-10T00:00:00"/>
    <s v="210 dias"/>
    <s v="Contratación directa"/>
    <s v="Recursos propios"/>
    <n v="94269152"/>
    <n v="94269152"/>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26"/>
    <s v="2017AS390126"/>
    <d v="2017-11-11T00:00:00"/>
    <n v="2017060093032"/>
    <s v="2017AS390126"/>
    <x v="1"/>
    <s v="LIBORINA"/>
    <s v="En ejecución"/>
    <s v="N/A"/>
    <s v="ELIANA MONTOYA"/>
    <s v="Tipo C:  Supervisión"/>
    <s v="Técnica"/>
  </r>
  <r>
    <x v="22"/>
    <n v="50193000"/>
    <s v="COFINANCIAR LA ENTREGA DE RACIONES DENTRO DE LA EJECUCIÓN DEL PROGRAMA DE ALIMENTACIÓN ESCOLAR, ATRAVEZ DEL CUAL SE BRINDA COMPLEMENTO ALIMENTARIO A  LOS NIÑOS, NIÑAS, Y ADOLESCENTES DE LA MATRICULA OFICIAL,DEL MUNICIPIO DE    MACEO"/>
    <d v="2017-11-10T00:00:00"/>
    <s v="210 dias"/>
    <s v="Contratación directa"/>
    <s v="Recursos propios"/>
    <n v="84512168"/>
    <n v="84512168"/>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27"/>
    <s v="2017AS390127"/>
    <d v="2017-11-11T00:00:00"/>
    <n v="2017060093032"/>
    <s v="2017AS390127"/>
    <x v="1"/>
    <s v="MACEO"/>
    <s v="En ejecución"/>
    <s v="N/A"/>
    <s v="ELIANA MONTOYA"/>
    <s v="Tipo C:  Supervisión"/>
    <s v="Técnica"/>
  </r>
  <r>
    <x v="22"/>
    <n v="50193000"/>
    <s v="COFINANCIAR LA ENTREGA DE RACIONES DENTRO DE LA EJECUCIÓN DEL PROGRAMA DE ALIMENTACIÓN ESCOLAR, ATRAVEZ DEL CUAL SE BRINDA COMPLEMENTO ALIMENTARIO A  LOS NIÑOS, NIÑAS, Y ADOLESCENTES DE LA MATRICULA OFICIAL,DEL MUNICIPIO DE    MARINILLA"/>
    <d v="2017-11-10T00:00:00"/>
    <s v="210 dias"/>
    <s v="Contratación directa"/>
    <s v="Recursos propios"/>
    <n v="379849792"/>
    <n v="379849792"/>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28"/>
    <s v="2017AS390128"/>
    <d v="2017-11-11T00:00:00"/>
    <n v="2017060093032"/>
    <s v="2017AS390128"/>
    <x v="1"/>
    <s v="MARINILLA"/>
    <s v="En ejecución"/>
    <s v="N/A"/>
    <s v="ELIANA MONTOYA"/>
    <s v="Tipo C:  Supervisión"/>
    <s v="Técnica"/>
  </r>
  <r>
    <x v="22"/>
    <n v="50193000"/>
    <s v="COFINANCIAR LA ENTREGA DE RACIONES DENTRO DE LA EJECUCIÓN DEL PROGRAMA DE ALIMENTACIÓN ESCOLAR, ATRAVEZ DEL CUAL SE BRINDA COMPLEMENTO ALIMENTARIO A  LOS NIÑOS, NIÑAS, Y ADOLESCENTES DE LA MATRICULA OFICIAL,DEL MUNICIPIO DE   MONTEBELLO"/>
    <d v="2017-11-10T00:00:00"/>
    <s v="210 dias"/>
    <s v="Contratación directa"/>
    <s v="Recursos propios"/>
    <n v="69495576"/>
    <n v="69495576"/>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29"/>
    <s v="2017AS390129"/>
    <d v="2017-11-11T00:00:00"/>
    <n v="2017060093032"/>
    <s v="2017AS390129"/>
    <x v="1"/>
    <s v="MONTEBELLO"/>
    <s v="En ejecución"/>
    <s v="N/A"/>
    <s v="ELIANA MONTOYA"/>
    <s v="Tipo C:  Supervisión"/>
    <s v="Técnica"/>
  </r>
  <r>
    <x v="22"/>
    <n v="50193000"/>
    <s v="COFINANCIAR LA ENTREGA DE RACIONES DENTRO DE LA EJECUCIÓN DEL PROGRAMA DE ALIMENTACIÓN ESCOLAR, ATRAVEZ DEL CUAL SE BRINDA COMPLEMENTO ALIMENTARIO A  LOS NIÑOS, NIÑAS, Y ADOLESCENTES DE LA MATRICULA OFICIAL,DEL MUNICIPIO DE    MURINDO"/>
    <d v="2017-11-10T00:00:00"/>
    <s v="210 dias"/>
    <s v="Contratación directa"/>
    <s v="Recursos propios"/>
    <n v="120898384"/>
    <n v="120898384"/>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30"/>
    <s v="2017AS390130"/>
    <d v="2017-11-11T00:00:00"/>
    <n v="2017060093032"/>
    <s v="2017AS390130"/>
    <x v="1"/>
    <s v="MURINDÓ"/>
    <s v="En ejecución"/>
    <s v="N/A"/>
    <s v="ELIANA MONTOYA"/>
    <s v="Tipo C:  Supervisión"/>
    <s v="Técnica"/>
  </r>
  <r>
    <x v="22"/>
    <n v="50193000"/>
    <s v="COFINANCIAR LA ENTREGA DE RACIONES DENTRO DE LA EJECUCIÓN DEL PROGRAMA DE ALIMENTACIÓN ESCOLAR, ATRAVEZ DEL CUAL SE BRINDA COMPLEMENTO ALIMENTARIO A  LOS NIÑOS, NIÑAS, Y ADOLESCENTES DE LA MATRICULA OFICIAL,DEL MUNICIPIO DE    MUTATA"/>
    <d v="2017-11-10T00:00:00"/>
    <s v="210 dias"/>
    <s v="Contratación directa"/>
    <s v="Recursos propios"/>
    <n v="367460768"/>
    <n v="367460768"/>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31"/>
    <s v="2017AS390131"/>
    <d v="2017-11-11T00:00:00"/>
    <n v="2017060093032"/>
    <s v="2017AS390131"/>
    <x v="1"/>
    <s v="MUTATÁ"/>
    <s v="En ejecución"/>
    <s v="N/A"/>
    <s v="ELIANA MONTOYA"/>
    <s v="Tipo C:  Supervisión"/>
    <s v="Técnica"/>
  </r>
  <r>
    <x v="22"/>
    <n v="50193000"/>
    <s v="COFINANCIAR LA ENTREGA DE RACIONES DENTRO DE LA EJECUCIÓN DEL PROGRAMA DE ALIMENTACIÓN ESCOLAR, ATRAVEZ DEL CUAL SE BRINDA COMPLEMENTO ALIMENTARIO A  LOS NIÑOS, NIÑAS, Y ADOLESCENTES DE LA MATRICULA OFICIAL,DEL MUNICIPIO DE   NARIÑO"/>
    <d v="2017-11-10T00:00:00"/>
    <s v="210 dias"/>
    <s v="Contratación directa"/>
    <s v="Recursos propios"/>
    <n v="189119344"/>
    <n v="189119344"/>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32"/>
    <s v="2017AS390132"/>
    <d v="2017-11-11T00:00:00"/>
    <n v="2017060093032"/>
    <s v="2017AS390132"/>
    <x v="1"/>
    <s v="NARIÑO"/>
    <s v="En ejecución"/>
    <s v="N/A"/>
    <s v="ELIANA MONTOYA"/>
    <s v="Tipo C:  Supervisión"/>
    <s v="Técnica"/>
  </r>
  <r>
    <x v="22"/>
    <n v="50193000"/>
    <s v="COFINANCIAR LA ENTREGA DE RACIONES DENTRO DE LA EJECUCIÓN DEL PROGRAMA DE ALIMENTACIÓN ESCOLAR, ATRAVEZ DEL CUAL SE BRINDA COMPLEMENTO ALIMENTARIO A  LOS NIÑOS, NIÑAS, Y ADOLESCENTES DE LA MATRICULA OFICIAL,DEL MUNICIPIO DE   NECHI"/>
    <d v="2017-11-10T00:00:00"/>
    <s v="210 dias"/>
    <s v="Contratación directa"/>
    <s v="Recursos propios"/>
    <n v="367945280"/>
    <n v="367945280"/>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33"/>
    <s v="2017AS390133"/>
    <d v="2017-11-11T00:00:00"/>
    <n v="2017060093032"/>
    <s v="2017AS390133"/>
    <x v="1"/>
    <s v="NECHÍ"/>
    <s v="En ejecución"/>
    <s v="N/A"/>
    <s v="ELIANA MONTOYA"/>
    <s v="Tipo C:  Supervisión"/>
    <s v="Técnica"/>
  </r>
  <r>
    <x v="22"/>
    <n v="50193000"/>
    <s v="COFINANCIAR LA ENTREGA DE RACIONES DENTRO DE LA EJECUCIÓN DEL PROGRAMA DE ALIMENTACIÓN ESCOLAR, ATRAVEZ DEL CUAL SE BRINDA COMPLEMENTO ALIMENTARIO A  LOS NIÑOS, NIÑAS, Y ADOLESCENTES DE LA MATRICULA OFICIAL,DEL MUNICIPIO DE    NECOCLI"/>
    <d v="2017-11-10T00:00:00"/>
    <s v="210 dias"/>
    <s v="Contratación directa"/>
    <s v="Recursos propios"/>
    <n v="1235261060"/>
    <n v="1235261060"/>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34"/>
    <s v="2017AS390134"/>
    <d v="2017-11-11T00:00:00"/>
    <n v="2017060093032"/>
    <s v="2017AS390134"/>
    <x v="1"/>
    <s v="NECOCLÍ"/>
    <s v="En ejecución"/>
    <s v="N/A"/>
    <s v="ELIANA MONTOYA"/>
    <s v="Tipo C:  Supervisión"/>
    <s v="Técnica"/>
  </r>
  <r>
    <x v="22"/>
    <n v="50193000"/>
    <s v="COFINANCIAR LA ENTREGA DE RACIONES DENTRO DE LA EJECUCIÓN DEL PROGRAMA DE ALIMENTACIÓN ESCOLAR, ATRAVEZ DEL CUAL SE BRINDA COMPLEMENTO ALIMENTARIO A  LOS NIÑOS, NIÑAS, Y ADOLESCENTES DE LA MATRICULA OFICIAL,DEL MUNICIPIO DE   OLAYA"/>
    <d v="2017-11-10T00:00:00"/>
    <s v="210 dias"/>
    <s v="Contratación directa"/>
    <s v="Recursos propios"/>
    <n v="42789280"/>
    <n v="42789280"/>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35"/>
    <s v="2017AS390135"/>
    <d v="2017-11-11T00:00:00"/>
    <n v="2017060093032"/>
    <s v="2017AS390135"/>
    <x v="1"/>
    <s v="OLAYA"/>
    <s v="En ejecución"/>
    <s v="N/A"/>
    <s v="ELIANA MONTOYA"/>
    <s v="Tipo C:  Supervisión"/>
    <s v="Técnica"/>
  </r>
  <r>
    <x v="22"/>
    <n v="50193000"/>
    <s v="COFINANCIAR LA ENTREGA DE RACIONES DENTRO DE LA EJECUCIÓN DEL PROGRAMA DE ALIMENTACIÓN ESCOLAR, ATRAVEZ DEL CUAL SE BRINDA COMPLEMENTO ALIMENTARIO A  LOS NIÑOS, NIÑAS, Y ADOLESCENTES DE LA MATRICULA OFICIAL,DEL MUNICIPIO DE   PEQUE  "/>
    <d v="2017-11-10T00:00:00"/>
    <s v="210 dias"/>
    <s v="Contratación directa"/>
    <s v="Recursos propios"/>
    <n v="179633696"/>
    <n v="179633696"/>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36"/>
    <s v="2017AS390136"/>
    <d v="2017-11-11T00:00:00"/>
    <n v="2017060093032"/>
    <s v="2017AS390136"/>
    <x v="1"/>
    <s v="PEQUE"/>
    <s v="En ejecución"/>
    <s v="N/A"/>
    <s v="ELIANA MONTOYA"/>
    <s v="Tipo C:  Supervisión"/>
    <s v="Técnica"/>
  </r>
  <r>
    <x v="22"/>
    <n v="50193000"/>
    <s v="COFINANCIAR LA ENTREGA DE RACIONES DENTRO DE LA EJECUCIÓN DEL PROGRAMA DE ALIMENTACIÓN ESCOLAR, ATRAVEZ DEL CUAL SE BRINDA COMPLEMENTO ALIMENTARIO A  LOS NIÑOS, NIÑAS, Y ADOLESCENTES DE LA MATRICULA OFICIAL,DEL MUNICIPIO DE    PUEBLORRICO"/>
    <d v="2017-11-10T00:00:00"/>
    <s v="210 dias"/>
    <s v="Contratación directa"/>
    <s v="Recursos propios"/>
    <n v="60912120"/>
    <n v="60912120"/>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37"/>
    <s v="2017AS390137"/>
    <d v="2017-11-11T00:00:00"/>
    <n v="2017060093032"/>
    <s v="2017AS390137"/>
    <x v="1"/>
    <s v="PUEBLORRICO"/>
    <s v="En ejecución"/>
    <s v="N/A"/>
    <s v="ELIANA MONTOYA"/>
    <s v="Tipo C:  Supervisión"/>
    <s v="Técnica"/>
  </r>
  <r>
    <x v="22"/>
    <n v="50193000"/>
    <s v="COFINANCIAR LA ENTREGA DE RACIONES DENTRO DE LA EJECUCIÓN DEL PROGRAMA DE ALIMENTACIÓN ESCOLAR, ATRAVEZ DEL CUAL SE BRINDA COMPLEMENTO ALIMENTARIO A  LOS NIÑOS, NIÑAS, Y ADOLESCENTES DE LA MATRICULA OFICIAL,DEL MUNICIPIO DE    PUERTO BERRIO"/>
    <d v="2017-11-10T00:00:00"/>
    <s v="210 dias"/>
    <s v="Contratación directa"/>
    <s v="Recursos propios"/>
    <n v="203900416"/>
    <n v="203900416"/>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38"/>
    <s v="2017AS390138"/>
    <d v="2017-11-11T00:00:00"/>
    <n v="2017060093032"/>
    <s v="2017AS390138"/>
    <x v="1"/>
    <s v="PEUERTO BERRIO"/>
    <s v="En ejecución"/>
    <s v="N/A"/>
    <s v="ELIANA MONTOYA"/>
    <s v="Tipo C:  Supervisión"/>
    <s v="Técnica"/>
  </r>
  <r>
    <x v="22"/>
    <n v="50193000"/>
    <s v="COFINANCIAR LA ENTREGA DE RACIONES DENTRO DE LA EJECUCIÓN DEL PROGRAMA DE ALIMENTACIÓN ESCOLAR, ATRAVEZ DEL CUAL SE BRINDA COMPLEMENTO ALIMENTARIO A  LOS NIÑOS, NIÑAS, Y ADOLESCENTES DE LA MATRICULA OFICIAL,DEL MUNICIPIO DE    PUERTO NARE"/>
    <d v="2017-11-10T00:00:00"/>
    <s v="210 dias"/>
    <s v="Contratación directa"/>
    <s v="Recursos propios"/>
    <n v="402309472"/>
    <n v="402309742"/>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39"/>
    <s v="2017AS390139"/>
    <d v="2017-11-11T00:00:00"/>
    <n v="2017060093032"/>
    <s v="2017AS390139"/>
    <x v="1"/>
    <s v="PUERTO NARE"/>
    <s v="En ejecución"/>
    <s v="N/A"/>
    <s v="ELIANA MONTOYA"/>
    <s v="Tipo C:  Supervisión"/>
    <s v="Técnica"/>
  </r>
  <r>
    <x v="22"/>
    <n v="50193000"/>
    <s v="COFINANCIAR LA ENTREGA DE RACIONES DENTRO DE LA EJECUCIÓN DEL PROGRAMA DE ALIMENTACIÓN ESCOLAR, ATRAVEZ DEL CUAL SE BRINDA COMPLEMENTO ALIMENTARIO A  LOS NIÑOS, NIÑAS, Y ADOLESCENTES DE LA MATRICULA OFICIAL,DEL MUNICIPIO DE    PUERTO TRIUNFO"/>
    <d v="2017-11-10T00:00:00"/>
    <s v="210 dias"/>
    <s v="Contratación directa"/>
    <s v="Recursos propios"/>
    <n v="261835536"/>
    <n v="261835536"/>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40"/>
    <s v="2017AS390140"/>
    <d v="2017-11-11T00:00:00"/>
    <n v="2017060093032"/>
    <s v="2017AS390140"/>
    <x v="1"/>
    <s v="PUERTO TRIUNFO"/>
    <s v="En ejecución"/>
    <s v="N/A"/>
    <s v="ELIANA MONTOYA"/>
    <s v="Tipo C:  Supervisión"/>
    <s v="Técnica"/>
  </r>
  <r>
    <x v="22"/>
    <n v="50193000"/>
    <s v="COFINANCIAR LA ENTREGA DE RACIONES DENTRO DE LA EJECUCIÓN DEL PROGRAMA DE ALIMENTACIÓN ESCOLAR, ATRAVEZ DEL CUAL SE BRINDA COMPLEMENTO ALIMENTARIO A  LOS NIÑOS, NIÑAS, Y ADOLESCENTES DE LA MATRICULA OFICIAL,DEL MUNICIPIO DE   REMEDIOS"/>
    <d v="2017-11-10T00:00:00"/>
    <s v="210 dias"/>
    <s v="Contratación directa"/>
    <s v="Recursos propios"/>
    <n v="454826816"/>
    <n v="454826816"/>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41"/>
    <s v="2017AS390141"/>
    <d v="2017-11-11T00:00:00"/>
    <n v="2017060093032"/>
    <s v="2017AS390141"/>
    <x v="1"/>
    <s v="REMEDIOS"/>
    <s v="En ejecución"/>
    <s v="N/A"/>
    <s v="ELIANA MONTOYA"/>
    <s v="Tipo C:  Supervisión"/>
    <s v="Técnica"/>
  </r>
  <r>
    <x v="22"/>
    <n v="50193000"/>
    <s v="COFINANCIAR LA ENTREGA DE RACIONES DENTRO DE LA EJECUCIÓN DEL PROGRAMA DE ALIMENTACIÓN ESCOLAR, ATRAVEZ DEL CUAL SE BRINDA COMPLEMENTO ALIMENTARIO A  LOS NIÑOS, NIÑAS, Y ADOLESCENTES DE LA MATRICULA OFICIAL,DEL MUNICIPIO DE   SABANALARGA"/>
    <d v="2017-11-10T00:00:00"/>
    <s v="210 dias"/>
    <s v="Contratación directa"/>
    <s v="Recursos propios"/>
    <n v="118143704"/>
    <n v="118143704"/>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42"/>
    <s v="2017AS390142"/>
    <d v="2017-11-11T00:00:00"/>
    <n v="2017060093032"/>
    <s v="2017AS390142"/>
    <x v="1"/>
    <s v="SABANALARGA"/>
    <s v="En ejecución"/>
    <s v="N/A"/>
    <s v="ELIANA MONTOYA"/>
    <s v="Tipo C:  Supervisión"/>
    <s v="Técnica"/>
  </r>
  <r>
    <x v="22"/>
    <n v="50193000"/>
    <s v="COFINANCIAR LA ENTREGA DE RACIONES DENTRO DE LA EJECUCIÓN DEL PROGRAMA DE ALIMENTACIÓN ESCOLAR, ATRAVEZ DEL CUAL SE BRINDA COMPLEMENTO ALIMENTARIO A  LOS NIÑOS, NIÑAS, Y ADOLESCENTES DE LA MATRICULA OFICIAL,DEL MUNICIPIO DE   SALGAR"/>
    <d v="2017-11-10T00:00:00"/>
    <s v="210 dias"/>
    <s v="Contratación directa"/>
    <s v="Recursos propios"/>
    <n v="230145936"/>
    <n v="230145936"/>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43"/>
    <s v="2017AS390143"/>
    <d v="2017-11-11T00:00:00"/>
    <n v="2017060093032"/>
    <s v="2017AS390143"/>
    <x v="1"/>
    <s v="SALGAR"/>
    <s v="En ejecución"/>
    <s v="N/A"/>
    <s v="ELIANA MONTOYA"/>
    <s v="Tipo C:  Supervisión"/>
    <s v="Técnica"/>
  </r>
  <r>
    <x v="22"/>
    <n v="50193000"/>
    <s v="COFINANCIAR LA ENTREGA DE RACIONES DENTRO DE LA EJECUCIÓN DEL PROGRAMA DE ALIMENTACIÓN ESCOLAR, ATRAVEZ DEL CUAL SE BRINDA COMPLEMENTO ALIMENTARIO A  LOS NIÑOS, NIÑAS, Y ADOLESCENTES DE LA MATRICULA OFICIAL,DEL MUNICIPIO DE   SAN ANDRES DE CUERQUIA"/>
    <d v="2017-11-10T00:00:00"/>
    <s v="210 dias"/>
    <s v="Contratación directa"/>
    <s v="Recursos propios"/>
    <n v="89510952"/>
    <n v="89510952"/>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44"/>
    <s v="2017AS390144"/>
    <d v="2017-11-11T00:00:00"/>
    <n v="2017060093032"/>
    <s v="2017AS390144"/>
    <x v="1"/>
    <s v="SAN ANDRES DE CUERQUIA"/>
    <s v="En ejecución"/>
    <s v="N/A"/>
    <s v="ELIANA MONTOYA"/>
    <s v="Tipo C:  Supervisión"/>
    <s v="Técnica"/>
  </r>
  <r>
    <x v="22"/>
    <n v="50193000"/>
    <s v="COFINANCIAR LA ENTREGA DE RACIONES DENTRO DE LA EJECUCIÓN DEL PROGRAMA DE ALIMENTACIÓN ESCOLAR, ATRAVEZ DEL CUAL SE BRINDA COMPLEMENTO ALIMENTARIO A  LOS NIÑOS, NIÑAS, Y ADOLESCENTES DE LA MATRICULA OFICIAL,DEL MUNICIPIO DE   SAN CARLOS"/>
    <d v="2017-11-10T00:00:00"/>
    <s v="210 dias"/>
    <s v="Contratación directa"/>
    <s v="Recursos propios"/>
    <n v="606886020"/>
    <n v="606886020"/>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45"/>
    <s v="2017AS390145"/>
    <d v="2017-11-11T00:00:00"/>
    <n v="2017060093032"/>
    <s v="2017AS390145"/>
    <x v="1"/>
    <s v="SAN CARLOS "/>
    <s v="En ejecución"/>
    <s v="N/A"/>
    <s v="ELIANA MONTOYA"/>
    <s v="Tipo C:  Supervisión"/>
    <s v="Técnica"/>
  </r>
  <r>
    <x v="22"/>
    <n v="50193000"/>
    <s v="COFINANCIAR LA ENTREGA DE RACIONES DENTRO DE LA EJECUCIÓN DEL PROGRAMA DE ALIMENTACIÓN ESCOLAR, ATRAVEZ DEL CUAL SE BRINDA COMPLEMENTO ALIMENTARIO A  LOS NIÑOS, NIÑAS, Y ADOLESCENTES DE LA MATRICULA OFICIAL,DEL MUNICIPIO DE   SAN FRANCISCO"/>
    <d v="2017-11-10T00:00:00"/>
    <s v="210 dias"/>
    <s v="Contratación directa"/>
    <s v="Recursos propios"/>
    <n v="117138648"/>
    <n v="117138648"/>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46"/>
    <s v="2017AS390146"/>
    <d v="2017-11-11T00:00:00"/>
    <n v="2017060093032"/>
    <s v="2017AS390146"/>
    <x v="1"/>
    <s v="SAN FRANCISCO"/>
    <s v="En ejecución"/>
    <s v="N/A"/>
    <s v="ELIANA MONTOYA"/>
    <s v="Tipo C:  Supervisión"/>
    <s v="Técnica"/>
  </r>
  <r>
    <x v="22"/>
    <n v="50193000"/>
    <s v="COFINANCIAR LA ENTREGA DE RACIONES DENTRO DE LA EJECUCIÓN DEL PROGRAMA DE ALIMENTACIÓN ESCOLAR, ATRAVEZ DEL CUAL SE BRINDA COMPLEMENTO ALIMENTARIO A  LOS NIÑOS, NIÑAS, Y ADOLESCENTES DE LA MATRICULA OFICIAL,DEL MUNICIPIO DE   SAN JERONIMO"/>
    <d v="2017-11-10T00:00:00"/>
    <s v="210 dias"/>
    <s v="Contratación directa"/>
    <s v="Recursos propios"/>
    <n v="110067600"/>
    <n v="110067600"/>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47"/>
    <s v="2017AS390147"/>
    <d v="2017-11-11T00:00:00"/>
    <n v="2017060093032"/>
    <s v="2017AS390147"/>
    <x v="1"/>
    <s v="SAN JERONIMO"/>
    <s v="En ejecución"/>
    <s v="N/A"/>
    <s v="ELIANA MONTOYA"/>
    <s v="Tipo C:  Supervisión"/>
    <s v="Técnica"/>
  </r>
  <r>
    <x v="22"/>
    <n v="50193000"/>
    <s v="COFINANCIAR LA ENTREGA DE RACIONES DENTRO DE LA EJECUCIÓN DEL PROGRAMA DE ALIMENTACIÓN ESCOLAR, ATRAVEZ DEL CUAL SE BRINDA COMPLEMENTO ALIMENTARIO A  LOS NIÑOS, NIÑAS, Y ADOLESCENTES DE LA MATRICULA OFICIAL,DEL MUNICIPIO DE   SAN JOSE DE LA MONTAÑA"/>
    <d v="2017-11-10T00:00:00"/>
    <s v="210 dias"/>
    <s v="Contratación directa"/>
    <s v="Recursos propios"/>
    <n v="41152360"/>
    <n v="41152360"/>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48"/>
    <s v="2017AS390148"/>
    <d v="2017-11-11T00:00:00"/>
    <n v="2017060093032"/>
    <s v="2017AS390148"/>
    <x v="1"/>
    <s v="SAN JOSE DE LA MONTAÑA "/>
    <s v="En ejecución"/>
    <s v="N/A"/>
    <s v="ELIANA MONTOYA"/>
    <s v="Tipo C:  Supervisión"/>
    <s v="Técnica"/>
  </r>
  <r>
    <x v="22"/>
    <n v="50193000"/>
    <s v="COFINANCIAR LA ENTREGA DE RACIONES DENTRO DE LA EJECUCIÓN DEL PROGRAMA DE ALIMENTACIÓN ESCOLAR, ATRAVEZ DEL CUAL SE BRINDA COMPLEMENTO ALIMENTARIO A  LOS NIÑOS, NIÑAS, Y ADOLESCENTES DE LA MATRICULA OFICIAL,DEL MUNICIPIO DE   SAN JUAN DE URABA"/>
    <d v="2017-11-10T00:00:00"/>
    <s v="210 dias"/>
    <s v="Contratación directa"/>
    <s v="Recursos propios"/>
    <n v="802493630"/>
    <n v="802493630"/>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49"/>
    <s v="2017AS390149"/>
    <d v="2017-11-11T00:00:00"/>
    <n v="2017060093032"/>
    <s v="2017AS390149"/>
    <x v="1"/>
    <s v="SAN JUAN DE URABA "/>
    <s v="En ejecución"/>
    <s v="N/A"/>
    <s v="ELIANA MONTOYA"/>
    <s v="Tipo C:  Supervisión"/>
    <s v="Técnica"/>
  </r>
  <r>
    <x v="22"/>
    <n v="50193000"/>
    <s v="COFINANCIAR LA ENTREGA DE RACIONES DENTRO DE LA EJECUCIÓN DEL PROGRAMA DE ALIMENTACIÓN ESCOLAR, ATRAVEZ DEL CUAL SE BRINDA COMPLEMENTO ALIMENTARIO A  LOS NIÑOS, NIÑAS, Y ADOLESCENTES DE LA MATRICULA OFICIAL,DEL MUNICIPIO DE    SAN LUIS"/>
    <d v="2017-11-10T00:00:00"/>
    <s v="210 dias"/>
    <s v="Contratación directa"/>
    <s v="Recursos propios"/>
    <n v="424997152"/>
    <n v="424997152"/>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50"/>
    <s v="2017AS390150"/>
    <d v="2017-11-11T00:00:00"/>
    <n v="2017060093032"/>
    <s v="2017AS390150"/>
    <x v="1"/>
    <s v="SAN LUIS "/>
    <s v="En ejecución"/>
    <s v="N/A"/>
    <s v="ELIANA MONTOYA"/>
    <s v="Tipo C:  Supervisión"/>
    <s v="Técnica"/>
  </r>
  <r>
    <x v="22"/>
    <n v="50193000"/>
    <s v="COFINANCIAR LA ENTREGA DE RACIONES DENTRO DE LA EJECUCIÓN DEL PROGRAMA DE ALIMENTACIÓN ESCOLAR, ATRAVEZ DEL CUAL SE BRINDA COMPLEMENTO ALIMENTARIO A  LOS NIÑOS, NIÑAS, Y ADOLESCENTES DE LA MATRICULA OFICIAL,DEL MUNICIPIO DE   SAN PEDRO DE LOS MILAGROS"/>
    <d v="2017-11-10T00:00:00"/>
    <s v="210 dias"/>
    <s v="Contratación directa"/>
    <s v="Recursos propios"/>
    <n v="219107328"/>
    <n v="219107328"/>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51"/>
    <s v="2017AS390151"/>
    <d v="2017-11-11T00:00:00"/>
    <n v="2017060093032"/>
    <s v="2017AS390151"/>
    <x v="1"/>
    <s v="SAN PEDRO DE LOS MILAGROS "/>
    <s v="En ejecución"/>
    <s v="N/A"/>
    <s v="ELIANA MONTOYA"/>
    <s v="Tipo C:  Supervisión"/>
    <s v="Técnica"/>
  </r>
  <r>
    <x v="22"/>
    <n v="50193000"/>
    <s v="COFINANCIAR LA ENTREGA DE RACIONES DENTRO DE LA EJECUCIÓN DEL PROGRAMA DE ALIMENTACIÓN ESCOLAR, ATRAVEZ DEL CUAL SE BRINDA COMPLEMENTO ALIMENTARIO A  LOS NIÑOS, NIÑAS, Y ADOLESCENTES DE LA MATRICULA OFICIAL,DEL MUNICIPIO DE   SAN PEDRO DE URABA"/>
    <d v="2017-11-10T00:00:00"/>
    <s v="210 dias"/>
    <s v="Contratación directa"/>
    <s v="Recursos propios"/>
    <n v="566591680"/>
    <n v="566591680"/>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52"/>
    <s v="2017AS390152"/>
    <d v="2017-11-11T00:00:00"/>
    <n v="2017060093032"/>
    <s v="2017AS390152"/>
    <x v="1"/>
    <s v="SAN PEDRO DE URABA "/>
    <s v="En ejecución"/>
    <s v="N/A"/>
    <s v="ELIANA MONTOYA"/>
    <s v="Tipo C:  Supervisión"/>
    <s v="Técnica"/>
  </r>
  <r>
    <x v="22"/>
    <n v="50193000"/>
    <s v="COFINANCIAR LA ENTREGA DE RACIONES DENTRO DE LA EJECUCIÓN DEL PROGRAMA DE ALIMENTACIÓN ESCOLAR, ATRAVEZ DEL CUAL SE BRINDA COMPLEMENTO ALIMENTARIO A  LOS NIÑOS, NIÑAS, Y ADOLESCENTES DE LA MATRICULA OFICIAL,DEL MUNICIPIO DE   SAN RAFAEL"/>
    <d v="2017-11-10T00:00:00"/>
    <s v="210 dias"/>
    <s v="Contratación directa"/>
    <s v="Recursos propios"/>
    <n v="255161200"/>
    <n v="255161200"/>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53"/>
    <s v="2017AS390153"/>
    <d v="2017-11-11T00:00:00"/>
    <n v="2017060093032"/>
    <s v="2017AS390153"/>
    <x v="1"/>
    <s v="SAN RAFAEL "/>
    <s v="En ejecución"/>
    <s v="N/A"/>
    <s v="ELIANA MONTOYA"/>
    <s v="Tipo C:  Supervisión"/>
    <s v="Técnica"/>
  </r>
  <r>
    <x v="22"/>
    <n v="50193000"/>
    <s v="COFINANCIAR LA ENTREGA DE RACIONES DENTRO DE LA EJECUCIÓN DEL PROGRAMA DE ALIMENTACIÓN ESCOLAR, ATRAVEZ DEL CUAL SE BRINDA COMPLEMENTO ALIMENTARIO A  LOS NIÑOS, NIÑAS, Y ADOLESCENTES DE LA MATRICULA OFICIAL,DEL MUNICIPIO DE   SAN ROQUE"/>
    <d v="2017-11-10T00:00:00"/>
    <s v="210 dias"/>
    <s v="Contratación directa"/>
    <s v="Recursos propios"/>
    <n v="186573856"/>
    <n v="186573856"/>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54"/>
    <s v="2017AS390154"/>
    <d v="2017-11-11T00:00:00"/>
    <n v="2017060093032"/>
    <s v="2017AS390154"/>
    <x v="1"/>
    <s v="SAN ROQUE"/>
    <s v="En ejecución"/>
    <s v="N/A"/>
    <s v="ELIANA MONTOYA"/>
    <s v="Tipo C:  Supervisión"/>
    <s v="Técnica"/>
  </r>
  <r>
    <x v="22"/>
    <n v="50193000"/>
    <s v="COFINANCIAR LA ENTREGA DE RACIONES DENTRO DE LA EJECUCIÓN DEL PROGRAMA DE ALIMENTACIÓN ESCOLAR, ATRAVEZ DEL CUAL SE BRINDA COMPLEMENTO ALIMENTARIO A  LOS NIÑOS, NIÑAS, Y ADOLESCENTES DE LA MATRICULA OFICIAL,DEL MUNICIPIO DE   SAN VICENTE"/>
    <d v="2017-11-10T00:00:00"/>
    <s v="210 dias"/>
    <s v="Contratación directa"/>
    <s v="Recursos propios"/>
    <n v="212020544"/>
    <n v="212020544"/>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55"/>
    <s v="2017AS390155"/>
    <d v="2017-11-11T00:00:00"/>
    <n v="2017060093032"/>
    <s v="2017AS390155"/>
    <x v="1"/>
    <s v="SAN VICENTE "/>
    <s v="En ejecución"/>
    <s v="N/A"/>
    <s v="ELIANA MONTOYA"/>
    <s v="Tipo C:  Supervisión"/>
    <s v="Técnica"/>
  </r>
  <r>
    <x v="22"/>
    <n v="50193000"/>
    <s v="COFINANCIAR LA ENTREGA DE RACIONES DENTRO DE LA EJECUCIÓN DEL PROGRAMA DE ALIMENTACIÓN ESCOLAR, ATRAVEZ DEL CUAL SE BRINDA COMPLEMENTO ALIMENTARIO A  LOS NIÑOS, NIÑAS, Y ADOLESCENTES DE LA MATRICULA OFICIAL,DEL MUNICIPIO DE   SANTA BARBARA"/>
    <d v="2017-11-10T00:00:00"/>
    <s v="210 dias"/>
    <s v="Contratación directa"/>
    <s v="Recursos propios"/>
    <n v="147318048"/>
    <n v="147318048"/>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56"/>
    <s v="2017AS390156"/>
    <d v="2017-11-11T00:00:00"/>
    <n v="2017060093032"/>
    <s v="2017AS390156"/>
    <x v="1"/>
    <s v="SANTA BARBARA "/>
    <s v="En ejecución"/>
    <s v="N/A"/>
    <s v="ELIANA MONTOYA"/>
    <s v="Tipo C:  Supervisión"/>
    <s v="Técnica"/>
  </r>
  <r>
    <x v="22"/>
    <n v="50193000"/>
    <s v="COFINANCIAR LA ENTREGA DE RACIONES DENTRO DE LA EJECUCIÓN DEL PROGRAMA DE ALIMENTACIÓN ESCOLAR, ATRAVEZ DEL CUAL SE BRINDA COMPLEMENTO ALIMENTARIO A  LOS NIÑOS, NIÑAS, Y ADOLESCENTES DE LA MATRICULA OFICIAL,DEL MUNICIPIO DE   SANTA FE DE ANTIOQUIA"/>
    <d v="2017-11-10T00:00:00"/>
    <s v="210 dias"/>
    <s v="Contratación directa"/>
    <s v="Recursos propios"/>
    <n v="177114544"/>
    <n v="177114544"/>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57"/>
    <s v="2017AS390157"/>
    <d v="2017-11-11T00:00:00"/>
    <n v="2017060093032"/>
    <s v="2017AS390157"/>
    <x v="1"/>
    <s v="SANTA FE DE ANTIOQUIA"/>
    <s v="En ejecución"/>
    <s v="N/A"/>
    <s v="ELIANA MONTOYA"/>
    <s v="Tipo C:  Supervisión"/>
    <s v="Técnica"/>
  </r>
  <r>
    <x v="22"/>
    <n v="50193000"/>
    <s v="COFINANCIAR LA ENTREGA DE RACIONES DENTRO DE LA EJECUCIÓN DEL PROGRAMA DE ALIMENTACIÓN ESCOLAR, ATRAVEZ DEL CUAL SE BRINDA COMPLEMENTO ALIMENTARIO A  LOS NIÑOS, NIÑAS, Y ADOLESCENTES DE LA MATRICULA OFICIAL,DEL MUNICIPIO DE   SANTA ROSA DE OSOS"/>
    <d v="2017-11-10T00:00:00"/>
    <s v="210 dias"/>
    <s v="Contratación directa"/>
    <s v="Recursos propios"/>
    <n v="284862496"/>
    <n v="284862496"/>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58"/>
    <s v="2017AS390158"/>
    <d v="2017-11-11T00:00:00"/>
    <n v="2017060093032"/>
    <s v="2017AS390158"/>
    <x v="1"/>
    <s v="STA ROSA DE OSOS"/>
    <s v="En ejecución"/>
    <s v="N/A"/>
    <s v="ELIANA MONTOYA"/>
    <s v="Tipo C:  Supervisión"/>
    <s v="Técnica"/>
  </r>
  <r>
    <x v="22"/>
    <n v="50193000"/>
    <s v="COFINANCIAR LA ENTREGA DE RACIONES DENTRO DE LA EJECUCIÓN DEL PROGRAMA DE ALIMENTACIÓN ESCOLAR, ATRAVEZ DEL CUAL SE BRINDA COMPLEMENTO ALIMENTARIO A  LOS NIÑOS, NIÑAS, Y ADOLESCENTES DE LA MATRICULA OFICIAL,DEL MUNICIPIO DE   SANTO DOMINGO"/>
    <d v="2017-11-10T00:00:00"/>
    <s v="210 dias"/>
    <s v="Contratación directa"/>
    <s v="Recursos propios"/>
    <n v="147061616"/>
    <n v="147061616"/>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59"/>
    <s v="2017AS390159"/>
    <d v="2017-11-11T00:00:00"/>
    <n v="2017060093032"/>
    <s v="2017AS390159"/>
    <x v="1"/>
    <s v="SANTO DOMINGO "/>
    <s v="En ejecución"/>
    <s v="N/A"/>
    <s v="ELIANA MONTOYA"/>
    <s v="Tipo C:  Supervisión"/>
    <s v="Técnica"/>
  </r>
  <r>
    <x v="22"/>
    <n v="50193000"/>
    <s v="COFINANCIAR LA ENTREGA DE RACIONES DENTRO DE LA EJECUCIÓN DEL PROGRAMA DE ALIMENTACIÓN ESCOLAR, ATRAVEZ DEL CUAL SE BRINDA COMPLEMENTO ALIMENTARIO A  LOS NIÑOS, NIÑAS, Y ADOLESCENTES DE LA MATRICULA OFICIAL,DEL MUNICIPIO DE   SEGOVIA"/>
    <d v="2017-11-10T00:00:00"/>
    <s v="210 dias"/>
    <s v="Contratación directa"/>
    <s v="Recursos propios"/>
    <n v="414248928"/>
    <n v="414248928"/>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60"/>
    <s v="2017AS390160"/>
    <d v="2017-11-11T00:00:00"/>
    <n v="2017060093032"/>
    <s v="2017AS390160"/>
    <x v="1"/>
    <s v="SEGOVIA"/>
    <s v="En ejecución"/>
    <s v="N/A"/>
    <s v="ELIANA MONTOYA"/>
    <s v="Tipo C:  Supervisión"/>
    <s v="Técnica"/>
  </r>
  <r>
    <x v="22"/>
    <n v="50193000"/>
    <s v="COFINANCIAR LA ENTREGA DE RACIONES DENTRO DE LA EJECUCIÓN DEL PROGRAMA DE ALIMENTACIÓN ESCOLAR, ATRAVEZ DEL CUAL SE BRINDA COMPLEMENTO ALIMENTARIO A  LOS NIÑOS, NIÑAS, Y ADOLESCENTES DE LA MATRICULA OFICIAL,DEL MUNICIPIO DE   SONSON"/>
    <d v="2017-11-10T00:00:00"/>
    <s v="210 dias"/>
    <s v="Contratación directa"/>
    <s v="Recursos propios"/>
    <n v="427826560"/>
    <n v="427826560"/>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61"/>
    <s v="2017AS390161"/>
    <d v="2017-11-11T00:00:00"/>
    <n v="2017060093032"/>
    <s v="2017AS390161"/>
    <x v="1"/>
    <s v="SONSON"/>
    <s v="En ejecución"/>
    <s v="N/A"/>
    <s v="ELIANA MONTOYA"/>
    <s v="Tipo C:  Supervisión"/>
    <s v="Técnica"/>
  </r>
  <r>
    <x v="22"/>
    <n v="50193000"/>
    <s v="COFINANCIAR LA ENTREGA DE RACIONES DENTRO DE LA EJECUCIÓN DEL PROGRAMA DE ALIMENTACIÓN ESCOLAR, ATRAVEZ DEL CUAL SE BRINDA COMPLEMENTO ALIMENTARIO A  LOS NIÑOS, NIÑAS, Y ADOLESCENTES DE LA MATRICULA OFICIAL,DEL MUNICIPIO DE   SOPETRAN"/>
    <d v="2017-11-10T00:00:00"/>
    <s v="210 dias"/>
    <s v="Contratación directa"/>
    <s v="Recursos propios"/>
    <n v="129983072"/>
    <n v="129983072"/>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62"/>
    <s v="2017AS390162"/>
    <d v="2017-11-11T00:00:00"/>
    <n v="2017060093032"/>
    <s v="2017AS390162"/>
    <x v="1"/>
    <s v="SOPETRAN "/>
    <s v="En ejecución"/>
    <s v="N/A"/>
    <s v="ELIANA MONTOYA"/>
    <s v="Tipo C:  Supervisión"/>
    <s v="Técnica"/>
  </r>
  <r>
    <x v="22"/>
    <n v="50193000"/>
    <s v="COFINANCIAR LA ENTREGA DE RACIONES DENTRO DE LA EJECUCIÓN DEL PROGRAMA DE ALIMENTACIÓN ESCOLAR, ATRAVEZ DEL CUAL SE BRINDA COMPLEMENTO ALIMENTARIO A  LOS NIÑOS, NIÑAS, Y ADOLESCENTES DE LA MATRICULA OFICIAL,DEL MUNICIPIO DE   TAMESIS"/>
    <d v="2017-11-10T00:00:00"/>
    <s v="210 dias"/>
    <s v="Contratación directa"/>
    <s v="Recursos propios"/>
    <n v="114573392"/>
    <n v="114573392"/>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63"/>
    <s v="2017AS390163"/>
    <d v="2017-11-11T00:00:00"/>
    <n v="2017060093032"/>
    <s v="2017AS390163"/>
    <x v="1"/>
    <s v="TAMESIS "/>
    <s v="En ejecución"/>
    <s v="N/A"/>
    <s v="ELIANA MONTOYA"/>
    <s v="Tipo C:  Supervisión"/>
    <s v="Técnica"/>
  </r>
  <r>
    <x v="22"/>
    <n v="50193000"/>
    <s v="COFINANCIAR LA ENTREGA DE RACIONES DENTRO DE LA EJECUCIÓN DEL PROGRAMA DE ALIMENTACIÓN ESCOLAR, ATRAVEZ DEL CUAL SE BRINDA COMPLEMENTO ALIMENTARIO A  LOS NIÑOS, NIÑAS, Y ADOLESCENTES DE LA MATRICULA OFICIAL,DEL MUNICIPIO DE   TARAZA"/>
    <d v="2017-11-10T00:00:00"/>
    <s v="210 dias"/>
    <s v="Contratación directa"/>
    <s v="Recursos propios"/>
    <n v="437007840"/>
    <n v="437007840"/>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64"/>
    <s v="2017AS390164"/>
    <d v="2017-11-11T00:00:00"/>
    <n v="2017060093032"/>
    <s v="2017AS390164"/>
    <x v="1"/>
    <s v="TARAZA"/>
    <s v="En ejecución"/>
    <s v="N/A"/>
    <s v="ELIANA MONTOYA"/>
    <s v="Tipo C:  Supervisión"/>
    <s v="Técnica"/>
  </r>
  <r>
    <x v="22"/>
    <n v="50193000"/>
    <s v="COFINANCIAR LA ENTREGA DE RACIONES DENTRO DE LA EJECUCIÓN DEL PROGRAMA DE ALIMENTACIÓN ESCOLAR, ATRAVEZ DEL CUAL SE BRINDA COMPLEMENTO ALIMENTARIO A  LOS NIÑOS, NIÑAS, Y ADOLESCENTES DE LA MATRICULA OFICIAL,DEL MUNICIPIO DE    TARSO"/>
    <d v="2017-11-10T00:00:00"/>
    <s v="210 dias"/>
    <s v="Contratación directa"/>
    <s v="Recursos propios"/>
    <n v="63207592"/>
    <n v="63207592"/>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65"/>
    <s v="2017AS390165"/>
    <d v="2017-11-11T00:00:00"/>
    <n v="2017060093032"/>
    <s v="2017AS390165"/>
    <x v="1"/>
    <s v="TARSO"/>
    <s v="En ejecución"/>
    <s v="N/A"/>
    <s v="ELIANA MONTOYA"/>
    <s v="Tipo C:  Supervisión"/>
    <s v="Técnica"/>
  </r>
  <r>
    <x v="22"/>
    <n v="50193000"/>
    <s v="COFINANCIAR LA ENTREGA DE RACIONES DENTRO DE LA EJECUCIÓN DEL PROGRAMA DE ALIMENTACIÓN ESCOLAR, ATRAVEZ DEL CUAL SE BRINDA COMPLEMENTO ALIMENTARIO A  LOS NIÑOS, NIÑAS, Y ADOLESCENTES DE LA MATRICULA OFICIAL,DEL MUNICIPIO DE   TITIRIBI "/>
    <d v="2017-11-10T00:00:00"/>
    <s v="210 dias"/>
    <s v="Contratación directa"/>
    <s v="Recursos propios"/>
    <n v="130642704"/>
    <n v="130642704"/>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66"/>
    <s v="2017AS390166"/>
    <d v="2017-11-11T00:00:00"/>
    <n v="2017060093032"/>
    <s v="2017AS390166"/>
    <x v="1"/>
    <s v="TITIRIBI"/>
    <s v="En ejecución"/>
    <s v="N/A"/>
    <s v="ELIANA MONTOYA"/>
    <s v="Tipo C:  Supervisión"/>
    <s v="Técnica"/>
  </r>
  <r>
    <x v="22"/>
    <n v="50193000"/>
    <s v="COFINANCIAR LA ENTREGA DE RACIONES DENTRO DE LA EJECUCIÓN DEL PROGRAMA DE ALIMENTACIÓN ESCOLAR, ATRAVEZ DEL CUAL SE BRINDA COMPLEMENTO ALIMENTARIO A  LOS NIÑOS, NIÑAS, Y ADOLESCENTES DE LA MATRICULA OFICIAL,DEL MUNICIPIO DE   TOLEDO"/>
    <d v="2017-11-10T00:00:00"/>
    <s v="210 dias"/>
    <s v="Contratación directa"/>
    <s v="Recursos propios"/>
    <n v="98958848"/>
    <n v="98958848"/>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67"/>
    <s v="2017AS390167"/>
    <d v="2017-11-11T00:00:00"/>
    <n v="2017060093032"/>
    <s v="2017AS390167"/>
    <x v="1"/>
    <s v="TOLEDO"/>
    <s v="En ejecución"/>
    <s v="N/A"/>
    <s v="ELIANA MONTOYA"/>
    <s v="Tipo C:  Supervisión"/>
    <s v="Técnica"/>
  </r>
  <r>
    <x v="22"/>
    <n v="50193000"/>
    <s v="COFINANCIAR LA ENTREGA DE RACIONES DENTRO DE LA EJECUCIÓN DEL PROGRAMA DE ALIMENTACIÓN ESCOLAR, ATRAVEZ DEL CUAL SE BRINDA COMPLEMENTO ALIMENTARIO A  LOS NIÑOS, NIÑAS, Y ADOLESCENTES DE LA MATRICULA OFICIAL,DEL MUNICIPIO DE   URAMITA"/>
    <d v="2017-11-10T00:00:00"/>
    <s v="210 dias"/>
    <s v="Contratación directa"/>
    <s v="Recursos propios"/>
    <n v="120803912"/>
    <n v="120803912"/>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68"/>
    <s v="2017AS390168"/>
    <d v="2017-11-11T00:00:00"/>
    <n v="2017060093032"/>
    <s v="2017AS390168"/>
    <x v="1"/>
    <s v="URAMITA "/>
    <s v="En ejecución"/>
    <s v="N/A"/>
    <s v="ELIANA MONTOYA"/>
    <s v="Tipo C:  Supervisión"/>
    <s v="Técnica"/>
  </r>
  <r>
    <x v="22"/>
    <n v="50193000"/>
    <s v="COFINANCIAR LA ENTREGA DE RACIONES DENTRO DE LA EJECUCIÓN DEL PROGRAMA DE ALIMENTACIÓN ESCOLAR, ATRAVEZ DEL CUAL SE BRINDA COMPLEMENTO ALIMENTARIO A  LOS NIÑOS, NIÑAS, Y ADOLESCENTES DE LA MATRICULA OFICIAL,DEL MUNICIPIO DE   URRAO"/>
    <d v="2017-11-10T00:00:00"/>
    <s v="210 dias"/>
    <s v="Contratación directa"/>
    <s v="Recursos propios"/>
    <n v="445384512"/>
    <n v="445384512"/>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69"/>
    <s v="2017AS390169"/>
    <d v="2017-11-11T00:00:00"/>
    <n v="2017060093032"/>
    <s v="2017AS390169"/>
    <x v="1"/>
    <s v="URRAO "/>
    <s v="En ejecución"/>
    <s v="N/A"/>
    <s v="ELIANA MONTOYA"/>
    <s v="Tipo C:  Supervisión"/>
    <s v="Técnica"/>
  </r>
  <r>
    <x v="22"/>
    <n v="50193000"/>
    <s v="COFINANCIAR LA ENTREGA DE RACIONES DENTRO DE LA EJECUCIÓN DEL PROGRAMA DE ALIMENTACIÓN ESCOLAR, ATRAVEZ DEL CUAL SE BRINDA COMPLEMENTO ALIMENTARIO A  LOS NIÑOS, NIÑAS, Y ADOLESCENTES DE LA MATRICULA OFICIAL,DEL MUNICIPIO DE   VALDIVIA"/>
    <d v="2017-11-10T00:00:00"/>
    <s v="210 dias"/>
    <s v="Contratación directa"/>
    <s v="Recursos propios"/>
    <n v="251089056"/>
    <n v="251089056"/>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70"/>
    <s v="2017AS390170"/>
    <d v="2017-11-11T00:00:00"/>
    <n v="2017060093032"/>
    <s v="2017AS390170"/>
    <x v="1"/>
    <s v="VALDIVIA "/>
    <s v="En ejecución"/>
    <s v="N/A"/>
    <s v="ELIANA MONTOYA"/>
    <s v="Tipo C:  Supervisión"/>
    <s v="Técnica"/>
  </r>
  <r>
    <x v="22"/>
    <n v="50193000"/>
    <s v="COFINANCIAR LA ENTREGA DE RACIONES DENTRO DE LA EJECUCIÓN DEL PROGRAMA DE ALIMENTACIÓN ESCOLAR, ATRAVEZ DEL CUAL SE BRINDA COMPLEMENTO ALIMENTARIO A  LOS NIÑOS, NIÑAS, Y ADOLESCENTES DE LA MATRICULA OFICIAL,DEL MUNICIPIO DE    VALPARAISO"/>
    <d v="2017-11-10T00:00:00"/>
    <s v="210 dias"/>
    <s v="Contratación directa"/>
    <s v="Recursos propios"/>
    <n v="42324208"/>
    <n v="42324208"/>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71"/>
    <s v="2017AS390171"/>
    <d v="2017-11-11T00:00:00"/>
    <n v="2017060093032"/>
    <s v="2017AS390171"/>
    <x v="1"/>
    <s v="VALAPARAISO"/>
    <s v="En ejecución"/>
    <s v="N/A"/>
    <s v="ELIANA MONTOYA"/>
    <s v="Tipo C:  Supervisión"/>
    <s v="Técnica"/>
  </r>
  <r>
    <x v="22"/>
    <n v="50193000"/>
    <s v="COFINANCIAR LA ENTREGA DE RACIONES DENTRO DE LA EJECUCIÓN DEL PROGRAMA DE ALIMENTACIÓN ESCOLAR, ATRAVEZ DEL CUAL SE BRINDA COMPLEMENTO ALIMENTARIO A  LOS NIÑOS, NIÑAS, Y ADOLESCENTES DE LA MATRICULA OFICIAL,DEL MUNICIPIO DE   VEGACHI"/>
    <d v="2017-11-10T00:00:00"/>
    <s v="210 dias"/>
    <s v="Contratación directa"/>
    <s v="Recursos propios"/>
    <n v="146218208"/>
    <n v="146218208"/>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72"/>
    <s v="2017AS390172"/>
    <d v="2017-11-11T00:00:00"/>
    <n v="2017060093032"/>
    <s v="2017AS390172"/>
    <x v="1"/>
    <s v="VEGACHI"/>
    <s v="En ejecución"/>
    <s v="N/A"/>
    <s v="ELIANA MONTOYA"/>
    <s v="Tipo C:  Supervisión"/>
    <s v="Técnica"/>
  </r>
  <r>
    <x v="22"/>
    <n v="50193000"/>
    <s v="COFINANCIAR LA ENTREGA DE RACIONES DENTRO DE LA EJECUCIÓN DEL PROGRAMA DE ALIMENTACIÓN ESCOLAR, ATRAVEZ DEL CUAL SE BRINDA COMPLEMENTO ALIMENTARIO A  LOS NIÑOS, NIÑAS, Y ADOLESCENTES DE LA MATRICULA OFICIAL,DEL MUNICIPIO DE   VENECIA"/>
    <d v="2017-11-10T00:00:00"/>
    <s v="210 dias"/>
    <s v="Contratación directa"/>
    <s v="Recursos propios"/>
    <n v="78729296"/>
    <n v="78729296"/>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73"/>
    <s v="2017AS390173"/>
    <d v="2017-11-11T00:00:00"/>
    <n v="2017060093032"/>
    <s v="2017AS390173"/>
    <x v="1"/>
    <s v="VENECIA "/>
    <s v="En ejecución"/>
    <s v="N/A"/>
    <s v="ELIANA MONTOYA"/>
    <s v="Tipo C:  Supervisión"/>
    <s v="Técnica"/>
  </r>
  <r>
    <x v="22"/>
    <n v="50193000"/>
    <s v="COFINANCIAR LA ENTREGA DE RACIONES DENTRO DE LA EJECUCIÓN DEL PROGRAMA DE ALIMENTACIÓN ESCOLAR, ATRAVEZ DEL CUAL SE BRINDA COMPLEMENTO ALIMENTARIO A  LOS NIÑOS, NIÑAS, Y ADOLESCENTES DE LA MATRICULA OFICIAL,DEL MUNICIPIO DE   VIGIA DEL FUERTE"/>
    <d v="2017-11-10T00:00:00"/>
    <s v="210 dias"/>
    <s v="Contratación directa"/>
    <s v="Recursos propios"/>
    <n v="174553792"/>
    <n v="174553792"/>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74"/>
    <s v="2017AS390174"/>
    <d v="2017-11-11T00:00:00"/>
    <n v="2017060093032"/>
    <s v="2017AS390174"/>
    <x v="1"/>
    <s v="VIGIA DEL FUERTE"/>
    <s v="En ejecución"/>
    <s v="N/A"/>
    <s v="ELIANA MONTOYA"/>
    <s v="Tipo C:  Supervisión"/>
    <s v="Técnica"/>
  </r>
  <r>
    <x v="22"/>
    <n v="50193000"/>
    <s v="COFINANCIAR LA ENTREGA DE RACIONES DENTRO DE LA EJECUCIÓN DEL PROGRAMA DE ALIMENTACIÓN ESCOLAR, ATRAVEZ DEL CUAL SE BRINDA COMPLEMENTO ALIMENTARIO A  LOS NIÑOS, NIÑAS, Y ADOLESCENTES DE LA MATRICULA OFICIAL,DEL MUNICIPIO DE    YALI"/>
    <d v="2017-11-10T00:00:00"/>
    <s v="210 dias"/>
    <s v="Contratación directa"/>
    <s v="Recursos propios"/>
    <n v="62210608"/>
    <n v="62210608"/>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75"/>
    <s v="2017AS390175"/>
    <d v="2017-11-11T00:00:00"/>
    <n v="2017060093032"/>
    <s v="2017AS390175"/>
    <x v="1"/>
    <s v="YALI"/>
    <s v="En ejecución"/>
    <s v="N/A"/>
    <s v="ELIANA MONTOYA"/>
    <s v="Tipo C:  Supervisión"/>
    <s v="Técnica"/>
  </r>
  <r>
    <x v="22"/>
    <n v="50193000"/>
    <s v="COFINANCIAR LA ENTREGA DE RACIONES DENTRO DE LA EJECUCIÓN DEL PROGRAMA DE ALIMENTACIÓN ESCOLAR, ATRAVEZ DEL CUAL SE BRINDA COMPLEMENTO ALIMENTARIO A  LOS NIÑOS, NIÑAS, Y ADOLESCENTES DE LA MATRICULA OFICIAL,DEL MUNICIPIO DE    YARUMAL"/>
    <d v="2017-11-10T00:00:00"/>
    <s v="210 dias"/>
    <s v="Contratación directa"/>
    <s v="Recursos propios"/>
    <n v="610519100"/>
    <n v="610519100"/>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76"/>
    <s v="2017AS390176"/>
    <d v="2017-11-11T00:00:00"/>
    <n v="2017060093032"/>
    <s v="2017AS390176"/>
    <x v="1"/>
    <s v="YARUMAL"/>
    <s v="En ejecución"/>
    <s v="N/A"/>
    <s v="ELIANA MONTOYA"/>
    <s v="Tipo C:  Supervisión"/>
    <s v="Técnica"/>
  </r>
  <r>
    <x v="22"/>
    <n v="50193000"/>
    <s v="COFINANCIAR LA ENTREGA DE RACIONES DENTRO DE LA EJECUCIÓN DEL PROGRAMA DE ALIMENTACIÓN ESCOLAR, ATRAVEZ DEL CUAL SE BRINDA COMPLEMENTO ALIMENTARIO A  LOS NIÑOS, NIÑAS, Y ADOLESCENTES DE LA MATRICULA OFICIAL,DEL MUNICIPIO DE   YOLOMBO"/>
    <d v="2017-11-10T00:00:00"/>
    <s v="210 dias"/>
    <s v="Contratación directa"/>
    <s v="Recursos propios"/>
    <n v="231555696"/>
    <n v="231555696"/>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77"/>
    <s v="2017AS390177"/>
    <d v="2017-11-11T00:00:00"/>
    <n v="2017060093032"/>
    <s v="2017AS390177"/>
    <x v="1"/>
    <s v="YOLOMBO "/>
    <s v="En ejecución"/>
    <s v="N/A"/>
    <s v="ELIANA MONTOYA"/>
    <s v="Tipo C:  Supervisión"/>
    <s v="Técnica"/>
  </r>
  <r>
    <x v="22"/>
    <n v="50193000"/>
    <s v="COFINANCIAR LA ENTREGA DE RACIONES DENTRO DE LA EJECUCIÓN DEL PROGRAMA DE ALIMENTACIÓN ESCOLAR, ATRAVEZ DEL CUAL SE BRINDA COMPLEMENTO ALIMENTARIO A  LOS NIÑOS, NIÑAS, Y ADOLESCENTES DE LA MATRICULA OFICIAL,DEL MUNICIPIO DE   YONDO"/>
    <d v="2017-11-10T00:00:00"/>
    <s v="210 dias"/>
    <s v="Contratación directa"/>
    <s v="Recursos propios"/>
    <n v="256851104"/>
    <n v="256851104"/>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78"/>
    <s v="2017AS390178"/>
    <d v="2017-11-11T00:00:00"/>
    <n v="2017060093032"/>
    <s v="2017AS390178"/>
    <x v="1"/>
    <s v="YONDÓ"/>
    <s v="En ejecución"/>
    <s v="N/A"/>
    <s v="ELIANA MONTOYA"/>
    <s v="Tipo C:  Supervisión"/>
    <s v="Técnica"/>
  </r>
  <r>
    <x v="22"/>
    <n v="50193000"/>
    <s v="COFINANCIAR LA ENTREGA DE RACIONES DENTRO DE LA EJECUCIÓN DEL PROGRAMA DE ALIMENTACIÓN ESCOLAR, ATRAVEZ DEL CUAL SE BRINDA COMPLEMENTO ALIMENTARIO A  LOS NIÑOS, NIÑAS, Y ADOLESCENTES DE LA MATRICULA OFICIAL,DEL MUNICIPIO DE    ZARAGOZA"/>
    <d v="2017-11-10T00:00:00"/>
    <s v="210 dias"/>
    <s v="Contratación directa"/>
    <s v="Recursos propios"/>
    <n v="456982816"/>
    <n v="456982816"/>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79"/>
    <s v="2017AS390179"/>
    <d v="2017-11-11T00:00:00"/>
    <n v="2017060093032"/>
    <s v="2017AS390179"/>
    <x v="1"/>
    <s v="ZARAGOZA"/>
    <s v="En ejecución"/>
    <s v="N/A"/>
    <s v="ELIANA MONTOYA"/>
    <s v="Tipo C:  Supervisión"/>
    <s v="Técnica"/>
  </r>
  <r>
    <x v="22"/>
    <n v="50193000"/>
    <s v="COFINANCIAR LA ENTREGA DE RACIONES DENTRO DE LA  EJECUCION DEL PROGRAMA DE ALIMENTACION ESCOLAR PAE ATRAVEZ DEL CUAL SE BRINDA ALMUERZO A LOS NIÑOS, NIÑAS Y ADOLESCENTES DE LA MATRICULA OFICIAL DEL MUNICIPIO DE AMALFI, COMO COMPONENTE DE LA ESTRATEGIA DE JORNADA UNICA."/>
    <d v="2017-11-10T00:00:00"/>
    <s v="210 dias"/>
    <s v="Contratación directa"/>
    <s v="Recursos propios"/>
    <n v="25498600"/>
    <n v="25498600"/>
    <s v="SI"/>
    <s v="APROBADO"/>
    <s v="Ana María Medina Gallón "/>
    <s v="Profesional Unviersitario "/>
    <n v="3835465"/>
    <s v="anamaria.medinag@antioquia.gov.co"/>
    <s v="Seguridad alimentaria y nutricional en la población vulnerable- MANÁ"/>
    <s v="Cupos atendidos en los programas de complementación alimentaria ( JU )"/>
    <s v="PROGRAMA DE ALIMENTACION ESCOLAR PARA NIÑOS, NIÑAS Y JOVENES MATRICULADOS EN EL REGISTRO OFICIAL- SIMAT"/>
    <s v="020158001"/>
    <s v="Cupos atendidos en los programas de complementación alimentaria ( JU )"/>
    <s v="complemento alimentario entregado a niños y niñas "/>
    <s v="2017AS390180"/>
    <s v="2017AS390180"/>
    <d v="2017-11-13T00:00:00"/>
    <n v="2017060093032"/>
    <s v="2017AS390180"/>
    <x v="1"/>
    <s v="AMALFI"/>
    <s v="En ejecución"/>
    <s v="N/A"/>
    <s v="AMPARO ALMANZA OCHOA"/>
    <s v="Tipo C:  Supervisión"/>
    <s v="Técnica"/>
  </r>
  <r>
    <x v="22"/>
    <n v="50193000"/>
    <s v="COFINANCIAR LA ENTREGA DE RACIONES DENTRO DE LA  EJECUCION DEL PROGRAMA DE ALIMENTACION ESCOLAR PAE ATRAVEZ DEL CUAL SE BRINDA ALMUERZO A LOS NIÑOS, NIÑAS Y ADOLESCENTES DE LA MATRICULA OFICIAL DEL MUNICIPIO DE  CIUDAD BOLIVAR, COMO COMPONENTE DE LA ESTRATEGIA DE JORNADA UNICA."/>
    <d v="2017-11-10T00:00:00"/>
    <s v="210 dias"/>
    <s v="Contratación directa"/>
    <s v="Recursos propios"/>
    <n v="54631700"/>
    <n v="54631700"/>
    <s v="SI"/>
    <s v="APROBADO"/>
    <s v="Ana María Medina Gallón "/>
    <s v="Profesional Unviersitario "/>
    <n v="3835465"/>
    <s v="anamaria.medinag@antioquia.gov.co"/>
    <s v="Seguridad alimentaria y nutricional en la población vulnerable- MANÁ"/>
    <s v="Cupos atendidos en los programas de complementación alimentaria ( JU )"/>
    <s v="PROGRAMA DE ALIMENTACION ESCOLAR PARA NIÑOS, NIÑAS Y JOVENES MATRICULADOS EN EL REGISTRO OFICIAL- SIMAT"/>
    <s v="020158001"/>
    <s v="Cupos atendidos en los programas de complementación alimentaria ( JU )"/>
    <s v="complemento alimentario entregado a niños y niñas "/>
    <s v="2017AS390181"/>
    <s v="2017AS390181"/>
    <d v="2017-11-13T00:00:00"/>
    <n v="2017060093032"/>
    <s v="2017AS390181"/>
    <x v="1"/>
    <s v="CIUDAD BOLIVAR"/>
    <s v="En ejecución"/>
    <s v="N/A"/>
    <s v="AMPARO ALMANZA OCHOA"/>
    <s v="Tipo C:  Supervisión"/>
    <s v="Técnica"/>
  </r>
  <r>
    <x v="22"/>
    <n v="50193000"/>
    <s v="COFINANCIAR LA ENTREGA DE RACIONES DENTRO DE LA  EJECUCION DEL PROGRAMA DE ALIMENTACION ESCOLAR PAE ATRAVEZ DEL CUAL SE BRINDA ALMUERZO A LOS NIÑOS, NIÑAS Y ADOLESCENTES DE LA MATRICULA OFICIAL DEL MUNICIPIO DE  GIRARDOTA, COMO COMPONENTE DE LA ESTRATEGIA DE JORNADA UNICA."/>
    <d v="2017-11-10T00:00:00"/>
    <s v="210 dias"/>
    <s v="Contratación directa"/>
    <s v="Recursos propios"/>
    <n v="29567500"/>
    <n v="29567500"/>
    <s v="SI"/>
    <s v="APROBADO"/>
    <s v="Ana María Medina Gallón "/>
    <s v="Profesional Unviersitario "/>
    <n v="3835465"/>
    <s v="anamaria.medinag@antioquia.gov.co"/>
    <s v="Seguridad alimentaria y nutricional en la población vulnerable- MANÁ"/>
    <s v="Cupos atendidos en los programas de complementación alimentaria ( JU )"/>
    <s v="PROGRAMA DE ALIMENTACION ESCOLAR PARA NIÑOS, NIÑAS Y JOVENES MATRICULADOS EN EL REGISTRO OFICIAL- SIMAT"/>
    <s v="020158001"/>
    <s v="Cupos atendidos en los programas de complementación alimentaria ( JU )"/>
    <s v="complemento alimentario entregado a niños y niñas "/>
    <s v="2017AS390182"/>
    <s v="2017AS390182"/>
    <d v="2017-11-13T00:00:00"/>
    <n v="2017060093032"/>
    <s v="2017AS390182"/>
    <x v="1"/>
    <s v="GIRARDOTA"/>
    <s v="En ejecución"/>
    <s v="N/A"/>
    <s v="AMPARO ALMANZA OCHOA"/>
    <s v="Tipo C:  Supervisión"/>
    <s v="Técnica"/>
  </r>
  <r>
    <x v="22"/>
    <n v="50193000"/>
    <s v="COFINANCIAR LA ENTREGA DE RACIONES DENTRO DE LA  EJECUCION DEL PROGRAMA DE ALIMENTACION ESCOLAR PAE ATRAVEZ DEL CUAL SE BRINDA ALMUERZO A LOS NIÑOS, NIÑAS Y ADOLESCENTES DE LA MATRICULA OFICIAL DEL MUNICIPIO DE  GUATAPE, COMO COMPONENTE DE LA ESTRATEGIA DE JORNADA UNICA."/>
    <d v="2017-11-10T00:00:00"/>
    <s v="210 dias"/>
    <s v="Contratación directa"/>
    <s v="Recursos propios"/>
    <n v="30942275"/>
    <n v="30942275"/>
    <s v="SI"/>
    <s v="APROBADO"/>
    <s v="Ana María Medina Gallón "/>
    <s v="Profesional Unviersitario "/>
    <n v="3835465"/>
    <s v="anamaria.medinag@antioquia.gov.co"/>
    <s v="Seguridad alimentaria y nutricional en la población vulnerable- MANÁ"/>
    <s v="Cupos atendidos en los programas de complementación alimentaria ( JU )"/>
    <s v="PROGRAMA DE ALIMENTACION ESCOLAR PARA NIÑOS, NIÑAS Y JOVENES MATRICULADOS EN EL REGISTRO OFICIAL- SIMAT"/>
    <s v="020158001"/>
    <s v="Cupos atendidos en los programas de complementación alimentaria ( JU )"/>
    <s v="complemento alimentario entregado a niños y niñas "/>
    <s v="2017AS390183"/>
    <s v="2017AS390183"/>
    <d v="2017-11-13T00:00:00"/>
    <n v="2017060093032"/>
    <s v="2017AS390183"/>
    <x v="1"/>
    <s v="GUATAPE"/>
    <s v="En ejecución"/>
    <s v="N/A"/>
    <s v="AMPARO ALMANZA OCHOA"/>
    <s v="Tipo C:  Supervisión"/>
    <s v="Técnica"/>
  </r>
  <r>
    <x v="22"/>
    <n v="50193000"/>
    <s v="COFINANCIAR LA ENTREGA DE RACIONES DENTRO DE LA  EJECUCION DEL PROGRAMA DE ALIMENTACION ESCOLAR PAE ATRAVEZ DEL CUAL SE BRINDA ALMUERZO A LOS NIÑOS, NIÑAS Y ADOLESCENTES DE LA MATRICULA OFICIAL DEL MUNICIPIO DE  PEQUE, COMO COMPONENTE DE LA ESTRATEGIA DE JORNADA UNICA."/>
    <d v="2017-11-10T00:00:00"/>
    <s v="210 dias"/>
    <s v="Contratación directa"/>
    <s v="Recursos propios"/>
    <n v="19560200"/>
    <n v="19560200"/>
    <s v="SI"/>
    <s v="APROBADO"/>
    <s v="Ana María Medina Gallón "/>
    <s v="Profesional Unviersitario "/>
    <n v="3835465"/>
    <s v="anamaria.medinag@antioquia.gov.co"/>
    <s v="Seguridad alimentaria y nutricional en la población vulnerable- MANÁ"/>
    <s v="Cupos atendidos en los programas de complementación alimentaria ( JU )"/>
    <s v="PROGRAMA DE ALIMENTACION ESCOLAR PARA NIÑOS, NIÑAS Y JOVENES MATRICULADOS EN EL REGISTRO OFICIAL- SIMAT"/>
    <s v="020158001"/>
    <s v="Cupos atendidos en los programas de complementación alimentaria ( JU )"/>
    <s v="complemento alimentario entregado a niños y niñas "/>
    <s v="2017AS390184"/>
    <s v="2017AS390184"/>
    <d v="2017-11-13T00:00:00"/>
    <n v="2017060093032"/>
    <s v="2017AS390184"/>
    <x v="1"/>
    <s v="PEQUE"/>
    <s v="En ejecución"/>
    <s v="N/A"/>
    <s v="AMPARO ALMANZA OCHOA"/>
    <s v="Tipo C:  Supervisión"/>
    <s v="Técnica"/>
  </r>
  <r>
    <x v="22"/>
    <n v="50193000"/>
    <s v="COFINANCIAR LA ENTREGA DE RACIONES DENTRO DE LA  EJECUCION DEL PROGRAMA DE ALIMENTACION ESCOLAR PAE ATRAVEZ DEL CUAL SE BRINDA ALMUERZO A LOS NIÑOS, NIÑAS Y ADOLESCENTES DE LA MATRICULA OFICIAL DEL MUNICIPIO DE  SAN LUIS, COMO COMPONENTE DE LA ESTRATEGIA DE JORNADA UNICA."/>
    <d v="2017-11-10T00:00:00"/>
    <s v="210 dias"/>
    <s v="Contratación directa"/>
    <s v="Recursos propios"/>
    <n v="39018400"/>
    <n v="39018400"/>
    <s v="SI"/>
    <s v="APROBADO"/>
    <s v="Ana María Medina Gallón "/>
    <s v="Profesional Unviersitario "/>
    <n v="3835465"/>
    <s v="anamaria.medinag@antioquia.gov.co"/>
    <s v="Seguridad alimentaria y nutricional en la población vulnerable- MANÁ"/>
    <s v="Cupos atendidos en los programas de complementación alimentaria ( JU )"/>
    <s v="PROGRAMA DE ALIMENTACION ESCOLAR PARA NIÑOS, NIÑAS Y JOVENES MATRICULADOS EN EL REGISTRO OFICIAL- SIMAT"/>
    <s v="020158001"/>
    <s v="Cupos atendidos en los programas de complementación alimentaria ( JU )"/>
    <s v="complemento alimentario entregado a niños y niñas "/>
    <s v="2017AS390185"/>
    <s v="2017AS390185"/>
    <d v="2017-11-13T00:00:00"/>
    <n v="2017060093032"/>
    <s v="2017AS390185"/>
    <x v="1"/>
    <s v="SAN LUIS"/>
    <s v="En ejecución"/>
    <s v="N/A"/>
    <s v="AMPARO ALMANZA OCHOA"/>
    <s v="Tipo C:  Supervisión"/>
    <s v="Técnica"/>
  </r>
  <r>
    <x v="22"/>
    <n v="50193000"/>
    <s v="COFINANCIAR LA ENTREGA DE RACIONES DENTRO DE LA  EJECUCION DEL PROGRAMA DE ALIMENTACION ESCOLAR PAE ATRAVEZ DEL CUAL SE BRINDA ALMUERZO A LOS NIÑOS, NIÑAS Y ADOLESCENTES DE LA MATRICULA OFICIAL DEL MUNICIPIO DE  TAMESIS, COMO COMPONENTE DE LA ESTRATEGIA DE JORNADA UNICA."/>
    <d v="2017-11-10T00:00:00"/>
    <s v="210 dias"/>
    <s v="Contratación directa"/>
    <s v="Recursos propios"/>
    <n v="176493500"/>
    <n v="176493500"/>
    <s v="SI"/>
    <s v="APROBADO"/>
    <s v="Ana María Medina Gallón "/>
    <s v="Profesional Unviersitario "/>
    <n v="3835465"/>
    <s v="anamaria.medinag@antioquia.gov.co"/>
    <s v="Seguridad alimentaria y nutricional en la población vulnerable- MANÁ"/>
    <s v="Cupos atendidos en los programas de complementación alimentaria ( JU )"/>
    <s v="PROGRAMA DE ALIMENTACION ESCOLAR PARA NIÑOS, NIÑAS Y JOVENES MATRICULADOS EN EL REGISTRO OFICIAL- SIMAT"/>
    <s v="020158001"/>
    <s v="Cupos atendidos en los programas de complementación alimentaria ( JU )"/>
    <s v="complemento alimentario entregado a niños y niñas "/>
    <s v="2017AS390186"/>
    <s v="2017AS390186"/>
    <d v="2017-11-13T00:00:00"/>
    <n v="2017060093032"/>
    <s v="2017AS390186"/>
    <x v="1"/>
    <s v="TAMESIS"/>
    <s v="En ejecución"/>
    <s v="N/A"/>
    <s v="AMPARO ALMANZA OCHOA"/>
    <s v="Tipo C:  Supervisión"/>
    <s v="Técnica"/>
  </r>
  <r>
    <x v="22"/>
    <n v="50193000"/>
    <s v="COFINANCIAR LA ENTREGA DE RACIONES DENTRO DE LA  EJECUCION DEL PROGRAMA DE ALIMENTACION ESCOLAR PAE ATRAVEZ DEL CUAL SE BRINDA ALMUERZO A LOS NIÑOS, NIÑAS Y ADOLESCENTES DE LA MATRICULA OFICIAL DEL MUNICIPIO DE  TARSO, COMO COMPONENTE DE LA ESTRATEGIA DE JORNADA UNICA."/>
    <d v="2017-11-10T00:00:00"/>
    <s v="210 dias"/>
    <s v="Contratación directa"/>
    <s v="Recursos propios"/>
    <n v="54157900"/>
    <n v="54157900"/>
    <s v="SI"/>
    <s v="APROBADO"/>
    <s v="Ana María Medina Gallón "/>
    <s v="Profesional Unviersitario "/>
    <n v="3835465"/>
    <s v="anamaria.medinag@antioquia.gov.co"/>
    <s v="Seguridad alimentaria y nutricional en la población vulnerable- MANÁ"/>
    <s v="Cupos atendidos en los programas de complementación alimentaria ( JU )"/>
    <s v="PROGRAMA DE ALIMENTACION ESCOLAR PARA NIÑOS, NIÑAS Y JOVENES MATRICULADOS EN EL REGISTRO OFICIAL- SIMAT"/>
    <s v="020158001"/>
    <s v="Cupos atendidos en los programas de complementación alimentaria ( JU )"/>
    <s v="complemento alimentario entregado a niños y niñas "/>
    <s v="2017AS390187"/>
    <s v="2017AS390187"/>
    <d v="2017-11-13T00:00:00"/>
    <n v="2017060093032"/>
    <s v="2017AS390187"/>
    <x v="1"/>
    <s v="TARSO"/>
    <s v="En ejecución"/>
    <s v="N/A"/>
    <s v="AMPARO ALMANZA OCHOA"/>
    <s v="Tipo C:  Supervisión"/>
    <s v="Técnica"/>
  </r>
  <r>
    <x v="22"/>
    <n v="50193000"/>
    <s v="COFINANCIAR LA ENTREGA DE RACIONES DENTRO DE LA  EJECUCION DEL PROGRAMA DE ALIMENTACION ESCOLAR PAE ATRAVEZ DEL CUAL SE BRINDA ALMUERZO A LOS NIÑOS, NIÑAS Y ADOLESCENTES DE LA MATRICULA OFICIAL DEL MUNICIPIO DE  TITIRIBI, COMO COMPONENTE DE LA ESTRATEGIA DE JORNADA UNICA."/>
    <d v="2017-11-10T00:00:00"/>
    <s v="210 dias"/>
    <s v="Contratación directa"/>
    <s v="Recursos propios"/>
    <n v="100792000"/>
    <n v="100792000"/>
    <s v="SI"/>
    <s v="APROBADO"/>
    <s v="Ana María Medina Gallón "/>
    <s v="Profesional Unviersitario "/>
    <n v="3835465"/>
    <s v="anamaria.medinag@antioquia.gov.co"/>
    <s v="Seguridad alimentaria y nutricional en la población vulnerable- MANÁ"/>
    <s v="Cupos atendidos en los programas de complementación alimentaria ( JU )"/>
    <s v="PROGRAMA DE ALIMENTACION ESCOLAR PARA NIÑOS, NIÑAS Y JOVENES MATRICULADOS EN EL REGISTRO OFICIAL- SIMAT"/>
    <s v="020158001"/>
    <s v="Cupos atendidos en los programas de complementación alimentaria ( JU )"/>
    <s v="complemento alimentario entregado a niños y niñas "/>
    <s v="2017AS390188"/>
    <s v="2017AS390188"/>
    <d v="2017-11-13T00:00:00"/>
    <n v="2017060093032"/>
    <s v="2017AS390188"/>
    <x v="1"/>
    <s v="TITIRIBI"/>
    <s v="En ejecución"/>
    <s v="N/A"/>
    <s v="AMPARO ALMANZA OCHOA"/>
    <s v="Tipo C:  Supervisión"/>
    <s v="Técnica"/>
  </r>
  <r>
    <x v="22"/>
    <n v="50193000"/>
    <s v="COFINANCIAR LA ENTREGA DE RACIONES DENTRO DE LA  EJECUCION DEL PROGRAMA DE ALIMENTACION ESCOLAR PAE ATRAVEZ DEL CUAL SE BRINDA ALMUERZO A LOS NIÑOS, NIÑAS Y ADOLESCENTES DE LA MATRICULA OFICIAL DEL MUNICIPIO DE  URAMITA, COMO COMPONENTE DE LA ESTRATEGIA DE JORNADA UNICA."/>
    <d v="2017-11-10T00:00:00"/>
    <s v="210 dias"/>
    <s v="Contratación directa"/>
    <s v="Recursos propios"/>
    <n v="46190600"/>
    <n v="46190600"/>
    <s v="SI"/>
    <s v="APROBADO"/>
    <s v="Ana María Medina Gallón "/>
    <s v="Profesional Unviersitario "/>
    <n v="3835465"/>
    <s v="anamaria.medinag@antioquia.gov.co"/>
    <s v="Seguridad alimentaria y nutricional en la población vulnerable- MANÁ"/>
    <s v="Cupos atendidos en los programas de complementación alimentaria ( JU )"/>
    <s v="PROGRAMA DE ALIMENTACION ESCOLAR PARA NIÑOS, NIÑAS Y JOVENES MATRICULADOS EN EL REGISTRO OFICIAL- SIMAT"/>
    <s v="020158001"/>
    <s v="Cupos atendidos en los programas de complementación alimentaria ( JU )"/>
    <s v="complemento alimentario entregado a niños y niñas "/>
    <s v="2017AS390189"/>
    <s v="2017AS390189"/>
    <d v="2017-11-13T00:00:00"/>
    <n v="2017060093032"/>
    <s v="2017AS390189"/>
    <x v="1"/>
    <s v="URAMITA"/>
    <s v="En ejecución"/>
    <s v="N/A"/>
    <s v="AMPARO ALMANZA OCHOA"/>
    <s v="Tipo C:  Supervisión"/>
    <s v="Técnica"/>
  </r>
  <r>
    <x v="22"/>
    <n v="50193000"/>
    <s v="COFINANCIAR LA ENTREGA DE RACIONES DENTRO DE LA  EJECUCION DEL PROGRAMA DE ALIMENTACION ESCOLAR PAE ATRAVEZ DEL CUAL SE BRINDA ALMUERZO A LOS NIÑOS, NIÑAS Y ADOLESCENTES DE LA MATRICULA OFICIAL DEL MUNICIPIO DE  VIGIA DEL FUERTE, COMO COMPONENTE DE LA ESTRATEGIA DE JORNADA UNICA."/>
    <d v="2017-11-10T00:00:00"/>
    <s v="210 dias"/>
    <s v="Contratación directa"/>
    <s v="Recursos propios"/>
    <n v="59397300"/>
    <n v="59397300"/>
    <s v="SI"/>
    <s v="APROBADO"/>
    <s v="Ana María Medina Gallón "/>
    <s v="Profesional Unviersitario "/>
    <n v="3835465"/>
    <s v="anamaria.medinag@antioquia.gov.co"/>
    <s v="Seguridad alimentaria y nutricional en la población vulnerable- MANÁ"/>
    <s v="Cupos atendidos en los programas de complementación alimentaria ( JU )"/>
    <s v="PROGRAMA DE ALIMENTACION ESCOLAR PARA NIÑOS, NIÑAS Y JOVENES MATRICULADOS EN EL REGISTRO OFICIAL- SIMAT"/>
    <s v="020158001"/>
    <s v="Cupos atendidos en los programas de complementación alimentaria ( JU )"/>
    <s v="complemento alimentario entregado a niños y niñas "/>
    <s v="2017AS390190"/>
    <s v="2017AS390190"/>
    <d v="2017-11-13T00:00:00"/>
    <n v="2017060093032"/>
    <s v="2017AS390190"/>
    <x v="1"/>
    <s v="VIGIA DEL FUERTE"/>
    <s v="En ejecución"/>
    <s v="N/A"/>
    <s v="AMPARO ALMANZA OCHOA"/>
    <s v="Tipo C:  Supervisión"/>
    <s v="Técnica"/>
  </r>
  <r>
    <x v="22"/>
    <n v="50193000"/>
    <s v="COFINANCIAR LA ENTREGA DE RACIONES DENTRO DE LA  EJECUCION DEL PROGRAMA DE ALIMENTACION ESCOLAR PAE ATRAVEZ DEL CUAL SE BRINDA ALMUERZO A LOS NIÑOS, NIÑAS Y ADOLESCENTES DE LA MATRICULA OFICIAL DEL MUNICIPIO DE  YARUMAL, COMO COMPONENTE DE LA ESTRATEGIA DE JORNADA UNICA."/>
    <d v="2017-11-10T00:00:00"/>
    <s v="210 dias"/>
    <s v="Contratación directa"/>
    <s v="Recursos propios"/>
    <n v="256362000"/>
    <n v="256362000"/>
    <s v="SI"/>
    <s v="APROBADO"/>
    <s v="Ana María Medina Gallón "/>
    <s v="Profesional Unviersitario "/>
    <n v="3835465"/>
    <s v="anamaria.medinag@antioquia.gov.co"/>
    <s v="Seguridad alimentaria y nutricional en la población vulnerable- MANÁ"/>
    <s v="Cupos atendidos en los programas de complementación alimentaria ( JU )"/>
    <s v="PROGRAMA DE ALIMENTACION ESCOLAR PARA NIÑOS, NIÑAS Y JOVENES MATRICULADOS EN EL REGISTRO OFICIAL- SIMAT"/>
    <s v="020158001"/>
    <s v="Cupos atendidos en los programas de complementación alimentaria ( JU )"/>
    <s v="complemento alimentario entregado a niños y niñas "/>
    <s v="2017AS390191"/>
    <s v="2017AS390191"/>
    <d v="2017-11-13T00:00:00"/>
    <n v="2017060093032"/>
    <s v="2017AS390191"/>
    <x v="1"/>
    <s v="YARUMAL"/>
    <s v="En ejecución"/>
    <s v="N/A"/>
    <s v="AMPARO ALMANZA OCHOA"/>
    <s v="Tipo C:  Supervisión"/>
    <s v="Técnica"/>
  </r>
  <r>
    <x v="22"/>
    <n v="85151603"/>
    <s v="PRESTAR EL SERVICIO DE ATENCIÓN PARA RECUPERACIÓN NUTRICIONAL, A LOS NIÑOS Y NIÑAS EN CONDICIÓN DE DESNUTRICIÓN Y A MADRES GESTANTES Y LACTANTES CON BAJO PESO EN EL MUNICIPIO DE VIGÍA DEL FUERTE"/>
    <d v="2017-11-10T00:00:00"/>
    <s v="172 DIAS"/>
    <s v="Contratación directa"/>
    <s v="Recursos propios"/>
    <n v="118817520"/>
    <n v="118817520"/>
    <s v="SI"/>
    <s v="APROBADO"/>
    <s v="Ana María Medina Gallón "/>
    <s v="Profesional Unviersitario "/>
    <n v="3835465"/>
    <s v="anamaria.medinag@antioquia.gov.co"/>
    <s v="Seguridad alimentaria y nutricional en la población vulnerable- MANÁ"/>
    <s v="Número de niños, niñas y familias gestantes atendidos en los centros de atención integral nutricional"/>
    <s v="ATENCION Y RECUPERCION NUTRICIONAL A FAMILIAS VULNERABLES DEL DEPARTAMENTO"/>
    <s v="010018001"/>
    <s v="Número de niños, niñas y familias gestantes atendidos en los centros de atención integral nutricional"/>
    <s v="Servicio recuperación nutricional "/>
    <n v="7927"/>
    <n v="7927"/>
    <d v="2017-11-09T00:00:00"/>
    <n v="2017060093032"/>
    <n v="4600007771"/>
    <x v="1"/>
    <s v="VIGIA DEL FUERTE"/>
    <s v="En ejecución"/>
    <s v="N/A"/>
    <s v="TATIANA HERNANDEZ BENJUMEA"/>
    <s v="Tipo C:  Supervisión"/>
    <s v="Técnica"/>
  </r>
  <r>
    <x v="22"/>
    <n v="85151603"/>
    <s v="PRESTAR EL SERVICIO DE ATENCIÓN PARA RECUPERACIÓN NUTRICIONAL, A LOS NIÑOS Y NIÑAS EN CONDICIÓN DE DESNUTRICIÓN Y A MADRES GESTANTES Y LACTANTES CON BAJO PESO EN EL MUNICIPIO DE  MURINDO"/>
    <d v="2017-11-10T00:00:00"/>
    <s v="172 DIAS"/>
    <s v="Contratación directa"/>
    <s v="Recursos propios"/>
    <n v="119381264"/>
    <n v="119381264"/>
    <s v="SI"/>
    <s v="APROBADO"/>
    <s v="Ana María Medina Gallón "/>
    <s v="Profesional Unviersitario "/>
    <n v="3835465"/>
    <s v="anamaria.medinag@antioquia.gov.co"/>
    <s v="Seguridad alimentaria y nutricional en la población vulnerable- MANÁ"/>
    <s v="Número de niños, niñas y familias gestantes atendidos en los centros de atención integral nutricional"/>
    <s v="ATENCION Y RECUPERCION NUTRICIONAL A FAMILIAS VULNERABLES DEL DEPARTAMENTO"/>
    <s v="010018001"/>
    <s v="Número de niños, niñas y familias gestantes atendidos en los centros de atención integral nutricional"/>
    <s v="Servicio recuperación nutricional "/>
    <n v="7928"/>
    <n v="7928"/>
    <d v="2017-11-09T00:00:00"/>
    <n v="2017060093032"/>
    <n v="4600007781"/>
    <x v="1"/>
    <s v="MURINDO"/>
    <s v="En ejecución"/>
    <s v="N/A"/>
    <s v="TATIANA HERNANDEZ BENJUMEA"/>
    <s v="Tipo C:  Supervisión"/>
    <s v="Técnica"/>
  </r>
  <r>
    <x v="22"/>
    <n v="85151603"/>
    <s v="PRESTAR EL SERVICIO DE ATENCIÓN PARA RECUPERACIÓN NUTRICIONAL, A LOS NIÑOS Y NIÑAS EN CONDICIÓN DE DESNUTRICIÓN Y A MADRES GESTANTES Y LACTANTES CON BAJO PESO EN EL MUNICIPIO DE  TARAZA"/>
    <d v="2017-11-10T00:00:00"/>
    <s v="172 DIAS"/>
    <s v="Contratación directa"/>
    <s v="Recursos propios"/>
    <n v="68050000"/>
    <n v="68050000"/>
    <s v="SI"/>
    <s v="APROBADO"/>
    <s v="Ana María Medina Gallón "/>
    <s v="Profesional Unviersitario "/>
    <n v="3835465"/>
    <s v="anamaria.medinag@antioquia.gov.co"/>
    <s v="Seguridad alimentaria y nutricional en la población vulnerable- MANÁ"/>
    <s v="Número de niños, niñas y familias gestantes atendidos en los centros de atención integral nutricional"/>
    <s v="ATENCION Y RECUPERCION NUTRICIONAL A FAMILIAS VULNERABLES DEL DEPARTAMENTO"/>
    <s v="010018001"/>
    <s v="Número de niños, niñas y familias gestantes atendidos en los centros de atención integral nutricional"/>
    <s v="Servicio recuperación nutricional "/>
    <n v="7925"/>
    <n v="7925"/>
    <d v="2017-11-09T00:00:00"/>
    <n v="2017060093032"/>
    <n v="4600007786"/>
    <x v="1"/>
    <s v="TARAZA"/>
    <s v="En ejecución"/>
    <s v="N/A"/>
    <s v="TATIANA HERNANDEZ BENJUMEA"/>
    <s v="Tipo C:  Supervisión"/>
    <s v="Técnica"/>
  </r>
  <r>
    <x v="22"/>
    <n v="85151603"/>
    <s v="PRESTAR EL SERVICIO DE ATENCIÓN PARA RECUPERACIÓN NUTRICIONAL, A LOS NIÑOS Y NIÑAS EN CONDICIÓN DE DESNUTRICIÓN Y A MADRES GESTANTES Y LACTANTES CON BAJO PESO EN EL MUNICIPIO DE  TURBO "/>
    <d v="2017-11-10T00:00:00"/>
    <s v="172 DIAS"/>
    <s v="Contratación directa"/>
    <s v="Recursos propios"/>
    <n v="133200048"/>
    <n v="133200048"/>
    <s v="SI"/>
    <s v="APROBADO"/>
    <s v="Ana María Medina Gallón "/>
    <s v="Profesional Unviersitario "/>
    <n v="3835465"/>
    <s v="anamaria.medinag@antioquia.gov.co"/>
    <s v="Seguridad alimentaria y nutricional en la población vulnerable- MANÁ"/>
    <s v="Número de niños, niñas y familias gestantes atendidos en los centros de atención integral nutricional"/>
    <s v="ATENCION Y RECUPERCION NUTRICIONAL A FAMILIAS VULNERABLES DEL DEPARTAMENTO"/>
    <s v="010018001"/>
    <s v="Número de niños, niñas y familias gestantes atendidos en los centros de atención integral nutricional"/>
    <s v="Servicio recuperación nutricional "/>
    <n v="7924"/>
    <n v="7924"/>
    <d v="2017-11-09T00:00:00"/>
    <n v="2017060093032"/>
    <n v="4600007827"/>
    <x v="1"/>
    <s v="TURBO"/>
    <s v="En ejecución"/>
    <s v="N/A"/>
    <s v="TATIANA HERNANDEZ BENJUMEA"/>
    <s v="Tipo C:  Supervisión"/>
    <s v="Técnica"/>
  </r>
  <r>
    <x v="22"/>
    <n v="85151603"/>
    <s v="PRESTAR EL SERVICIO DE ATENCIÓN PARA RECUPERACIÓN NUTRICIONAL, A LOS NIÑOS Y NIÑAS EN CONDICIÓN DE DESNUTRICIÓN Y A MADRES GESTANTES Y LACTANTES CON BAJO PESO EN EL MUNICIPIO DE  SEGOVIA"/>
    <d v="2017-11-10T00:00:00"/>
    <s v="172 DIAS"/>
    <s v="Contratación directa"/>
    <s v="Recursos propios"/>
    <n v="98225616"/>
    <n v="98225616"/>
    <s v="SI"/>
    <s v="APROBADO"/>
    <s v="Ana María Medina Gallón "/>
    <s v="Profesional Unviersitario "/>
    <n v="3835465"/>
    <s v="anamaria.medinag@antioquia.gov.co"/>
    <s v="Seguridad alimentaria y nutricional en la población vulnerable- MANÁ"/>
    <s v="Número de niños, niñas y familias gestantes atendidos en los centros de atención integral nutricional"/>
    <s v="ATENCION Y RECUPERCION NUTRICIONAL A FAMILIAS VULNERABLES DEL DEPARTAMENTO"/>
    <s v="010018001"/>
    <s v="Número de niños, niñas y familias gestantes atendidos en los centros de atención integral nutricional"/>
    <s v="Servicio recuperación nutricional "/>
    <n v="7923"/>
    <n v="7923"/>
    <d v="2017-11-09T00:00:00"/>
    <n v="2017060093032"/>
    <n v="4600007817"/>
    <x v="1"/>
    <s v="SEGOVIA"/>
    <s v="En ejecución"/>
    <s v="N/A"/>
    <s v="TATIANA HERNANDEZ BENJUMEA"/>
    <s v="Tipo C:  Supervisión"/>
    <s v="Técnica"/>
  </r>
  <r>
    <x v="22"/>
    <n v="80801015"/>
    <s v="Prestar el servicio de apoyo a Ia gestiôn a través del_x000a_acompanamiento a Ia supervision técnica, administrativa y_x000a_financiera de los convenios y contratos celebrados por Ia_x000a_Gerencia de Seguridad Alimentaria y Nutricional - MANA para_x000a_garantizar la prestación del Programa de Alimentación escolar."/>
    <d v="2018-01-02T00:00:00"/>
    <s v="180 DIAS"/>
    <s v="Contratación directa"/>
    <s v="Recursos propios"/>
    <n v="1099581129"/>
    <n v="1099581129"/>
    <s v="SI"/>
    <s v="APROBADO"/>
    <s v="Ana María Medina Gallón "/>
    <s v="Profesional Unviersitario "/>
    <n v="3835465"/>
    <s v="anamaria.medinag@antioquia.gov.co"/>
    <s v="Seguridad alimentaria y nutricional en la población vulnerable- MANÁ"/>
    <s v="PRESTAR EL SERVICIO DE APOYO ALA GESTION ATRAVEZ DEL ACOMPAÑAMIENTO A LA SUPERVISION, TECNICA ADMINISTRATIVA, Y FINANCIERA DE LOS CONVENIOS Y CONTRATOS CELEBRADOS POR MANA"/>
    <s v="SUMINISTRO DE RACIONES PARA EL PROGRAMA DE ALIMENTACION ESCOLAR PARA GARANTIZAR LA PERMANENCIA DE LA POBLACION ECOLAR EN TODO EL DEPARTAMENTO DE ANTIOQUIA"/>
    <n v="20158001"/>
    <s v="LOS MUNICIPIOS QUE CONFORMAN EL PAE"/>
    <s v="APOYAR LA SUPERVISION DE  TECNICA DE LOS CONVENIOS Y CONTRATOS DE LA GERENCIA DE SEGURIDAD ALIMENTARIA MANA"/>
    <s v="2017SS390192"/>
    <s v="2017SS390192"/>
    <d v="2017-11-14T00:00:00"/>
    <n v="2017060093032"/>
    <s v="2017SS390192"/>
    <x v="1"/>
    <s v="TECNOLOGICO 2018"/>
    <s v="En ejecución"/>
    <s v="N/A"/>
    <s v="GLORIA AMPARO HOYOS"/>
    <s v="Tipo C:  Supervisión"/>
    <s v="Técnica"/>
  </r>
  <r>
    <x v="22"/>
    <n v="80161500"/>
    <s v="Prestar los servicios de asistencia técnica, profesiorial y de gestión del_x000a_ conocimiento para el fortalecimiento de los proyectos establecidos por Ia_x000a_Gerencia de Seguridad Alimentaria y Nutricional de Antioquia MANA"/>
    <d v="2018-01-02T00:00:00"/>
    <s v="240 DIAS"/>
    <s v="Contratación directa"/>
    <s v="Recursos propios"/>
    <n v="2509158203"/>
    <n v="2509158203"/>
    <s v="SI"/>
    <s v="APROBADO"/>
    <s v="Ana María Medina Gallón "/>
    <s v="Profesional Unviersitario "/>
    <n v="3835465"/>
    <s v="anamaria.medinag@antioquia.gov.co"/>
    <s v="Seguridad alimentaria y nutricional en la población vulnerable- MANÁ"/>
    <s v="ASISTENCIA TECNICA,PROFECIONAL Y DE GESTION DEL CONOCIMIENTO PARA EL FORTALECIMIENTO DE LA GERENCIA DE MANA"/>
    <s v="PROYECTOS PRODUCTIVOS, PEDAGOGICOS ETE"/>
    <s v="020158001"/>
    <s v="SEGURIDAD ALIMENTARIA Y NUTRICIONAL EN LA POBLACION BULNERABLE"/>
    <s v="PRESTAR SERVICIOS DE ASISTENCIA TECNICA, PROFECIONAL Y DE GESTION DE CONOCIMIENTO"/>
    <s v="2017SS390193"/>
    <s v="2017SS390193"/>
    <d v="2017-11-14T00:00:00"/>
    <n v="2017060093032"/>
    <s v="2017SS390193"/>
    <x v="1"/>
    <s v="U DE A  2018"/>
    <s v="En ejecución"/>
    <s v="N/A"/>
    <s v="TERESITA MESA VALENCIA"/>
    <s v="Tipo C:  Supervisión"/>
    <s v="Técnica"/>
  </r>
  <r>
    <x v="22"/>
    <n v="90121500"/>
    <s v="ADQUISICION DE TIQUETES AEREOS  PARA LA GOBERNACION DE ANTIOQUIA"/>
    <d v="2017-10-03T00:00:00"/>
    <s v="450  DIAS"/>
    <s v="Contratación directa"/>
    <s v="Recursos propios"/>
    <n v="10000000"/>
    <n v="10000000"/>
    <s v="SI"/>
    <s v="APROBADO"/>
    <s v="MARCELA  ESTRADA"/>
    <s v="Profesional Unviersitario "/>
    <s v="3839371"/>
    <s v="MARCELA.ESTRADA@ANTIOQUIA"/>
    <m/>
    <m/>
    <m/>
    <m/>
    <m/>
    <m/>
    <n v="7571"/>
    <n v="7571"/>
    <d v="2017-10-05T00:00:00"/>
    <n v="2017060092935"/>
    <n v="4600007506"/>
    <x v="1"/>
    <s v="TIQUETES AEREOS"/>
    <s v="En ejecución"/>
    <s v="N/A"/>
    <s v="MARIA VICTORIA HOYOS"/>
    <s v="Tipo C:  Supervisión"/>
    <s v="Técnica"/>
  </r>
  <r>
    <x v="22"/>
    <n v="85151603"/>
    <s v="PRESTAR EL SERVICIO DE ATENCIÓN PARA RECUPERACIÓN NUTRICIONAL, A LOS NIÑOS Y NIÑAS EN CONDICIÓN DE DESNUTRICIÓN Y A MADRES GESTANTES Y LACTANTES CON BAJO PESO EN EL MUNICIPIO DE SAN LUIS "/>
    <d v="2017-09-01T00:00:00"/>
    <s v="150 días"/>
    <s v="Contratación directa"/>
    <s v="Recursos propios"/>
    <n v="222945052"/>
    <n v="222945052"/>
    <s v="NO"/>
    <s v="N/A"/>
    <s v="Ana María Medina Gallón "/>
    <s v="Profesional Unviersitario "/>
    <n v="3835465"/>
    <s v="anamaria.medinag@antioquia.gov.co"/>
    <s v="Seguridad alimentaria y nutricional en la población vulnerable- MANÁ"/>
    <s v="Número de niños, niñas y familias gestantes atendidos en los centros de atención integral nutricional"/>
    <s v="ATENCION Y RECUPERCION NUTRICIONAL A FAMILIAS VULNERABLES DEL DEPARTAMENTO"/>
    <s v="010018001"/>
    <s v="Número de niños, niñas y familias gestantes atendidos en los centros de atención integral nutricional"/>
    <s v="Servicio recuperación nutricional "/>
    <n v="7474"/>
    <n v="7474"/>
    <d v="2017-08-25T00:00:00"/>
    <n v="2017060093032"/>
    <n v="4600007285"/>
    <x v="1"/>
    <s v="SAN LUIS"/>
    <s v="En ejecución"/>
    <s v="EL VALOR DEL CONTRATO ES 173,392,256 Y LA ADICION DEL MISMO ES POR UN VALOR DE 49,552,796"/>
    <s v="TATIANA HERNANDEZ BENJUMEA"/>
    <s v="Tipo C:  Supervisión"/>
    <s v="Técnica"/>
  </r>
  <r>
    <x v="23"/>
    <n v="77101901"/>
    <s v="Socializacion lineamientos generales para la implementación de Zonas Industriales Mineras en el Departamento de Antioquia"/>
    <d v="2018-08-30T00:00:00"/>
    <s v="4  meses"/>
    <s v="Régimen Especial - Artículo 95 Ley 489 de 1998"/>
    <s v="Canon superficiario"/>
    <n v="200000000"/>
    <n v="200000000"/>
    <s v="NO"/>
    <s v="N/A"/>
    <s v="Victor maunel Aguirre del Valle"/>
    <s v="P.U."/>
    <n v="5268"/>
    <s v="victor.aguirre@antioquia.gov.co"/>
    <s v="Lineamientos para la creación de zonas industriales en los municipios de tradición minera en Antioquia"/>
    <s v="Lineamientos para la creación de zonas industriales mineras Formulados"/>
    <s v="Lineamientos para la creación de zonas industriales en los municipios de tradición minera en Antioquia"/>
    <s v="15-0024"/>
    <s v="Lineamientos para la creación de zonas industriales mineras Formulados"/>
    <s v="Definir línea base, prospectiva territorial y definición de parámetros."/>
    <m/>
    <m/>
    <m/>
    <m/>
    <m/>
    <x v="0"/>
    <m/>
    <m/>
    <m/>
    <m/>
    <s v="Victor maunel Aguirre del Valle"/>
    <s v="Tipo B2: Supervisión colegiada"/>
  </r>
  <r>
    <x v="23"/>
    <n v="81141601"/>
    <s v="Prestación de servicios logísticos para la realización y apoyo de eventos para la asesoría y asistencia técnica en temas técnicos, empresariales, legales y ambientales referentes al ejercicio de la minería (Foros y capacitaciones). De acuerdo al direccionamiento de la Oficina de Comunicaciones de la Gobernación de Antioquia"/>
    <d v="2018-01-01T00:00:00"/>
    <s v="10 meses"/>
    <s v="Selección Abreviada - Subasta Inversa"/>
    <s v="Canon superficiario"/>
    <n v="200000000"/>
    <n v="200000000"/>
    <s v="NO"/>
    <s v="N/A"/>
    <s v="Margarita  Maria Gil Quintero"/>
    <s v="P.U."/>
    <n v="8635"/>
    <s v="margarita.gil@antioquia.gov.co"/>
    <s v="Mejorar la productividad y la competitividad del sector minero del Departamento con responsabilidad ambiental y social"/>
    <s v="Unidades mineras con mejoramiento a la productividad y la competitividad de la minería del Departamento"/>
    <s v="Fortalecimiento MINERIA BIEN HECHA PARA EL DESARROLLO DE ANTIOQUIA_x000a_Todo El Departamento, Antioquia, Occidente"/>
    <s v="15-0023/001"/>
    <s v="Unidades mineras con mejoramiento a la productividad y la competitividad de la minería del Departamento"/>
    <s v="Prestación de servicios logísticos para la realización y apoyo de eventos"/>
    <m/>
    <m/>
    <m/>
    <m/>
    <m/>
    <x v="0"/>
    <m/>
    <m/>
    <m/>
    <m/>
    <s v="Margarita  Maria Gil Quintero"/>
    <s v="Tipo C"/>
  </r>
  <r>
    <x v="23"/>
    <n v="81141601"/>
    <s v="Desarrollo e implementación de la estrategia comunicacional de la Secretaría de Minas, de acuerdo al direccionamiento de la Oficina de Comunicaciones de la Gobernación de Antioquia"/>
    <d v="2018-01-01T00:00:00"/>
    <s v="10 meses"/>
    <s v="Otro Tipo de Contrato"/>
    <s v="Canon superficiario"/>
    <n v="200000000"/>
    <n v="100000000"/>
    <s v="SI"/>
    <s v="Aprobadas"/>
    <s v="Sebastian Espinosa Jaramillo"/>
    <s v="P.U."/>
    <n v="5115"/>
    <s v="sebastian.espinosa@antioquia.gov.co"/>
    <s v="Mejorar la productividad y la competitividad del sector minero del Departamento con responsabilidad ambiental y social"/>
    <s v="Unidades mineras con mejoramiento a la productividad y la competitividad de la minería del Departamento"/>
    <s v="Fortalecimiento MINERIA BIEN HECHA PARA EL DESARROLLO DE ANTIOQUIA_x000a_Todo El Departamento, Antioquia, Occidente"/>
    <s v="15-0023/001"/>
    <s v="Unidades mineras con mejoramiento a la productividad y la competitividad de la minería del Departamento"/>
    <s v="Desarrollo e implementación de la estrategia comunicacional "/>
    <m/>
    <m/>
    <m/>
    <m/>
    <m/>
    <x v="0"/>
    <m/>
    <m/>
    <m/>
    <m/>
    <s v="Sebastian Espinosa Jaramillo"/>
    <s v="Tipo C"/>
  </r>
  <r>
    <x v="23"/>
    <n v="81102000"/>
    <s v="REGULARIZACION para la formalizacion minera"/>
    <d v="2018-08-30T00:00:00"/>
    <s v="4 meses"/>
    <s v="Otro Tipo de Contrato"/>
    <s v="Canon superficiario"/>
    <n v="300000000"/>
    <n v="300000000"/>
    <s v="NO"/>
    <s v="N/A"/>
    <s v="Victor maunel Aguirre del Valle"/>
    <s v="P.U."/>
    <n v="5499"/>
    <s v="eliana.aguirre@antioquia.gov.co"/>
    <s v="Mejorar la productividad y la competitividad del sector minero del Departamento con responsabilidad ambiental y social"/>
    <s v="Unidades mineras con mejoramiento a la productividad y la competitividad de la minería del Departamento"/>
    <s v="Fortalecimiento MINERIA BIEN HECHA PARA EL DESARROLLO DE ANTIOQUIA_x000a_Todo El Departamento, Antioquia, Occidente"/>
    <s v="15-0023/001"/>
    <s v="Unidades mineras con mejoramiento a la productividad y la competitividad de la minería del Departamento"/>
    <s v="Brindar acompañamiento integral e impletar acciones de buenas prácticas a  unidades productoras mienras"/>
    <m/>
    <m/>
    <m/>
    <m/>
    <m/>
    <x v="0"/>
    <m/>
    <m/>
    <m/>
    <m/>
    <s v="Eliana Maria Aguirre Vásquez"/>
    <s v="Tipo B2: Supervisión colegiada"/>
  </r>
  <r>
    <x v="23"/>
    <n v="78111808"/>
    <s v="PRESTACION SERVICIOS DE TRANSPORTE TERRESTRE GOBER"/>
    <d v="2018-01-01T00:00:00"/>
    <s v="10meses"/>
    <s v="Selección Abreviada - Subasta Inversa"/>
    <s v="Canon superficiario"/>
    <n v="200000000"/>
    <n v="200000000"/>
    <s v="NO"/>
    <s v="N/A"/>
    <s v="Juan José Castaño Vergara"/>
    <s v="Director"/>
    <s v="8640"/>
    <s v="margarita.gil@antioquia.gov.co"/>
    <s v="Mejorar la productividad y la competitividad del sector minero del Departamento con responsabilidad ambiental y social"/>
    <s v="Unidades mineras con mejoramiento a la productividad y la competitividad de la minería del Departamento"/>
    <s v="Fortalecimiento MINERIA BIEN HECHA PARA EL DESARROLLO DE ANTIOQUIA_x000a_Todo El Departamento, Antioquia, Occidente"/>
    <s v="15-0023/001"/>
    <s v="Unidades mineras con mejoramiento a la productividad y la competitividad de la minería del Departamento"/>
    <s v="Prestación de servicios de transporte"/>
    <m/>
    <m/>
    <m/>
    <m/>
    <m/>
    <x v="0"/>
    <m/>
    <m/>
    <m/>
    <m/>
    <s v="Juan José Castaño V"/>
    <s v="Tipo C"/>
  </r>
  <r>
    <x v="23"/>
    <n v="80111504"/>
    <s v="PRACTICA ACADEMICA UNIVERSIDADES PUBLICAS. 1ER SEM"/>
    <d v="2018-01-01T00:00:00"/>
    <s v="10meses"/>
    <s v="Otro Tipo de Contrato"/>
    <s v="Canon superficiario"/>
    <n v="140000000"/>
    <n v="140000000"/>
    <s v="NO"/>
    <s v="N/A"/>
    <s v="Juan José Castaño Vergara"/>
    <s v="Director"/>
    <s v="8641"/>
    <s v="juan.castano@antioquia.gov.co"/>
    <s v="Mejorar la productividad y la competitividad del sector minero del Departamento con responsabilidad ambiental y social"/>
    <s v="Unidades mineras con mejoramiento a la productividad y la competitividad de la minería del Departamento"/>
    <s v="Fortalecimiento MINERIA BIEN HECHA PARA EL DESARROLLO DE ANTIOQUIA_x000a_Todo El Departamento, Antioquia, Occidente"/>
    <s v="15-0023/002"/>
    <s v="Unidades mineras con mejoramiento a la productividad y la competitividad de la minería del Departamento"/>
    <s v="Apoyo a la fiscalización, titulacion y fomento"/>
    <m/>
    <m/>
    <m/>
    <m/>
    <m/>
    <x v="0"/>
    <m/>
    <m/>
    <m/>
    <m/>
    <s v="Juan José Castaño V"/>
    <s v="Tipo C"/>
  </r>
  <r>
    <x v="23"/>
    <n v="77111602"/>
    <s v="Articular esfuerzos para la implementación del Plan Estratégico Sectorial del Mercurio"/>
    <d v="2018-08-30T00:00:00"/>
    <s v="4 meses"/>
    <s v="Régimen Especial - Artículo 95 Ley 489 de 1998"/>
    <s v="Canon superficiario"/>
    <n v="400000000"/>
    <n v="400000000"/>
    <s v="NO"/>
    <s v="N/A"/>
    <s v="Juan Carlos Buitrago Botero"/>
    <s v="P.U."/>
    <n v="5499"/>
    <s v="juan.buitrago@antioquia.gov.co "/>
    <s v="Minería en armonía con el medio ambiente"/>
    <s v="Acompañamiento a estrategias dirigidas a plantas de beneficio y transformación para eliminación o reducción del consumo de mercurio realizadas"/>
    <s v="Fortalecimiento MINERIA EN ARMONIA CON EL MEDIO AMBIENTE Todo El_x000a_Departamento, Antioquia, Occidente"/>
    <s v="15-0001"/>
    <s v="Unidades mineras con mejoramiento a la productividad y la competitividad de la minería del Departamento"/>
    <s v="Eliminación uso del mercurio"/>
    <m/>
    <m/>
    <m/>
    <m/>
    <m/>
    <x v="0"/>
    <m/>
    <m/>
    <m/>
    <m/>
    <s v="Juan Carlos Buitrago Botero"/>
    <s v="Tipo C:  Supervisión"/>
  </r>
  <r>
    <x v="23"/>
    <s v="77111600; 77111603"/>
    <s v=" recuperación de áreas deterioradas por minería, a través de tratamientos biológicos de aguas y lodos contaminados por mercurio y acompañamiento técnico a mineros de subsistencia en jurisdicción de Cornare."/>
    <d v="2018-08-30T00:00:00"/>
    <s v="4 meses"/>
    <s v="Régimen Especial - Artículo 95 Ley 489 de 1998"/>
    <s v="Canon superficiario"/>
    <n v="270000000"/>
    <n v="270000000"/>
    <s v="NO"/>
    <s v="N/A"/>
    <s v="Juan Felipe López Londoño"/>
    <s v="P.U."/>
    <s v="9064"/>
    <s v="juanfelipe.lopez@antioquia.gov.co"/>
    <s v="Minería en armonía con el medio ambiente"/>
    <s v="Acompañamiento a estrategias dirigidas a la recuperación de áreas deterioradas por la actividad minera realizadas."/>
    <s v="Fortalecimiento MINERIA EN ARMONIA CON EL MEDIO AMBIENTE Todo El_x000a_Departamento, Antioquia, Occidente"/>
    <s v="15-0001"/>
    <s v="Apoyo a una estrategia de recuperación de áreas deterioradas por minería   - Apoyo hasta 300 Mineros de Subsistencia"/>
    <s v="Implementación de proyecto piloto de recuperación de áreas deterioradas por minería"/>
    <m/>
    <m/>
    <m/>
    <m/>
    <m/>
    <x v="0"/>
    <m/>
    <m/>
    <m/>
    <m/>
    <s v="Juan Felipe López Londoño"/>
    <s v="Tipo C:  Supervisión"/>
  </r>
  <r>
    <x v="23"/>
    <n v="71100000"/>
    <s v="Cierre de minas e implementaciones de acciones priorizadas para la prevención de riesgos asocaidos a esto."/>
    <d v="2018-08-30T00:00:00"/>
    <s v="4 meses"/>
    <s v="Régimen Especial - Artículo 95 Ley 489 de 1998"/>
    <s v="Canon superficiario"/>
    <n v="410000000"/>
    <n v="390000000"/>
    <s v="SI"/>
    <s v="Aprobadas"/>
    <s v="Paula Andrea Murillo Benjumea"/>
    <s v="P.U."/>
    <n v="5268"/>
    <s v="paula.murillo@antioquia.gov.co"/>
    <s v="Minería en armonía con el medio ambiente"/>
    <s v="Acompañamiento a estrategias dirigidas a Unidades Productivas Mineras para seguimiento a la implementación del plan de cierre y abandono realizadas."/>
    <s v="Fortalecimiento MINERIA EN ARMONIA CON EL MEDIO AMBIENTE Todo El_x000a_Departamento, Antioquia, Occidente"/>
    <s v="15-0001"/>
    <s v="Acompañamiento a estrategias dirigidas a Unidades Productivas Mineras para seguimiento a la implementación del plan de cierre y abandono realizadas"/>
    <s v="Protocolo de procedimeitno antes durante y despues, Sellamiento de Unidades Mineras"/>
    <m/>
    <m/>
    <m/>
    <m/>
    <m/>
    <x v="0"/>
    <m/>
    <m/>
    <m/>
    <m/>
    <s v="Paula Andrea Murillo Benjumea"/>
    <s v="Tipo B2: Supervisión colegiada"/>
  </r>
  <r>
    <x v="23"/>
    <s v="80111604; 80111607"/>
    <s v="Fortalecimiento del control derivado de la Delegación Minera en cabeza de la Gobernación de Antioquia, en los aspectos técnico, jurídico y económico, a través de la fiscalización, seguimiento y control de los títulos mineros, y de actividades académicas relacionadas."/>
    <d v="2018-08-30T00:00:00"/>
    <s v="4  meses"/>
    <s v="Otro Tipo de Contrato"/>
    <s v="%2 de regalías para el funcionamiento de fiscalización minera"/>
    <n v="6404638476"/>
    <e v="#REF!"/>
    <s v="NO"/>
    <s v="N/A"/>
    <s v="Maximiliano Sierra Gonzalez"/>
    <s v="Director"/>
    <n v="9116"/>
    <s v="maximiliano.sierra@antioquia.gov.co"/>
    <s v="Mejorar la productividad y la competitividad del sector minero del Departamento con responsabilidad ambiental y social"/>
    <s v="Monitoreo y seguimiento de la actividad minera en el Departamento de Antioquia"/>
    <s v="Fortalecimiento MINERIA BIEN HECHA PARA EL DESARROLLO DE ANTIOQUIA_x000a_Todo El Departamento, Antioquia, Occidente"/>
    <s v="15-0023"/>
    <s v="Monitoreo y seguimiento de la actividad minera en el Departamento de Antioquia"/>
    <s v="Apoyo a la fiscalización"/>
    <m/>
    <m/>
    <m/>
    <m/>
    <m/>
    <x v="0"/>
    <m/>
    <m/>
    <m/>
    <m/>
    <s v="Maximiliano Sierra Gonzalez"/>
    <s v="Tipo B2: Supervisión colegiada"/>
  </r>
  <r>
    <x v="23"/>
    <s v="80111604; 80111609"/>
    <s v="Archivo"/>
    <d v="2018-03-30T00:00:00"/>
    <s v="10 meses"/>
    <s v="Licitación Pública"/>
    <s v="%2 de regalías para el funcionamiento de fiscalización minera"/>
    <n v="6000000000"/>
    <e v="#REF!"/>
    <s v="NO"/>
    <s v="N/A"/>
    <s v="Juan Carlos Buitrago Botero"/>
    <s v="P.U."/>
    <n v="5499"/>
    <s v="juan.buitrago@antioquia.gov.co "/>
    <s v="Mejorar la productividad y la competitividad del sector minero del Departamento con responsabilidad ambiental y social"/>
    <s v="Monitoreo y seguimiento de la actividad minera en el Departamento de Antioquia"/>
    <s v="Fortalecimiento MINERIA BIEN HECHA PARA EL DESARROLLO DE ANTIOQUIA_x000a_Todo El Departamento, Antioquia, Occidente"/>
    <s v="15-0025"/>
    <s v="Monitoreo y seguimiento de la actividad minera en el Departamento de Antioquia"/>
    <s v="Apoyo a la fiscalización"/>
    <m/>
    <m/>
    <m/>
    <m/>
    <m/>
    <x v="0"/>
    <m/>
    <m/>
    <m/>
    <m/>
    <s v="Juan Carlos Buitrago Botero"/>
    <s v="Tipo B2: Supervisión colegiada"/>
  </r>
  <r>
    <x v="23"/>
    <s v="80111604; 80111611"/>
    <s v="Fiscalizacion Diferencial"/>
    <d v="2018-05-31T00:00:00"/>
    <s v="12 meses"/>
    <s v="Licitación Pública"/>
    <s v="%2 de regalías para el funcionamiento de fiscalización minera"/>
    <n v="4000000000"/>
    <n v="4000000000"/>
    <s v="NO"/>
    <s v="N/A"/>
    <s v="Maximiliano Sierra Gonzalez"/>
    <s v="Director"/>
    <n v="9116"/>
    <s v="maximiliano.sierra@antioquia.gov.co"/>
    <s v="Mejorar la productividad y la competitividad del sector minero del Departamento con responsabilidad ambiental y social"/>
    <s v="Monitoreo y seguimiento de la actividad minera en el Departamento de Antioquia"/>
    <s v="Fortalecimiento MINERIA BIEN HECHA PARA EL DESARROLLO DE ANTIOQUIA_x000a_Todo El Departamento, Antioquia, Occidente"/>
    <s v="15-0023"/>
    <s v="Monitoreo y seguimiento de la actividad minera en el Departamento de Antioquia"/>
    <s v="Apoyo a la fiscalización"/>
    <m/>
    <m/>
    <m/>
    <m/>
    <m/>
    <x v="0"/>
    <m/>
    <m/>
    <m/>
    <m/>
    <s v="Maximiliano Sierra Gonzalez"/>
    <s v="Tipo B2: Supervisión colegiada"/>
  </r>
  <r>
    <x v="23"/>
    <n v="73152103"/>
    <s v="CONTRATAR EL  MANTENIMIENTO Y CALIBRACIÓN DE LOS EQUIPOS PARA LA DETECCIÓN DE GASES, ASÍ COMO EL SUMINISTRO DE LOS KITS DE CALIBRACIÓN, PARA EL CORRECTO DESARROLLO DE LAS ACTIVIDADES DE FISCALIZACIÓN MINERA."/>
    <d v="2018-02-28T00:00:00"/>
    <s v="1 mes"/>
    <s v="Mínima Cuantía"/>
    <s v="Fondo 4-2513 visitas de fiscalización minera"/>
    <n v="26600000"/>
    <n v="26600000"/>
    <s v="NO"/>
    <s v="N/A"/>
    <s v="Juan Esteban Serna Giraldo"/>
    <s v="P.U."/>
    <n v="5110"/>
    <s v="juanesteban.serna@antioquia.gov.co"/>
    <s v="Mejorar la productividad y la competitividad del sector minero del Departamento con responsabilidad ambiental y social"/>
    <s v="Monitoreo y seguimiento de la actividad minera en el Departamento de Antioquia"/>
    <s v="Fortalecimiento MINERIA BIEN HECHA PARA EL DESARROLLO DE ANTIOQUIA_x000a_Todo El Departamento, Antioquia, Occidente"/>
    <s v="15-0023"/>
    <s v="Monitoreo y seguimiento de la actividad minera en el Departamento de Antioquia"/>
    <s v="Apoyo a la fiscalización"/>
    <m/>
    <m/>
    <m/>
    <m/>
    <m/>
    <x v="0"/>
    <m/>
    <m/>
    <m/>
    <m/>
    <s v="Maximiliano Sierra Gonzalez"/>
    <s v="Tipo B2: Supervisión colegiada"/>
  </r>
  <r>
    <x v="23"/>
    <n v="32101656"/>
    <s v="COMPRA DE EQUIPOS PARA EL APOYO A LA FISCALIZACIÓN MINERA"/>
    <d v="2018-02-28T00:00:00"/>
    <s v="1 mes"/>
    <s v="Mínima Cuantía"/>
    <s v="Fondo 4-2513 visitas de fiscalización minera"/>
    <n v="73700000"/>
    <n v="73700000"/>
    <s v="NO"/>
    <s v="N/A"/>
    <s v="Juan Esteban Serna Giraldo"/>
    <s v="P.U."/>
    <n v="5110"/>
    <s v="juanesteban.serna@antioquia.gov.co"/>
    <s v="Mejorar la productividad y la competitividad del sector minero del Departamento con responsabilidad ambiental y social"/>
    <s v="Monitoreo y seguimiento de la actividad minera en el Departamento de Antioquia"/>
    <s v="Fortalecimiento MINERIA BIEN HECHA PARA EL DESARROLLO DE ANTIOQUIA_x000a_Todo El Departamento, Antioquia, Occidente"/>
    <s v="15-0023"/>
    <s v="Monitoreo y seguimiento de la actividad minera en el Departamento de Antioquia"/>
    <s v="Apoyo a la fiscalización"/>
    <m/>
    <m/>
    <m/>
    <m/>
    <m/>
    <x v="0"/>
    <m/>
    <m/>
    <m/>
    <m/>
    <s v="Maximiliano Sierra Gonzalez"/>
    <s v="Tipo C:  Supervisión"/>
  </r>
  <r>
    <x v="23"/>
    <n v="93141808"/>
    <s v="COMPRA DE ELEMENTOS DE PROTECCIÓN Y SEGURIDAD PERSONAL (EPSP) PARA MINERÍA, Y CAPACITACIÓN EN SEGURIDAD E HIGIENE MINERA, PARA SER USADOS POR EL PERSONAL DE LA SECRETARÍA DE MINAS EN LAS LABORES PROPIAS DE LA SECRETARÍA."/>
    <d v="2018-02-28T00:00:00"/>
    <s v="1 mes"/>
    <s v="Mínima Cuantía"/>
    <s v="Fondo 4-2513 visitas de fiscalización minera"/>
    <n v="53122000"/>
    <n v="53122000"/>
    <s v="NO"/>
    <s v="N/A"/>
    <s v="Juan Esteban Serna Giraldo"/>
    <s v="P.U."/>
    <n v="5110"/>
    <s v="juanesteban.serna@antioquia.gov.co"/>
    <s v="Mejorar la productividad y la competitividad del sector minero del Departamento con responsabilidad ambiental y social"/>
    <s v="Monitoreo y seguimiento de la actividad minera en el Departamento de Antioquia"/>
    <s v="Fortalecimiento MINERIA BIEN HECHA PARA EL DESARROLLO DE ANTIOQUIA_x000a_Todo El Departamento, Antioquia, Occidente"/>
    <s v="15-0023"/>
    <s v="Monitoreo y seguimiento de la actividad minera en el Departamento de Antioquia"/>
    <s v="Apoyo a la fiscalización"/>
    <m/>
    <m/>
    <m/>
    <m/>
    <m/>
    <x v="0"/>
    <m/>
    <m/>
    <m/>
    <m/>
    <s v="Maximiliano Sierra Gonzalez"/>
    <s v="Tipo C:  Supervisión"/>
  </r>
  <r>
    <x v="24"/>
    <n v="80111614"/>
    <s v="Prestación de servicios de personal de apoyo Temporal _x000a_(Compentencia: Desarrollo Organizacional)"/>
    <d v="2018-01-13T00:00:00"/>
    <s v="12 MESES"/>
    <s v="Otro Tipo de Contrato"/>
    <s v="Recursos propios"/>
    <n v="389004083"/>
    <n v="389004083"/>
    <s v="NO"/>
    <s v="N/A"/>
    <s v="Jorge Hugo Elejalde"/>
    <s v="LNR"/>
    <s v="3839207"/>
    <s v="jorge.elejalde@antioquia.gov.co"/>
    <s v="Gestión de la información temática territorial como base fundamental para la planeación y el desarrollo"/>
    <s v="Actualizaciones catastrales realizadas en el Departamento de Antioquia."/>
    <s v="Fortalecimiento de la gestion catastral (actualizacion y conservacion) en el departamendo de Antioquia"/>
    <n v="220166"/>
    <s v="Actualizaciones catastrales realizadas en el Departamento de Antioquia."/>
    <s v="Fortalecimiento tecnico"/>
    <s v="-"/>
    <s v="-"/>
    <m/>
    <s v="-"/>
    <s v="-"/>
    <x v="2"/>
    <s v="-"/>
    <s v="Sin iniciar etapa precontractual"/>
    <s v="No aplica gestión contractual, por hacer parte de la planta de cargosd temporales de la Institución."/>
    <s v="Competencia de la Secretaría de Gestión Humana - ADO_x000a_Responsable por la Dirección Jorge Hugo Elejalde López"/>
    <s v="Tipo C:  Supervisión"/>
    <s v="Supervisión: N/A"/>
  </r>
  <r>
    <x v="24"/>
    <n v="80111614"/>
    <s v="Viáticos Personal Temporal"/>
    <d v="2018-02-01T00:00:00"/>
    <s v="11 MESES"/>
    <s v="Otro Tipo de Contrato"/>
    <s v="Recursos propios"/>
    <n v="17000000"/>
    <n v="17000000"/>
    <s v="NO"/>
    <s v="N/A"/>
    <s v="Jorge Hugo Elejalde"/>
    <s v="LNR"/>
    <s v="3839207"/>
    <s v="jorge.elejalde@antioquia.gov.co"/>
    <s v="Gestión de la información temática territorial como base fundamental para la planeación y el desarrollo"/>
    <s v="Actualizaciones catastrales realizadas en el Departamento de Antioquia."/>
    <s v="Fortalecimiento de la gestion catastral (actualizacion y conservacion) en el departamendo de Antioquia"/>
    <n v="220166"/>
    <s v="Actualizaciones catastrales realizadas en el Departamento de Antioquia."/>
    <s v="Fortalecimiento tecnico"/>
    <s v="-"/>
    <s v="-"/>
    <m/>
    <s v="-"/>
    <s v="-"/>
    <x v="2"/>
    <s v="-"/>
    <s v="Sin iniciar etapa precontractual"/>
    <s v="No aplica gestión contractual, por hacer parte de la planta de cargosd temporales de la Institución."/>
    <s v="Competencia de la Secretaría de Gestión Humana - ADO_x000a_Responsable por la Dirección Jorge Hugo Elejalde López"/>
    <s v="Tipo C:  Supervisión"/>
    <s v="Supervisión: N/A"/>
  </r>
  <r>
    <x v="24"/>
    <n v="80111504"/>
    <s v="Designar estudiantes de las universidades publicas y privadas para realización de la práctica académica, con el fin de brindar apoyo a la gestión del Departamento de Antioquia y sus subregiones durante el primer semestre de 2018_x000a_(Compentencia: Desarrollo Organizacional)"/>
    <d v="2018-01-01T00:00:00"/>
    <s v="6 MESES"/>
    <s v="Contratación Directa - Contratos Interadministrativos"/>
    <s v="Recursos propios"/>
    <n v="29296575"/>
    <n v="29296575"/>
    <s v="NO"/>
    <s v="N/A"/>
    <s v="Jorge Hugo Elejalde"/>
    <s v="LNR"/>
    <s v="3839207"/>
    <s v="jorge.elejalde@antioquia.gov.co"/>
    <s v="Gestión de la información temática territorial como base fundamental para la planeación y el desarrollo"/>
    <s v="Actualizaciones catastrales realizadas en el Departamento de Antioquia."/>
    <s v="Fortalecimiento de la gestion catastral (actualizacion y conservacion) en el departamendo de Antioquia"/>
    <n v="220166"/>
    <s v="Actualizaciones catastrales realizadas en el Departamento de Antioquia."/>
    <s v="Fortalecimiento tecnico"/>
    <s v="-"/>
    <s v="-"/>
    <m/>
    <s v="-"/>
    <s v="-"/>
    <x v="2"/>
    <s v="-"/>
    <s v="Sin iniciar etapa precontractual"/>
    <s v="5 Practicantes de Excelencia primer semestre 2018. Supervisión: N/A_x000a_La Dirección aporta informes de seguimiento a la gestión"/>
    <s v="Competencia de la Secretaría de Gestión Humana - ADO_x000a_Responsable por la Dirección Jorge Hugo Elejalde López"/>
    <s v="Tipo C:  Supervisión"/>
    <s v="Supervisión: N/A"/>
  </r>
  <r>
    <x v="24"/>
    <n v="80111504"/>
    <s v="Designar estudiantes de las universidades publicas y privadas para realización de la práctica académica, con el fin de brindar apoyo a la gestión del Departamento de Antioquia y sus subregiones durante el segundo semestre de 2018_x000a_(Compentencia: Desarrollo Organizacional)"/>
    <d v="2018-07-01T00:00:00"/>
    <s v="6 MESES"/>
    <s v="Contratación Directa - Contratos Interadministrativos"/>
    <s v="Recursos propios"/>
    <n v="29296575"/>
    <n v="29296575"/>
    <s v="NO"/>
    <s v="N/A"/>
    <s v="Jorge Hugo Elejalde"/>
    <s v="LNR"/>
    <s v="3839207"/>
    <s v="jorge.elejalde@antioquia.gov.co"/>
    <s v="Gestión de la información temática territorial como base fundamental para la planeación y el desarrollo"/>
    <s v="Actualizaciones catastrales realizadas en el Departamento de Antioquia."/>
    <s v="Fortalecimiento de la gestion catastral (actualizacion y conservacion) en el departamendo de Antioquia"/>
    <n v="220166"/>
    <s v="Actualizaciones catastrales realizadas en el Departamento de Antioquia."/>
    <s v="Fortalecimiento tecnico"/>
    <s v="-"/>
    <s v="-"/>
    <m/>
    <s v="-"/>
    <s v="-"/>
    <x v="2"/>
    <s v="-"/>
    <s v="Sin iniciar etapa precontractual"/>
    <s v="5 Practicantes de Excelencia primer semestre 2018. Supervisión: N/A_x000a_La Dirección aporta informes de seguimiento a la gestión"/>
    <s v="Competencia de la Secretaría de Gestión Humana - ADO_x000a_Responsable por la Dirección Jorge Hugo Elejalde López"/>
    <s v="Tipo C:  Supervisión"/>
    <s v="Supervisión: N/A"/>
  </r>
  <r>
    <x v="24"/>
    <n v="43191504"/>
    <s v="Adquisicion de prendas institucionales_x000a_(Compentencia: Comunicaciones"/>
    <d v="2018-01-01T00:00:00"/>
    <s v="6 MESES"/>
    <s v="Selección Abreviada - Subasta Inversa"/>
    <s v="Recursos propios"/>
    <n v="15408492"/>
    <n v="0"/>
    <s v="NO"/>
    <s v="N/A"/>
    <s v="Jorge Hugo Elejalde"/>
    <s v="LNR"/>
    <s v="3839207"/>
    <s v="jorge.elejalde@antioquia.gov.co"/>
    <s v="Gestión de la información temática territorial como base fundamental para la planeación y el desarrollo"/>
    <s v="Actualizaciones catastrales realizadas en el Departamento de Antioquia."/>
    <s v="Fortalecimiento de la gestion catastral (actualizacion y conservacion) en el departamendo de Antioquia"/>
    <n v="220166"/>
    <s v="Actualizaciones catastrales realizadas en el Departamento de Antioquia."/>
    <s v="Fortalecimiento tecnico"/>
    <s v="-"/>
    <s v="-"/>
    <m/>
    <s v="-"/>
    <s v="-"/>
    <x v="2"/>
    <s v="-"/>
    <s v="Sin iniciar etapa precontractual"/>
    <m/>
    <s v="Competencia de Comunicaciones_x000a_Responsable por Dirección Jorge Hugo Elejalde López"/>
    <s v="Tipo C:  Supervisión"/>
    <s v="Supervisión: N/A"/>
  </r>
  <r>
    <x v="24"/>
    <n v="80101504"/>
    <s v="Fortalecimiento de la gestión catastral (actualización y conservación) en el departamento de Antioquia Todo El Departamento, Antioquia, Occidente"/>
    <d v="2018-06-01T00:00:00"/>
    <s v="6 MESES"/>
    <s v="Contratación Directa - Contratos Interadministrativos"/>
    <s v="Recursos propios"/>
    <n v="900000000"/>
    <n v="900000000"/>
    <s v="NO"/>
    <s v="N/A"/>
    <s v="Jorge Hugo Elejalde"/>
    <s v="LNR"/>
    <s v="3839207"/>
    <s v="jorge.elejalde@antioquia.gov.co"/>
    <s v="Gestión de la información temática territorial como base fundamental para la planeación y el desarrollo"/>
    <s v="Actualizaciones catastrales realizadas en el Departamento de Antioquia."/>
    <s v="Fortalecimiento de la gestion catastral (actualizacion y conservacion) en el departamendo de Antioquia"/>
    <n v="220166"/>
    <s v="Actualizaciones catastrales realizadas en el Departamento de Antioquia."/>
    <s v="Fortalecimiento tecnico"/>
    <s v="-"/>
    <s v="-"/>
    <m/>
    <s v="-"/>
    <s v="-"/>
    <x v="2"/>
    <s v="-"/>
    <s v="Sin iniciar etapa precontractual"/>
    <m/>
    <s v="Jorge Hugo Elejalde López, Director Sistemas de Información y Catastro"/>
    <s v="Tipo C:  Supervisión"/>
    <s v="Técnica, Administrativa, Financiera, Jurídica, coordinación"/>
  </r>
  <r>
    <x v="24"/>
    <n v="80111621"/>
    <s v="Apoyar la conceptualización, formulación y estructuración del Observatorio Inmobiliario del Departamento de Antioquia."/>
    <d v="2001-07-01T00:00:00"/>
    <s v="6 MESES"/>
    <s v="Contratación Directa - Prestación de Servicios y de Apoyo a la Gestión Persona Natural"/>
    <s v="Recursos propios"/>
    <n v="75000000"/>
    <n v="75000000"/>
    <s v="NO"/>
    <s v="N/A"/>
    <s v="Jorge Hugo Elejalde"/>
    <s v="LNR"/>
    <s v="3839207"/>
    <s v="jorge.elejalde@antioquia.gov.co"/>
    <s v="Gestión de la información temática territorial como base fundamental para la planeación y el desarrollo"/>
    <s v="Actualizaciones catastrales realizadas en el Departamento de Antioquia."/>
    <s v="Fortalecimiento de la gestion catastral (actualizacion y conservacion) en el departamendo de Antioquia"/>
    <n v="220166"/>
    <s v="Actualizaciones catastrales realizadas en el Departamento de Antioquia."/>
    <s v="Fortalecimiento tecnico"/>
    <m/>
    <m/>
    <m/>
    <m/>
    <m/>
    <x v="0"/>
    <m/>
    <m/>
    <m/>
    <s v="Jorge Hugo Elejalde López, Director Sistemas de Información y Catastro"/>
    <s v="Tipo C:  Supervisión"/>
    <m/>
  </r>
  <r>
    <x v="24"/>
    <n v="80101504"/>
    <s v="Apoyar la gestión de la direccion de sistemas de informacion y catastro (conservacion, actualizacion y sistema geografico catastral)"/>
    <d v="2018-07-01T00:00:00"/>
    <s v="6 MESES"/>
    <s v="Contratación Directa - Prestación de Servicios y de Apoyo a la Gestión Persona Natural"/>
    <s v="Recursos propios"/>
    <n v="2100000000"/>
    <n v="0"/>
    <s v="NO"/>
    <s v="N/A"/>
    <s v="Jorge Hugo Elejalde"/>
    <s v="LNR"/>
    <s v="3839207"/>
    <s v="jorge.elejalde@antioquia.gov.co"/>
    <s v="Gestión de la información temática territorial como base fundamental para la planeación y el desarrollo"/>
    <s v="Actualizaciones catastrales realizadas en el Departamento de Antioquia."/>
    <s v="Fortalecimiento de la gestion catastral (actualizacion y conservacion) en el departamendo de Antioquia"/>
    <n v="220166"/>
    <s v="Actualizaciones catastrales realizadas en el Departamento de Antioquia."/>
    <s v="Fortalecimiento tecnico"/>
    <s v="-"/>
    <s v="-"/>
    <m/>
    <s v="-"/>
    <s v="-"/>
    <x v="2"/>
    <s v="-"/>
    <s v="Sin iniciar etapa precontractual"/>
    <m/>
    <s v="Jorge Hugo Elejalde López, Director Sistemas de Información y Catastro"/>
    <s v="Tipo C:  Supervisión"/>
    <s v="Técnica, Administrativa, Financiera, Jurídica, coordinación"/>
  </r>
  <r>
    <x v="24"/>
    <n v="80111614"/>
    <s v="Prestación de servicios de personal de apoyo Temporal _x000a_(Compentencia: Desarrollo Organizacional)"/>
    <d v="2018-01-01T00:00:00"/>
    <s v="12 MESES"/>
    <s v="Contratación Directa - Prestación de Servicios y de Apoyo a la Gestión Persona Natural"/>
    <s v="Recursos propios"/>
    <n v="511233571"/>
    <n v="511233571"/>
    <s v="NO"/>
    <s v="N/A"/>
    <s v="Fernando León Henao Zea"/>
    <s v="LNR"/>
    <s v="3839123"/>
    <s v="fernando.henao@antioquia.gov.co"/>
    <s v="Articulación intersectorial para el desarrollo integral del departamento"/>
    <s v="Espacios de Planeacion y concertacion de planeacion"/>
    <s v="Construcción formulación e implementación de estrategias transversales generadoras de desarrollo desde la gerencia de_x000a_Municipios del Departamento de Antioquia"/>
    <s v="220165"/>
    <s v="Estratégias de promoción implementadas"/>
    <s v="Vinculacion de temporales"/>
    <s v="-"/>
    <s v="-"/>
    <m/>
    <s v="-"/>
    <s v="-"/>
    <x v="2"/>
    <s v="-"/>
    <s v="Sin iniciar etapa precontractual"/>
    <m/>
    <s v="Competencia de la Secretaría de Gestión Humana - ADO_x000a_"/>
    <s v="Tipo C:  Supervisión"/>
    <s v="Supervisión: N/A"/>
  </r>
  <r>
    <x v="24"/>
    <n v="80111614"/>
    <s v="Viáticos Personal Temporal"/>
    <d v="2018-02-01T00:00:00"/>
    <s v="12 MESES"/>
    <s v="Otro Tipo de Contrato"/>
    <s v="Recursos propios"/>
    <n v="14000000"/>
    <n v="14000000"/>
    <s v="NO"/>
    <s v="N/A"/>
    <s v="Fernando León Henao Zea"/>
    <s v="LNR"/>
    <s v="3839123"/>
    <s v="fernando.henao@antioquia.gov.co"/>
    <s v="Articulación intersectorial para el desarrollo integral del departamento"/>
    <s v="Espacios de Planeacion y concertacion de planeacion"/>
    <s v="Construcción formulación e implementación de estrategias transversales generadoras de desarrollo desde la gerencia de_x000a_Municipios del Departamento de Antioquia"/>
    <s v="220165"/>
    <s v="Estratégias de promoción implementadas"/>
    <s v="Vinculacion de temporales"/>
    <s v="-"/>
    <s v="-"/>
    <m/>
    <s v="-"/>
    <s v="-"/>
    <x v="2"/>
    <s v="-"/>
    <s v="Sin iniciar etapa precontractual"/>
    <m/>
    <s v="Competencia de la Secretaría de Gestión Humana - ADO_x000a_"/>
    <s v="Tipo C:  Supervisión"/>
    <s v="Supervisión: N/A"/>
  </r>
  <r>
    <x v="24"/>
    <n v="78111502"/>
    <s v="Adquisición de tiquetes áereos para la Gobernación de Antioquia _x000a_(Compentencia Subsecretaría Logística)"/>
    <d v="2017-10-01T00:00:00"/>
    <s v="14 MESES"/>
    <s v="Contratación Directa - Contratos Interadministrativos"/>
    <s v="Recursos propios"/>
    <n v="25750000"/>
    <n v="25750000"/>
    <s v="SI"/>
    <s v="Aprobadas"/>
    <s v="Fernando León Henao Zea"/>
    <s v="LNR"/>
    <s v="3839123"/>
    <s v="fernando.henao@antioquia.gov.co"/>
    <s v="Articulación intersectorial para el desarrollo integral del departamento"/>
    <s v="Espacios de Planeacion y concertacion de planeacion"/>
    <s v="Construcción formulación e implementación de estrategias transversales generadoras de desarrollo desde la gerencia de_x000a_Municipios del Departamento de Antioquia"/>
    <s v="220165"/>
    <s v="Estratégias de promoción implementadas"/>
    <s v="Encuentros subregionales con Alcaldes, Concejales y Líderes Comunitarios"/>
    <s v="17-12-7047054"/>
    <n v="18750"/>
    <d v="2017-09-12T00:00:00"/>
    <s v="N/A"/>
    <n v="4600007506"/>
    <x v="1"/>
    <s v="Servicios Aéreos Territorios Nacionales - SATENA"/>
    <s v="En ejecución"/>
    <s v="Vigencia futura  6000002130 por $25.750.000 Ordenanza 011 del 18 de julio de 2017. El DAP aporta supervisión Administrativa, Financiera, Jurídica, coordinación. "/>
    <s v="Maria Victoria Hoyos Velasquez"/>
    <s v="Tipo C:  Supervisión"/>
    <s v="Administrativa, Financiera, Jurídica, coordinación."/>
  </r>
  <r>
    <x v="24"/>
    <n v="80111504"/>
    <s v="Designar estudiantes de las universidades publicas y privadas para realización de la práctica académica, con el fin de brindar apoyo a la gestión del Departamento de Antioquia y sus subregiones durante el primer de 2018_x000a_(Compentencia: Desarrollo Organizacional)"/>
    <d v="2018-01-01T00:00:00"/>
    <s v="5 MESES"/>
    <s v="Contratación Directa - Contratos Interadministrativos"/>
    <s v="Recursos propios"/>
    <n v="5859315"/>
    <n v="5859315"/>
    <s v="NO"/>
    <s v="N/A"/>
    <s v="Fernando León Henao Zea"/>
    <s v="LNR"/>
    <s v="3839123"/>
    <s v="fernando.henao@antioquia.gov.co"/>
    <s v="Articulación intersectorial para el desarrollo integral del departamento"/>
    <s v="Entidades territoriales apoyadas para la revisión y ajuste de los POT"/>
    <s v="Construcción formulación e implementación de estrategias transversales generadoras de desarrollo desde la gerencia de_x000a_Municipios del Departamento de Antioquia"/>
    <s v="220165"/>
    <s v="Estratégias de promoción implementadas"/>
    <s v="Construcción formulación e implementación de estrategias transversales generadoras de desarrollo desde la gerencia de Municipios del Departamento de Antioquia"/>
    <s v="-"/>
    <s v="-"/>
    <m/>
    <s v="-"/>
    <s v="-"/>
    <x v="2"/>
    <s v="-"/>
    <s v="Sin iniciar etapa precontractual"/>
    <s v="3 Practicantes de Excelencia primer semestre 2018. Supervisión: N/A_x000a_La Dirección aporta informes de seguimiento a la gestión"/>
    <s v="Maribel Barrientos Uribe,  Secretaría de Gestión Humana - ADO_x000a_"/>
    <s v="Tipo C:  Supervisión"/>
    <s v="Supervisión: N/A"/>
  </r>
  <r>
    <x v="24"/>
    <n v="80111504"/>
    <s v="Designar estudiantes de las universidades publicas y privadas para realización de la práctica académica, con el fin de brindar apoyo a la gestión del Departamento de Antioquia y sus subregiones durante el segundo semestre de 2018_x000a_(Compentencia: Desarrollo Organizacional)"/>
    <d v="2018-07-01T00:00:00"/>
    <s v="5 MESES"/>
    <s v="Contratación Directa - Contratos Interadministrativos"/>
    <s v="Recursos propios"/>
    <n v="5859315"/>
    <n v="0"/>
    <s v="NO"/>
    <s v="N/A"/>
    <s v="Fernando León Henao Zea"/>
    <s v="LNR"/>
    <s v="3839123"/>
    <s v="fernando.henao@antioquia.gov.co"/>
    <s v="Articulación intersectorial para el desarrollo integral del departamento"/>
    <s v="Entidades territoriales apoyadas para la revisión y ajuste de los POT"/>
    <s v="Construcción formulación e implementación de estrategias transversales generadoras de desarrollo desde la gerencia de_x000a_Municipios del Departamento de Antioquia"/>
    <s v="220165"/>
    <s v="Estratégias de promoción implementadas"/>
    <s v="Construcción formulación e implementación de estrategias transversales generadoras de desarrollo desde la gerencia de Municipios del Departamento de Antioquia"/>
    <s v="-"/>
    <s v="-"/>
    <m/>
    <s v="-"/>
    <s v="-"/>
    <x v="2"/>
    <s v="-"/>
    <s v="Sin iniciar etapa precontractual"/>
    <s v="3 Practicantes de Excelencia primer semestre 2018. Supervisión: N/A_x000a_La Dirección aporta informes de seguimiento a la gestión"/>
    <s v="Maribel Barrientos Uribe,  Secretaría de Gestión Humana - ADO_x000a_"/>
    <s v="Tipo C:  Supervisión"/>
    <s v="Supervisión: N/A"/>
  </r>
  <r>
    <x v="24"/>
    <n v="93141509"/>
    <s v="Creación, elaboración, desarrollo y conceptualización de las campañas, estrategias y necesidades comunicacionales-pautas publicitarias de la Gerencia de Municipios -  Gobernación de Antioquia.      "/>
    <d v="2018-06-01T00:00:00"/>
    <s v="6 MESES"/>
    <s v="Contratación Directa - Contratos Interadministrativos"/>
    <s v="Recursos propios"/>
    <n v="261925032"/>
    <n v="261925032"/>
    <s v="NO"/>
    <s v="N/A"/>
    <s v="Fernando León Henao Zea"/>
    <s v="LNR"/>
    <s v="3839123"/>
    <s v="fernando.henao@antioquia.gov.co"/>
    <s v="Articulación intersectorial para el desarrollo integral del departamento"/>
    <s v="Espacios de Planeacion y concertacion de planeacion"/>
    <s v="Construcción formulación e implementación de estrategias transversales generadoras de desarrollo desde la gerencia de_x000a_Municipios del Departamento de Antioquia"/>
    <s v="220165"/>
    <s v="Estratégias de promoción implementadas"/>
    <s v="Divulgar actividades de la Gerencia de municipios"/>
    <s v="-"/>
    <s v="-"/>
    <m/>
    <s v="-"/>
    <s v="-"/>
    <x v="2"/>
    <s v="-"/>
    <s v="Sin iniciar etapa precontractual"/>
    <m/>
    <s v="Henry Lopez Jimenez"/>
    <s v="Tipo C:  Supervisión"/>
    <s v="Administrativa, Financiera, Jurídica, coordinación."/>
  </r>
  <r>
    <x v="24"/>
    <n v="93141509"/>
    <s v="Compra de prendas dotación,  impresos - publicaciones - volantes - tarjetas - pendones   Comunicaciones. "/>
    <d v="2018-06-01T00:00:00"/>
    <s v="6 MESES"/>
    <s v="Contratación Directa - Contratos Interadministrativos"/>
    <s v="Recursos propios"/>
    <n v="10000000"/>
    <n v="10000000"/>
    <s v="NO"/>
    <s v="N/A"/>
    <s v="Fernando León Henao Zea"/>
    <s v="LNR"/>
    <s v="3839123"/>
    <s v="fernando.henao@antioquia.gov.co"/>
    <s v="Articulación intersectorial para el desarrollo integral del departamento"/>
    <s v="Espacios de Planeacion y concertacion de planeacion"/>
    <s v="Construcción formulación e implementación de estrategias transversales generadoras de desarrollo desde la gerencia de_x000a_Municipios del Departamento de Antioquia"/>
    <s v="220165"/>
    <s v="Estratégias de promoción implementadas"/>
    <s v="Divulgar actividades de la Gerencia de municipios"/>
    <s v="-"/>
    <s v="-"/>
    <m/>
    <s v="-"/>
    <s v="-"/>
    <x v="2"/>
    <s v="-"/>
    <s v="Sin iniciar etapa precontractual"/>
    <m/>
    <s v="Henry Lopez Jimenez"/>
    <s v="Tipo C:  Supervisión"/>
    <s v="Administrativa, Financiera, Jurídica, coordinación."/>
  </r>
  <r>
    <x v="24"/>
    <n v="93141509"/>
    <s v="Compra de prendas dotación,  impresos - publicaciones - volantes - tarjetas - pendones   Comunicaciones."/>
    <d v="2018-06-01T00:00:00"/>
    <s v="6 MESES"/>
    <s v="Contratación Directa - Contratos Interadministrativos"/>
    <s v="Recursos propios"/>
    <n v="29000000"/>
    <n v="29000000"/>
    <s v="NO"/>
    <s v="N/A"/>
    <s v="Fernando León Henao Zea"/>
    <s v="LNR"/>
    <s v="3839123"/>
    <s v="fernando.henao@antioquia.gov.co"/>
    <s v="Articulación intersectorial para el desarrollo integral del departamento"/>
    <s v="Espacios de Planeacion y concertacion de planeacion"/>
    <s v="Construcción formulación e implementación de estrategias transversales generadoras de desarrollo desde la gerencia de_x000a_Municipios del Departamento de Antioquia"/>
    <s v="220165"/>
    <s v="Estratégias de promoción implementadas"/>
    <s v="Suministro y dotaciòn de material promocional de la gestión departamental adelandada por la Gerencia de Municipios"/>
    <s v="-"/>
    <s v="-"/>
    <m/>
    <s v="-"/>
    <s v="-"/>
    <x v="2"/>
    <s v="-"/>
    <s v="Sin iniciar etapa precontractual"/>
    <m/>
    <s v="Henry Lopez Jimenez"/>
    <s v="Tipo C:  Supervisión"/>
    <s v="Administrativa, Financiera, Jurídica, coordinación."/>
  </r>
  <r>
    <x v="18"/>
    <n v="82121500"/>
    <s v="Servicio de impresión, fotocopiado, fax y scanner bajo la modalidad de outsourcing in house incluyendo hardware, software, administración, papel, insumos y talento humano, para atender la demanda de las distintas dependencias de la gobernación de antioquia"/>
    <d v="2017-08-01T00:00:00"/>
    <s v="26.5 meses"/>
    <s v="Selección Abreviada - Subasta Inversa"/>
    <s v="Recursos propios"/>
    <n v="2365125000"/>
    <n v="1071000000"/>
    <s v="SI"/>
    <s v="Aprobadas"/>
    <s v="Juan Carlos Arango Ramírez"/>
    <s v="Profesional Universitario (Logístico)"/>
    <s v="3839370"/>
    <s v="juan.arango@antioquia.gov.co"/>
    <m/>
    <m/>
    <m/>
    <m/>
    <m/>
    <m/>
    <n v="7481"/>
    <n v="19926"/>
    <d v="2017-10-17T00:00:00"/>
    <n v="2017060103039"/>
    <n v="4600007552"/>
    <x v="1"/>
    <s v="SUMIMAS S.A.S."/>
    <s v="En ejecución"/>
    <s v="Aportes de la FLA, SSSA y Sría General"/>
    <s v="Ruth Natalia Castro Restrepo y Rodolfo Marquez Ealo"/>
    <s v="Tipo C: Supervisión"/>
    <s v="Supervisión técnica, jurídica, administrativa y financiera."/>
  </r>
  <r>
    <x v="18"/>
    <s v="80101500 83121600 80121500 80121600 80121700"/>
    <s v="Asesoría y representación del departamento de antioquia en la acción de nulidad a instaurarse ante el consejo de estado, con el fin de solicitar las suspensión provisional y la nulidad de la decisión mediante la cual el instituto geografi agustin codazzi (igac) culminó el procedimiento de deslinde y actualización de la catografía básica de los límites departamentales de los departamentos de antioquia y chocó, sector belén de bajirá adelantado en desarrollo de la ley 1447 de 2011 y el decreto reglamentario 2381 de 2012."/>
    <d v="2017-08-27T00:00:00"/>
    <s v="16 meses"/>
    <s v="Contratación Directa - Prestación de Servicios y de Apoyo a la Gestión Persona Natural"/>
    <s v="Recursos propios"/>
    <n v="142800000"/>
    <n v="47600000"/>
    <s v="SI"/>
    <s v="Aprobadas"/>
    <s v="Juan Carlos Arango Ramírez"/>
    <s v="Profesional Universitario (Logístico)"/>
    <s v="3839370"/>
    <s v="juan.arango@antioquia.gov.co"/>
    <m/>
    <m/>
    <m/>
    <m/>
    <m/>
    <m/>
    <n v="7493"/>
    <n v="18157"/>
    <d v="2017-09-06T00:00:00"/>
    <s v="N/A"/>
    <n v="4600007251"/>
    <x v="1"/>
    <s v="RICARDO HOYOS DUQUE"/>
    <s v="En ejecución"/>
    <s v="Aporte de la Sría General"/>
    <s v="Carlos Arturo Piedrahita"/>
    <s v="Tipo C: Supervisión"/>
    <s v="Supervisión técnica, jurídica, administrativa y financiera."/>
  </r>
  <r>
    <x v="18"/>
    <s v="78131600 78131800"/>
    <s v="Prestar el servicio de almacenamiento, custodia y consulta de la información fisica de la gobernación de antioquia"/>
    <d v="2017-07-17T00:00:00"/>
    <s v="27 meses"/>
    <s v="Contratación Directa - Contratos Interadministrativos"/>
    <s v="Recursos propios"/>
    <n v="781199952"/>
    <n v="342000000"/>
    <s v="SI"/>
    <s v="Aprobadas"/>
    <s v="Juan Carlos Arango Ramírez"/>
    <s v="Profesional Universitario (Logístico)"/>
    <s v="3839370"/>
    <s v="juan.arango@antioquia.gov.co"/>
    <s v="Fortalecimiento del acceso y la calidad de la información pública"/>
    <s v="Avance del Sistema de Gestión Documental de la Administración Departamental"/>
    <s v="Fortalecimiento de la gestion documental en todo el departamento de Antioquia"/>
    <n v="220129001"/>
    <s v="Actualización del Sistema de Gestión Documental"/>
    <s v="Almacenamiento, custodia y consulta de la información"/>
    <n v="7363"/>
    <n v="16009"/>
    <d v="2017-10-10T00:00:00"/>
    <n v="2017060102716"/>
    <n v="4600007525"/>
    <x v="1"/>
    <s v="SERVICIOS POSTALES NACIONALES S.A "/>
    <s v="En ejecución"/>
    <s v="Aportes de Mana, SSSA y Sría General"/>
    <s v="Marino Gutierrez Marquez "/>
    <s v="Tipo C: Supervisión"/>
    <s v="Supervisión técnica, jurídica, administrativa y financiera."/>
  </r>
  <r>
    <x v="18"/>
    <s v="81111500 81112100"/>
    <s v="Servicio de conectividad de internet para la gobernacion de antioquia y sus sedes externas"/>
    <d v="2017-07-25T00:00:00"/>
    <s v="16 meses"/>
    <s v="Contratación Directa - Contratos Interadministrativos"/>
    <s v="Recursos propios"/>
    <n v="269423616"/>
    <n v="202067310"/>
    <s v="SI"/>
    <s v="Aprobadas"/>
    <s v="Juan Carlos Arango Ramírez"/>
    <s v="Profesional Universitario (Logístico)"/>
    <s v="3839372"/>
    <s v="juan.arango@antioquia.gov.co"/>
    <m/>
    <m/>
    <m/>
    <m/>
    <m/>
    <m/>
    <n v="7392"/>
    <n v="17413"/>
    <d v="2017-08-29T00:00:00"/>
    <n v="2017060098962"/>
    <n v="4600007217"/>
    <x v="1"/>
    <s v="VALOR + SAS"/>
    <s v="En ejecución"/>
    <s v="Aportes de la FLA y Hacienda"/>
    <s v="Alexandar Arias Ocampo"/>
    <s v="Tipo C: Supervisión"/>
    <s v="Supervisión técnica, jurídica, administrativa y financiera."/>
  </r>
  <r>
    <x v="18"/>
    <n v="83111600"/>
    <s v="Prestacion de servicios de operador de telefonia celular para la gobernación de antioquia"/>
    <d v="2017-08-01T00:00:00"/>
    <s v="28 meses"/>
    <s v="Contratación Directa - No pluralidad de oferentes"/>
    <s v="Recursos propios"/>
    <n v="850071952"/>
    <n v="334353600"/>
    <s v="SI"/>
    <s v="Aprobadas"/>
    <s v="Diana David"/>
    <s v="Profesional Universitario (Logístico)"/>
    <s v="3839016"/>
    <s v="diana.david@antioquia.gov.co"/>
    <m/>
    <m/>
    <m/>
    <m/>
    <m/>
    <m/>
    <n v="7394"/>
    <n v="5149"/>
    <d v="2017-09-01T00:00:00"/>
    <n v="2017060098928"/>
    <n v="4600007212"/>
    <x v="1"/>
    <s v="Comunicación celular S.A. COMCEL S.A."/>
    <s v="En ejecución"/>
    <s v="Aportes de la FLA, Hacienda, SSSA, "/>
    <s v="Diana David Hincapie"/>
    <s v="Tipo C: Supervisión"/>
    <s v="Supervisión técnica, jurídica, administrativa y financiera."/>
  </r>
  <r>
    <x v="18"/>
    <n v="90121500"/>
    <s v="Adquisición de tiquetes aéreos para la Gobernación de Antioquia"/>
    <d v="2017-09-05T00:00:00"/>
    <s v="15 meses"/>
    <s v="Contratación Directa - Contratos Interadministrativos"/>
    <s v="Recursos propios"/>
    <n v="2307728260"/>
    <n v="1646130260"/>
    <s v="SI"/>
    <s v="Aprobadas"/>
    <s v="Maria Victoria Hoyos "/>
    <s v="Profesional Universitario (Logístico)"/>
    <s v="3839345"/>
    <s v="victoria.hoyos@antioquia.gov.co"/>
    <m/>
    <m/>
    <m/>
    <m/>
    <m/>
    <m/>
    <n v="7571"/>
    <n v="15618"/>
    <d v="2017-10-05T00:00:00"/>
    <n v="2017060102139"/>
    <n v="4600007506"/>
    <x v="1"/>
    <s v="SERVICIO AEREO A TERRITORIOS NACIONALES S.A. SATENA"/>
    <s v="En ejecución"/>
    <s v="Aporte de las 23 dependencias de la Gobernacion de Antioquia"/>
    <s v="Maria Victoria Hoyos Velasquez"/>
    <s v="Tipo C: Supervisión"/>
    <s v="Supervisión técnica, jurídica, administrativa y financiera."/>
  </r>
  <r>
    <x v="18"/>
    <n v="78102200"/>
    <s v="Prestación de servicio de mensajería expresa que comprenda la recepción, recolección, acopio y entrega personalizada de envíos de correspondencia de la gobernación de antioquia y demás objetos postales a nivel local, nacional, e internacional, bajo estándares de celeridad, calidad y garantías del servicio in house."/>
    <d v="2017-09-25T00:00:00"/>
    <s v="15 meses"/>
    <s v="Contratación Directa - Contratos Interadministrativos"/>
    <s v="Recursos propios"/>
    <n v="578562317"/>
    <n v="452162317"/>
    <s v="SI"/>
    <s v="Aprobadas"/>
    <s v="Juan Carlos Arango Ramírez"/>
    <s v="Profesional Universitario (Logístico)"/>
    <s v="3839370"/>
    <s v="juan.arango@antioquia.gov.co"/>
    <m/>
    <m/>
    <m/>
    <m/>
    <m/>
    <m/>
    <n v="7561"/>
    <n v="19911"/>
    <d v="2017-10-05T00:00:00"/>
    <n v="2017060102512"/>
    <n v="4600007517"/>
    <x v="1"/>
    <s v="SERVICIOS POSTALES NACIONALES S.A"/>
    <s v="En ejecución"/>
    <s v="Aportes de la FLA, SSSA y Sría General"/>
    <s v="Marino Gutierrez Marquez "/>
    <s v="Tipo C: Supervisión"/>
    <s v="Supervisión técnica, jurídica, administrativa y financiera."/>
  </r>
  <r>
    <x v="18"/>
    <n v="83101804"/>
    <s v="Suministro de energia y potencia electrica para el edificio del centro administrativo departamental y la fabrica de licores y alcoholes de antioquia como usuario no regulado."/>
    <d v="2017-10-01T00:00:00"/>
    <s v="15 meses"/>
    <s v="Contratación Directa - Contratos Interadministrativos"/>
    <s v="Recursos propios"/>
    <n v="2781833847"/>
    <n v="4032642007"/>
    <s v="SI"/>
    <s v="Aprobadas"/>
    <s v="Juan Guillermo Cañas R"/>
    <s v="Profesional Universitario (técnico)"/>
    <s v="3838489"/>
    <s v="juan.canas@antioquia.gov.co"/>
    <m/>
    <m/>
    <m/>
    <m/>
    <m/>
    <m/>
    <s v="2017-SS-22-0003"/>
    <n v="0"/>
    <d v="2017-10-02T00:00:00"/>
    <n v="2017060102511"/>
    <s v="2017-SS-22-0003"/>
    <x v="1"/>
    <s v="EPM"/>
    <s v="En ejecución"/>
    <s v="El valor  de esta vigencia Futura  es superior ya que  correspponde a un CDP de vigencias futuras  de carácter global,  que incluye todos los servicios  publicos. Este se agota a medida que se va  pagando los servicios. Intevienen las Secretaría de Hacienda y la FLA"/>
    <s v="Juan Guillermo Cañas"/>
    <s v="Tipo C: Supervisión"/>
    <s v="Supervisión técnica, jurídica, administrativa y financiera."/>
  </r>
  <r>
    <x v="18"/>
    <n v="78181701"/>
    <s v="Suminitro de combustible gasolina corriente, gasolina extra, acpm "/>
    <d v="2017-10-01T00:00:00"/>
    <s v="15 meses"/>
    <s v="Selección Abreviada - Subasta Inversa"/>
    <s v="Recursos propios"/>
    <n v="972967280"/>
    <n v="778373824"/>
    <s v="SI"/>
    <s v="Aprobadas"/>
    <s v="Javier Alonso Londoño H"/>
    <s v="Profesional Universitario (técnico)"/>
    <s v="3838870"/>
    <s v="javier.londono@antioquia.gov.co"/>
    <m/>
    <m/>
    <m/>
    <m/>
    <m/>
    <m/>
    <n v="7373"/>
    <n v="16756"/>
    <d v="2017-08-17T00:00:00"/>
    <n v="2017060102135"/>
    <n v="4600007507"/>
    <x v="1"/>
    <s v="DISTRACOM S.A "/>
    <s v="En ejecución"/>
    <s v="Aportes de la FLA, SSSA y Sría General"/>
    <s v="Javier Alonso Londoño"/>
    <s v="Tipo C: Supervisión"/>
    <s v="Supervisión técnica, jurídica, administrativa y financiera."/>
  </r>
  <r>
    <x v="18"/>
    <s v="721541 721512 72151200"/>
    <s v="Mantenimiento preventivo y correctivo, con suministro e instalacion de repuestos, equipos y trabajos varios, para el sistema de aire acondicionado y ventilacion mecanica del centro administrastivo departamental y sedes externas."/>
    <d v="2017-10-01T00:00:00"/>
    <s v="15 meses (en ejecución)"/>
    <s v="Selección Abreviada - Subasta Inversa"/>
    <s v="Recursos propios"/>
    <n v="239999909"/>
    <n v="168189452"/>
    <s v="SI"/>
    <s v="Aprobadas"/>
    <s v="Santiago Marín Restrepo"/>
    <s v="Profesional Universitario (técnico)"/>
    <s v="3838951"/>
    <s v="santiago.marin@antioquia.gov.co"/>
    <m/>
    <m/>
    <m/>
    <m/>
    <m/>
    <m/>
    <n v="7027"/>
    <n v="18269"/>
    <d v="2017-08-11T00:00:00"/>
    <s v="S2017060103137"/>
    <n v="4600007553"/>
    <x v="1"/>
    <s v="COOL AIR MULTIAIRES S.A.S."/>
    <s v="En ejecución"/>
    <s v="Aporte de la Sría General"/>
    <s v="Santiago Marín Restrepo"/>
    <s v="Tipo C: Supervisión"/>
    <s v="Supervisión técnica, jurídica, administrativa y financiera."/>
  </r>
  <r>
    <x v="18"/>
    <s v="72101506 "/>
    <s v="Prestación del servicio de mantenimiento preventivo y correctivo con suministro de repuestos de los ascensores y garaventa marca mitsubishi instalados en el centro administrativo departamental"/>
    <d v="2017-10-01T00:00:00"/>
    <s v="15 meses"/>
    <s v="Contratación Directa - No pluralidad de oferentes"/>
    <s v="Recursos propios"/>
    <n v="334029055"/>
    <n v="234249589"/>
    <s v="SI"/>
    <s v="Aprobadas"/>
    <s v="Santiago Marín Restrepo"/>
    <s v="Profesional Universitario (técnico)"/>
    <s v="3838951"/>
    <s v="santiago.marin@antioquia.gov.co"/>
    <m/>
    <m/>
    <m/>
    <m/>
    <m/>
    <m/>
    <n v="7381"/>
    <n v="18268"/>
    <d v="2017-10-05T00:00:00"/>
    <n v="2017060102513"/>
    <n v="4600007210"/>
    <x v="1"/>
    <s v="MITSUBISHI ELECTRIC DE COLOMBIA LTDA"/>
    <s v="En ejecución"/>
    <s v="Aporte de la Sría General"/>
    <s v="Santiago Marín Restrepo"/>
    <s v="Tipo C: Supervisión"/>
    <s v="Supervisión técnica, jurídica, administrativa y financiera."/>
  </r>
  <r>
    <x v="18"/>
    <n v="41103007"/>
    <s v="Suministro de energía térmica mediante agua helada desde la central de generación del distrito térmico hasta las instalaciones del centro administrativo departamental-cad- para ser usada en su sistema de aire acondicionado"/>
    <d v="2017-07-01T00:00:00"/>
    <s v="15 meses"/>
    <s v="Contratación Directa - Contratos Interadministrativos"/>
    <s v="Recursos propios"/>
    <n v="2089305153"/>
    <n v="2089305153"/>
    <s v="SI"/>
    <s v="Aprobadas"/>
    <s v="Juan Carlos Arango Ramírez"/>
    <s v="Profesional Universitario (Logístico)"/>
    <s v="3839370"/>
    <s v="juan.arango@antioquia.gov.co"/>
    <m/>
    <m/>
    <m/>
    <m/>
    <m/>
    <m/>
    <s v="2017-SS-22-0004 "/>
    <n v="0"/>
    <d v="2017-10-04T00:00:00"/>
    <n v="2017060092935"/>
    <s v="2017-SS-22-0004 "/>
    <x v="1"/>
    <s v="EMPRESAS PUBLICAS DE MEDELLIN E.S.P."/>
    <s v="En ejecución"/>
    <s v="Aporte de Hacienda"/>
    <s v="Santiago Marín Restrepo"/>
    <s v="Tipo C: Supervisión"/>
    <s v="Supervisión técnica, jurídica, administrativa y financiera."/>
  </r>
  <r>
    <x v="18"/>
    <n v="76111500"/>
    <s v="Prestación de servicios de aseo, cafeteria y mantenimiento gemeral, con suministro de insumos necesarios para la realización de esta labor, en las instalaciones del Centro Administrativo Departamental y Sedes externas"/>
    <d v="2017-08-01T00:00:00"/>
    <s v="14 meses"/>
    <s v="Selección Abreviada - Subasta Inversa"/>
    <s v="Recursos propios"/>
    <n v="2203503881"/>
    <n v="1844990939"/>
    <s v="SI"/>
    <s v="Aprobadas"/>
    <s v="Juan Guillermo Cañas "/>
    <s v="Profesional Universitario (técnico)"/>
    <s v="3838489"/>
    <s v="juan.canas@antioquia.gov.co"/>
    <m/>
    <m/>
    <m/>
    <m/>
    <m/>
    <m/>
    <n v="7365"/>
    <n v="18264"/>
    <d v="2017-09-01T00:00:00"/>
    <n v="2017060105691"/>
    <n v="4600007614"/>
    <x v="1"/>
    <s v="CENTRO ASEO MANTENIMIENTO PROFESIONAL S.A.S"/>
    <s v="En ejecución"/>
    <s v="Aporte de la Sría General"/>
    <s v="Juan Guillermo cañas"/>
    <s v="Tipo C: Supervisión"/>
    <s v="Supervisión técnica, jurídica, administrativa y financiera."/>
  </r>
  <r>
    <x v="18"/>
    <s v="801015000 80101600 80111700 81141900"/>
    <s v="Elaborar estrategia tecnológica y de contenidos multimedia, para la operación integral de la herramienta feria virtual antioquia honesta"/>
    <d v="2017-11-10T00:00:00"/>
    <s v="15 meses"/>
    <s v="Contratación Directa - Contratos Interadministrativos"/>
    <s v="Recursos propios"/>
    <n v="491525698"/>
    <n v="421307741"/>
    <s v="SI"/>
    <s v="N/A"/>
    <s v="Juan Carlos Arango Ramírez"/>
    <s v="Profesional Universitario (Logístico)"/>
    <s v="3839370"/>
    <s v="juan.arango@antioquia.gov.co"/>
    <m/>
    <m/>
    <m/>
    <m/>
    <m/>
    <m/>
    <n v="7963"/>
    <n v="19122"/>
    <d v="2017-11-10T00:00:00"/>
    <n v="2017060109240"/>
    <n v="4600007860"/>
    <x v="1"/>
    <s v="VALOR + SAS"/>
    <s v="En ejecución"/>
    <s v="Aporte de Gestion Humana"/>
    <s v="Ahysen Arboleda Montañez - Maria Helena Zapata Gómez -Eliana Patricia Gallego Ospina - Juan Carlos Arango Ramirez"/>
    <s v="Tipo C: Supervisión"/>
    <s v="Supervisión Colegiada B2"/>
  </r>
  <r>
    <x v="18"/>
    <s v=" 24101601"/>
    <s v="Modernización del ascensor de carga del centro administrativo departamental cad."/>
    <d v="2017-09-19T00:00:00"/>
    <s v="10 meses"/>
    <s v="Contratación Directa - No pluralidad de oferentes"/>
    <s v="Recursos propios"/>
    <n v="247610247"/>
    <n v="147610247"/>
    <s v="SI"/>
    <s v="Aprobadas"/>
    <s v="Santiago Marín Restrepo"/>
    <s v="Profesional Universitario (técnico)"/>
    <s v="3838951"/>
    <s v="santiago.marin@antioquia.gov.co"/>
    <s v="Modernización de la infraestructura física, bienes muebles, parque automotor y sistema integrado de seguridad"/>
    <s v="Cumplimiento del Plan de modernización de la infraestructura física, incluida ls adecuaciones de seguridad "/>
    <s v="Mejoramiento infraestructura física y equipamiento Medellín, Occidente"/>
    <n v="220098"/>
    <s v="Cumplimiento del Plan de modernización de la infraestructura física, incluida ls adecuaciones de seguridad "/>
    <s v="Adecuación del ascensor"/>
    <n v="7969"/>
    <s v="19645-19906"/>
    <d v="2017-12-06T00:00:00"/>
    <n v="2017060112898"/>
    <n v="4600007957"/>
    <x v="1"/>
    <s v="MITSUBISHI ELECTRIC DE COLOMBIA LIMITADA"/>
    <s v="En ejecución"/>
    <s v="Aporte de la Sría General"/>
    <s v="Santiago Marín Restrepo"/>
    <s v="Tipo C: Supervisión"/>
    <s v="Supervisión técnica, jurídica, administrativa y financiera."/>
  </r>
  <r>
    <x v="18"/>
    <n v="72102900"/>
    <s v="Obras civiles de adecuación para la modernización del ascensor de carga del Centro Administrativo Departamental &quot;josé maría cordova&quot;, de la Gobernación de Antioquia."/>
    <d v="2017-12-01T00:00:00"/>
    <s v="10 meses"/>
    <s v="Mínima Cuantía"/>
    <s v="Recursos propios"/>
    <n v="68600246"/>
    <n v="55245135"/>
    <s v="SI"/>
    <s v="Aprobadas"/>
    <s v="William Vega Arango"/>
    <s v="Profesional Universitario (técnico)"/>
    <s v="3838999"/>
    <s v="william.vegaa@antioquia.gov.co"/>
    <s v="Modernización de la infraestructura física, bienes muebles, parque automotor y sistema integrado de seguridad"/>
    <s v="Cumplimiento del Plan de modernización de la infraestructura física, incluida ls adecuaciones de seguridad "/>
    <s v="Mejoramiento infraestructura física y equipamiento Medellín, Occidente"/>
    <n v="220098"/>
    <s v="Cumplimiento del Plan de modernización de la infraestructura física, incluida ls adecuaciones de seguridad "/>
    <s v="Adecuación del ascensor"/>
    <n v="7996"/>
    <s v="19851-19907"/>
    <d v="2017-12-12T00:00:00"/>
    <n v="4600007987"/>
    <n v="4600007987"/>
    <x v="1"/>
    <s v="CONHIME S.A.S"/>
    <s v="En ejecución"/>
    <s v="Aporte de la Sría General"/>
    <s v="William Vega Arango"/>
    <s v="Tipo C: Supervisión"/>
    <s v="Supervisión técnica, jurídica, administrativa y financiera."/>
  </r>
  <r>
    <x v="18"/>
    <n v="78111800"/>
    <s v="Prestación del servicio de mantenimiento integral para el parque automotor de propiedad y al servicio del departamento de antioquia."/>
    <d v="2017-08-14T00:00:00"/>
    <s v="15 meses"/>
    <s v="Selección Abreviada - Subasta Inversa"/>
    <s v="Recursos propios"/>
    <n v="2268463600"/>
    <n v="1781544000"/>
    <s v="SI"/>
    <s v="Aprobadas"/>
    <s v="Juan Carlos Arango Ramírez"/>
    <s v="Profesional Universitario (Logístico)"/>
    <s v="3839370"/>
    <s v="juan.arango@antioquia.gov.co"/>
    <m/>
    <m/>
    <m/>
    <m/>
    <m/>
    <m/>
    <n v="7380"/>
    <n v="19922"/>
    <d v="2017-08-31T00:00:00"/>
    <n v="2017060106522"/>
    <n v="4600007665"/>
    <x v="1"/>
    <s v="UNION TEMPORAL SERVICIO AUTOMOTRIZ ABURRA MOTORS"/>
    <s v="En ejecución"/>
    <s v="Aportes de la FLA, SSSA y Sría General"/>
    <s v="Rodolfo Marquez Ealo"/>
    <s v="Tipo C: Supervisión"/>
    <s v="Supervisión técnica, jurídica, administrativa y financiera."/>
  </r>
  <r>
    <x v="18"/>
    <n v="92121500"/>
    <s v="Prestar el servicio de vigilancia privada fija armada, canina y sin arma para el Departamento de Antioquia, Asamblea Departamental, Fábrica de Licores y Alcoholes de Antioquia, Bienes Muebles e Inmuebles y sedes externas."/>
    <d v="2017-08-20T00:00:00"/>
    <s v="14 meses"/>
    <s v="Licitación Pública"/>
    <s v="Recursos propios"/>
    <n v="5339057688"/>
    <s v="$4.688.304.747_x000a__x000a_$179.651.562"/>
    <s v="SI"/>
    <s v="Aprobadas"/>
    <s v="Juan Carlos Arango Ramírez"/>
    <s v="Profesional Universitario (Logístico)"/>
    <s v="3839370"/>
    <s v="juan.arango@antioquia.gov.co"/>
    <m/>
    <m/>
    <m/>
    <m/>
    <m/>
    <m/>
    <n v="7347"/>
    <n v="19910"/>
    <d v="2017-08-15T00:00:00"/>
    <n v="2017060110237"/>
    <n v="4600007928"/>
    <x v="1"/>
    <s v="SERACIS LTDA"/>
    <s v="En ejecución"/>
    <s v="Aportes de la FLA, SSSA y Sría General"/>
    <s v="Sergio Alexander Contreras Romero"/>
    <s v="Tipo C: Supervisión"/>
    <s v="Supervisión técnica, jurídica, administrativa y financiera."/>
  </r>
  <r>
    <x v="18"/>
    <n v="77101703"/>
    <s v="Aunar esfuerzos para el manejo integral de los residuos sólidos reciclables en las instalaciones del centro administrativo departamental y sedes externas del departamento de antioquia."/>
    <d v="2016-12-01T00:00:00"/>
    <s v="38 meses"/>
    <s v="Contratación Directa - No pluralidad de oferentes"/>
    <s v="Recursos propios"/>
    <n v="0"/>
    <n v="0"/>
    <s v="NO"/>
    <s v="N/A"/>
    <s v="Juan Carlos Arango Ramírez"/>
    <s v="Profesional Universitario (Logístico)"/>
    <n v="3839370"/>
    <s v="juan.arango@antioquia.gov.co"/>
    <s v="2016-CA-22-0005"/>
    <n v="0"/>
    <n v="42711"/>
    <n v="20166060097540"/>
    <s v="2016-CA-22-0005"/>
    <n v="1"/>
    <s v="2016-CA-22-0005"/>
    <n v="0"/>
    <d v="2016-12-07T00:00:00"/>
    <n v="20166060097540"/>
    <s v="2016-CA-22-0005"/>
    <x v="1"/>
    <s v="RECIMED (COOPERATIVA MULTIACTIVA DE RECICLADORES DE MEDELLÍN)"/>
    <s v="En ejecución"/>
    <s v="Proceso sin recursos"/>
    <s v="Luz Marina Martínez Alzate"/>
    <s v="Tipo C: Supervisión"/>
    <s v="Supervisión técnica, jurídica, administrativa y financiera."/>
  </r>
  <r>
    <x v="18"/>
    <n v="55101500"/>
    <s v="Suscripción de cuatro (4) publicaciones físicas: constitución política de colombia, código de procedimiento administrativos y de lo contencioso administrativo, código general del proceso, y código laboral colombiano; y publicaciones en medio electrónicas especializadas en materia jurídico y contable para todas las áreas del derecho colombiano con actualización permanente tanto física como en internet activadas por dirección ip para consulta de todas las dependencias de la secretaría general del departamento de antioquia."/>
    <d v="2018-01-01T00:00:00"/>
    <s v="18 meses"/>
    <s v="Contratación Directa - No pluralidad de oferentes"/>
    <s v="Recursos propios"/>
    <n v="38000000"/>
    <n v="38000000"/>
    <s v="NO"/>
    <s v="N/A"/>
    <s v="Juan Carlos Arango Ramírez"/>
    <s v="Profesional Universitario (Logístico)"/>
    <s v="3839370"/>
    <s v="juan.arango@antioquia.gov.co"/>
    <m/>
    <m/>
    <m/>
    <m/>
    <m/>
    <m/>
    <n v="8023"/>
    <n v="19932"/>
    <d v="2018-01-17T00:00:00"/>
    <n v="2018060003513"/>
    <n v="4600007996"/>
    <x v="1"/>
    <s v="LEGIS EDITORES SA"/>
    <s v="En ejecución"/>
    <s v="Aporte de la Sría General"/>
    <s v="Luis Fernando Úsuga"/>
    <s v="Tipo C: Supervisión"/>
    <s v="Supervisión técnica, jurídica, administrativa y financiera."/>
  </r>
  <r>
    <x v="18"/>
    <n v="80121600"/>
    <s v="Prestación de servicios de apoyo en la revisión permanente de los procesos judiciales en los que tiene interés el departamento de antioquia, con jurisdicción en la ciudad de Barranquilla."/>
    <d v="2018-01-01T00:00:00"/>
    <s v="10 meses"/>
    <s v="Contratación Directa - Prestación de Servicios y de Apoyo a la Gestión Persona Natural"/>
    <s v="Recursos propios"/>
    <n v="12374879"/>
    <n v="12374879"/>
    <s v="NO"/>
    <s v="N/A"/>
    <s v="Juan Carlos Arango Ramírez"/>
    <s v="Profesional Universitario (Logístico)"/>
    <s v="3839370"/>
    <s v="juan.arango@antioquia.gov.co"/>
    <m/>
    <m/>
    <m/>
    <m/>
    <m/>
    <m/>
    <n v="8010"/>
    <n v="19908"/>
    <d v="2018-01-16T00:00:00"/>
    <n v="4600007995"/>
    <n v="4600007995"/>
    <x v="1"/>
    <s v="BARRERO PINZON ZAIRA YANUBY"/>
    <s v="En ejecución"/>
    <s v="Aporte de la Sría General"/>
    <s v="Diana Marcela Raigoza Duque"/>
    <s v="Tipo C: Supervisión"/>
    <s v="Administrativa, financiera, contratable"/>
  </r>
  <r>
    <x v="18"/>
    <n v="78111800"/>
    <s v="Prestación de servicio de transporte terrestre automotor para apoyar la gestión de la Gobernación de Antioquia."/>
    <d v="2018-01-01T00:00:00"/>
    <s v="11 meses"/>
    <s v="Selección Abreviada - Subasta Inversa"/>
    <s v="Recursos propios"/>
    <n v="2213053920"/>
    <n v="221303920"/>
    <s v="NO"/>
    <s v="N/A"/>
    <s v="Juan Guillermo Cañas "/>
    <s v="Profesional Universitario (técnico)"/>
    <s v="3838489"/>
    <s v="juan.canas@antioquia.gov.co"/>
    <m/>
    <m/>
    <m/>
    <m/>
    <m/>
    <m/>
    <s v="SA-22-01-2018"/>
    <n v="19913"/>
    <d v="2018-01-02T00:00:00"/>
    <n v="2018060026180"/>
    <n v="4600008068"/>
    <x v="1"/>
    <s v="U.T GOBERNACION AÑO 2018"/>
    <s v="En ejecución"/>
    <s v="Aporte de la Sría General"/>
    <s v="Javier Gelvez Albarracin"/>
    <s v="Tipo C: Supervisión"/>
    <s v="Supervisión técnica, jurídica, administrativa y financiera."/>
  </r>
  <r>
    <x v="18"/>
    <n v="32101656"/>
    <s v="Prestación del servicio de monitoreo para la administracion integral del parque automotor del Departamento de Antioquia - AVL"/>
    <d v="2018-01-01T00:00:00"/>
    <s v="10 meses"/>
    <s v="Selección Abreviada - Subasta Inversa"/>
    <s v="Recursos propios"/>
    <n v="131000000"/>
    <n v="131000000"/>
    <s v="NO"/>
    <s v="N/A"/>
    <s v="Javier Alonso Londoño H"/>
    <s v="Profesional Universitario (técnico)"/>
    <s v="3838870"/>
    <s v="javier.londono@antioquia.gov.co"/>
    <m/>
    <m/>
    <m/>
    <m/>
    <m/>
    <m/>
    <n v="8052"/>
    <n v="20073"/>
    <d v="2018-02-09T00:00:00"/>
    <n v="2018060027560"/>
    <n v="4600008074"/>
    <x v="1"/>
    <s v="ELEINCO S.A.S"/>
    <s v="En ejecución"/>
    <s v="Aporte de la Sría General"/>
    <s v="Javier Alonso Londoño Hurtado"/>
    <s v="Tipo C: Supervisión"/>
    <s v="Supervisión técnica, jurídica, administrativa y financiera."/>
  </r>
  <r>
    <x v="18"/>
    <n v="39121000"/>
    <s v="Mantenimiento preventivo y correctivo, con suministro de repuestos, de las unidades del sistema ininterrumpido de potencia (UPS) instalado en el CAD."/>
    <d v="2018-01-01T00:00:00"/>
    <s v="11 meses"/>
    <s v="Contratación Directa - No pluralidad de oferentes"/>
    <s v="Recursos propios"/>
    <n v="35244431"/>
    <n v="35244431"/>
    <s v="NO"/>
    <s v="N/A"/>
    <s v="Juan Carlos Gallego O"/>
    <s v="Profesional Universitario (técnico)"/>
    <s v="3839394"/>
    <s v="juan.gallegoosorio@antioquia.gov.co"/>
    <m/>
    <m/>
    <m/>
    <m/>
    <m/>
    <m/>
    <n v="8019"/>
    <n v="20063"/>
    <d v="2018-01-24T00:00:00"/>
    <n v="201860003668"/>
    <n v="4600007997"/>
    <x v="1"/>
    <s v="UPSISTEMAS S.A"/>
    <s v="En ejecución"/>
    <s v="Aporte de la Sría General"/>
    <s v="Juan Carlos Gallego Osorio"/>
    <s v="Tipo C: Supervisión"/>
    <s v="Supervisión técnica, jurídica, administrativa y financiera."/>
  </r>
  <r>
    <x v="18"/>
    <s v="72151500 39121000"/>
    <s v="Prestar los servicios de mantenimiento preventivo, predictivo y correctivo de cada uno de los equipos y elementos que componen la subestación de energía eléctrica, plantas de emergencia, plantas contraincendios para garantizar la disponibilidad y confiabilidad de los mismos."/>
    <d v="2018-01-01T00:00:00"/>
    <s v="11 meses"/>
    <s v="Mínima Cuantía"/>
    <s v="Recursos propios"/>
    <n v="70000000"/>
    <n v="59490000"/>
    <s v="NO"/>
    <s v="N/A"/>
    <s v="Javier Gelvez Albarracin"/>
    <s v="Profesional Universitario (técnico)"/>
    <s v="3839339"/>
    <s v="javier.gelvez@antioquia.gov.co"/>
    <m/>
    <m/>
    <m/>
    <m/>
    <m/>
    <m/>
    <n v="8080"/>
    <n v="20922"/>
    <d v="2018-02-10T00:00:00"/>
    <n v="4600008062"/>
    <n v="4600008062"/>
    <x v="1"/>
    <s v="COINSI S.A.S"/>
    <s v="En ejecución"/>
    <s v="Aporte de la Sría General"/>
    <s v="Javier Gelvez Albarracin"/>
    <s v="Tipo C: Supervisión"/>
    <s v="Supervisión técnica, jurídica, administrativa y financiera."/>
  </r>
  <r>
    <x v="18"/>
    <n v="80111701"/>
    <s v="Prestar servicios profesionales para la asesoría jurídica, asistencia y acompañamiento en proyectos especiales que fueron materia del Plan de Gobierno &quot;Pensando en Grande&quot;."/>
    <d v="2018-01-01T00:00:00"/>
    <s v="11 meses"/>
    <s v="Contratación Directa - Prestación de Servicios y de Apoyo a la Gestión Persona Natural"/>
    <s v="Recursos propios"/>
    <n v="80338148"/>
    <n v="80338148"/>
    <s v="NO"/>
    <s v="N/A"/>
    <s v="Juan Carlos Arango Ramírez"/>
    <s v="Profesional Universitario (Logístico)"/>
    <s v="3839370"/>
    <s v="juan.arango@antioquia.gov.co"/>
    <m/>
    <m/>
    <m/>
    <m/>
    <m/>
    <m/>
    <n v="8039"/>
    <n v="20179"/>
    <d v="2018-01-16T00:00:00"/>
    <s v="N/A"/>
    <n v="4600008011"/>
    <x v="1"/>
    <s v="FRANCISCO GUILLERMO MEJIA MEJIA"/>
    <s v="En ejecución"/>
    <s v="Aporte de la Sría General"/>
    <s v="Carlos Arturo Piedrahita"/>
    <s v="Tipo C: Supervisión"/>
    <s v="Supervisión técnica, jurídica, administrativa y financiera."/>
  </r>
  <r>
    <x v="18"/>
    <n v="80111701"/>
    <s v="Prestar servicios profesionales para la asesoria juridica especializada. asistencia y acompañamiento en temas inherentes a proyectos especiales trascendentales y estrategicos para el Departamento de Antioquia."/>
    <d v="2018-01-01T00:00:00"/>
    <s v="11 meses"/>
    <s v="Contratación Directa - Prestación de Servicios y de Apoyo a la Gestión Persona Natural"/>
    <s v="Recursos propios"/>
    <n v="80338148"/>
    <n v="80338148"/>
    <s v="NO"/>
    <s v="N/A"/>
    <s v="Juan Carlos Arango Ramírez"/>
    <s v="Profesional Universitario (Logístico)"/>
    <s v="3839370"/>
    <s v="juan.arango@antioquia.gov.co"/>
    <m/>
    <m/>
    <m/>
    <m/>
    <m/>
    <m/>
    <n v="8033"/>
    <n v="20178"/>
    <d v="2018-01-16T00:00:00"/>
    <s v="N/A"/>
    <n v="460008012"/>
    <x v="1"/>
    <s v="ALVARO DE JESÚS LÓPEZ ARISTIZÁBAL"/>
    <s v="En ejecución"/>
    <s v="Aporte de la Sría General"/>
    <s v="Carlos Arturo Piedrahita"/>
    <s v="Tipo C: Supervisión"/>
    <s v="Supervisión técnica, jurídica, administrativa y financiera."/>
  </r>
  <r>
    <x v="18"/>
    <n v="81111703"/>
    <s v="Servicio de plataforma web para la realización de subastas inversas electrónicas de la gobernación de Antioquia"/>
    <d v="2018-02-01T00:00:00"/>
    <s v="10 meses"/>
    <s v="Mínima Cuantía"/>
    <s v="Recursos propios"/>
    <n v="50000000"/>
    <n v="50000000"/>
    <s v="NO"/>
    <s v="N/A"/>
    <s v="Juan Carlos Arango Ramírez"/>
    <s v="Profesional Universitario (Logístico)"/>
    <n v="3839370"/>
    <s v="juan.arango@antioquia.gov.co"/>
    <n v="8089"/>
    <n v="21054"/>
    <n v="43141"/>
    <n v="4600008061"/>
    <n v="4600008061"/>
    <n v="1"/>
    <n v="8089"/>
    <n v="21054"/>
    <d v="2018-02-10T00:00:00"/>
    <n v="4600008061"/>
    <n v="4600008061"/>
    <x v="1"/>
    <s v="SERVICIO EN WEB S.A.S"/>
    <s v="En ejecución"/>
    <s v="Aporte de la Sría General"/>
    <s v="María Victoria Hoyos Velásquez"/>
    <s v="Tipo C: Supervisión"/>
    <s v="Supervisión técnica, jurídica, administrativa y financiera."/>
  </r>
  <r>
    <x v="18"/>
    <n v="56112102"/>
    <s v="Adquisición de sillas para los asistentes a los eventos institucionales de la Gobernación Antioquia. "/>
    <d v="2018-02-01T00:00:00"/>
    <s v="1 mes "/>
    <s v="Mínima Cuantía"/>
    <s v="Recursos propios"/>
    <n v="9787750"/>
    <n v="9787750"/>
    <s v="NO"/>
    <s v="N/A"/>
    <s v="Juan Carlos Arango Ramírez"/>
    <s v="Profesional Universitario "/>
    <s v="3839370"/>
    <s v="juan.arango@antioquia.gov.co"/>
    <m/>
    <m/>
    <m/>
    <m/>
    <m/>
    <m/>
    <n v="8085"/>
    <n v="20290"/>
    <d v="2018-02-14T00:00:00"/>
    <n v="4600008064"/>
    <n v="4600008064"/>
    <x v="1"/>
    <s v="RIVEROS BOTERO COMPAÑÍA LIMITADA"/>
    <s v="Terminado"/>
    <s v="Aporte de la Sría General"/>
    <s v="Maria  Lorena Martinez Restrepo"/>
    <s v="Tipo C: Supervisión"/>
    <s v="Supervisión técnica, jurídica, administrativa y financiera."/>
  </r>
  <r>
    <x v="18"/>
    <s v="80101500 83121600 80121500_x000a_80121600_x000a_80121700"/>
    <s v="Servicio de agenda virtual de audiencias y acceso virtual a todas las notificaciones de sentencias y autos proferidos dentro de los procesos judiciales y prejudiciales en los que tiene interés el departamento de antioquia."/>
    <d v="2017-12-07T00:00:00"/>
    <s v="11 meses 15 dias calendario"/>
    <s v="Contratación Directa - Prestación de Servicios y de Apoyo a la Gestión Persona Jurídica"/>
    <s v="Recursos propios"/>
    <n v="321264872"/>
    <n v="321264872"/>
    <s v="NO"/>
    <s v="N/A"/>
    <s v="Juan Carlos Arango Ramírez"/>
    <s v="Profesional Universitario (Logístico)"/>
    <s v="3839370"/>
    <s v="juan.arango@antioquia.gov.co"/>
    <m/>
    <m/>
    <m/>
    <m/>
    <m/>
    <m/>
    <n v="8030"/>
    <n v="19927"/>
    <d v="2018-01-22T00:00:00"/>
    <s v="NO TIENE"/>
    <n v="4600007994"/>
    <x v="1"/>
    <s v="LITIGIOVIRTUAL.COM S.A.S."/>
    <s v="En ejecución"/>
    <s v="Aporte de la Sría General"/>
    <s v="Abel de Jesús Ojeda Villadiego"/>
    <s v="Tipo C: Supervisión"/>
    <s v="Supervisión técnica, jurídica, administrativa y financiera."/>
  </r>
  <r>
    <x v="18"/>
    <n v="78181500"/>
    <s v="Prestación de servicios de mantenimiento integral, para las motos al servicio del Departamento de Antioquia."/>
    <d v="2018-01-24T00:00:00"/>
    <s v="10 meses"/>
    <s v="Mínima Cuantía"/>
    <s v="Recursos propios"/>
    <n v="70000000"/>
    <n v="70000000"/>
    <s v="NO"/>
    <s v="N/A"/>
    <s v="Juan Carlos Arango Ramírez"/>
    <s v="Profesional Universitario (Logístico)"/>
    <s v="3839370"/>
    <s v="juan.arango@antioquia.gov.co"/>
    <m/>
    <m/>
    <m/>
    <m/>
    <m/>
    <m/>
    <n v="8089"/>
    <n v="20197"/>
    <d v="2018-03-12T00:00:00"/>
    <n v="4600008082"/>
    <n v="4600008082"/>
    <x v="1"/>
    <s v="INVERSIONES XOS LTDA"/>
    <s v="En ejecución"/>
    <s v="Aporte de la Sría General"/>
    <s v="Javier Alonso Londoño Hurtado"/>
    <s v="Tipo C: Supervisión"/>
    <s v="Supervisión técnica, jurídica, administrativa y financiera."/>
  </r>
  <r>
    <x v="18"/>
    <n v="72102900"/>
    <s v="Obras civiles para la remodelación total del salón Pedro Justo Berrio en el piso 12 de la Gobernación de Antioquia, "/>
    <d v="2018-01-01T00:00:00"/>
    <s v="4 meses"/>
    <s v="Selección Abreviada - Menor Cuantía"/>
    <s v="Recursos propios"/>
    <n v="125859421"/>
    <n v="125859421"/>
    <s v="NO"/>
    <s v="N/A"/>
    <s v="Juan Carlos Gallego O"/>
    <s v="Profesional Universitario (técnico)"/>
    <s v="3839394"/>
    <s v="juan.gallegoosorio@antioquia.gov.co"/>
    <m/>
    <m/>
    <m/>
    <m/>
    <m/>
    <m/>
    <n v="8051"/>
    <n v="20391"/>
    <d v="2018-02-02T00:00:00"/>
    <n v="2018060030244"/>
    <n v="4600008081"/>
    <x v="1"/>
    <s v="UNION TEMPORAL REMODELACIONES 2018"/>
    <s v="En ejecución"/>
    <s v="Aporte de la Sría General"/>
    <s v="Juan Carlos Gallego Osorio"/>
    <s v="Tipo C: Supervisión"/>
    <s v="Supervisión técnica, jurídica, administrativa y financiera."/>
  </r>
  <r>
    <x v="18"/>
    <s v="47121800, 47121900, 47132100, 47121700, 47131600, 47131800, 47131500, 14111700, 50201700, 52151500, 50202300, 50161500"/>
    <s v="Suministro de café especial para el consumo de servidores publicos que laborarn eln el cad y sus sedes externas."/>
    <d v="2018-02-01T00:00:00"/>
    <s v="10 meses"/>
    <s v="Mínima Cuantía"/>
    <s v="Recursos propios"/>
    <n v="78124000"/>
    <n v="78124000"/>
    <s v="NO"/>
    <s v="N/A"/>
    <s v="Luz Marina Martinez A"/>
    <s v="profesional Especializado (técnico)"/>
    <s v="3838956"/>
    <s v="luz.martinez@antioquia.gov.co"/>
    <m/>
    <m/>
    <m/>
    <m/>
    <m/>
    <m/>
    <n v="8133"/>
    <n v="21146"/>
    <d v="2018-03-13T00:00:00"/>
    <n v="4600008083"/>
    <n v="4600008083"/>
    <x v="1"/>
    <s v="INVERPROYECTO S MAGNA S.A.S"/>
    <s v="En ejecución"/>
    <s v="Aporte de la Sría General"/>
    <s v="Maria Inés Ochoa Garcia"/>
    <s v="Tipo C: Supervisión"/>
    <s v="Supervisión técnica, jurídica, administrativa y financiera."/>
  </r>
  <r>
    <x v="18"/>
    <s v="76111501 "/>
    <s v="Mantenimiento y alistamiento de fachada y ventaneria del edificio Gobernacion de Antioquia y edificio Asamblea Departamental (incluye empaques para ventanería) Reposición."/>
    <d v="2018-01-01T00:00:00"/>
    <s v="2,5 meses"/>
    <s v="Selección Abreviada - Menor Cuantía"/>
    <s v="Recursos propios"/>
    <n v="199957610"/>
    <n v="199957610"/>
    <s v="NO"/>
    <s v="N/A"/>
    <s v="Juan Carlos Gallego O"/>
    <s v="Profesional Universitario (técnico)"/>
    <s v="3839394"/>
    <s v="juan.gallegoosorio@antioquia.gov.co"/>
    <m/>
    <m/>
    <m/>
    <m/>
    <m/>
    <m/>
    <n v="8082"/>
    <m/>
    <d v="2018-03-08T00:00:00"/>
    <m/>
    <m/>
    <x v="2"/>
    <m/>
    <s v="Sin iniciar etapa precontractual"/>
    <s v="Aporte Sría General"/>
    <s v="José Mauricio Mesa Restrepo"/>
    <s v="Tipo C: Supervisión"/>
    <s v="Supervisión técnica, jurídica, administrativa y financiera."/>
  </r>
  <r>
    <x v="18"/>
    <n v="70111703"/>
    <s v="Mantenimiento general y de jardinería para la Casa Fiscal de Antioquia &quot;Sede Bogotá&quot;"/>
    <d v="2018-01-26T00:00:00"/>
    <s v="10 meses"/>
    <s v="Mínima Cuantía"/>
    <s v="Recursos propios"/>
    <n v="76860828"/>
    <n v="76860828"/>
    <s v="NO"/>
    <s v="N/A"/>
    <s v="Juan Carlos Gallego O"/>
    <s v="Profesional Universitario (técnico)"/>
    <s v="3839394"/>
    <s v="juan.gallegoosorio@antioquia.gov.co"/>
    <m/>
    <m/>
    <m/>
    <m/>
    <m/>
    <m/>
    <n v="8162"/>
    <m/>
    <d v="2018-04-06T00:00:00"/>
    <m/>
    <m/>
    <x v="2"/>
    <m/>
    <s v="Sin iniciar etapa precontractual"/>
    <s v="Aporte de la Sría General"/>
    <s v="Juan Carlos Gallego Osorio"/>
    <s v="Tipo C: Supervisión"/>
    <s v="Supervisión técnica, jurídica, administrativa y financiera."/>
  </r>
  <r>
    <x v="18"/>
    <s v="72102100 "/>
    <s v="Prestación del servicio de fumigación integral contra plagas en las instalaciones del centro administrativo departamental y sus sedes externas"/>
    <d v="2018-02-02T00:00:00"/>
    <s v="10 meses"/>
    <s v="Mínima Cuantía"/>
    <s v="Recursos propios"/>
    <n v="38668167"/>
    <n v="44593473"/>
    <s v="NO"/>
    <s v="N/A"/>
    <s v="Luz Marina Martinez A"/>
    <s v="profesional Especializado (técnico)"/>
    <s v="3838956"/>
    <s v="luz.martinez@antioquia.gov.co"/>
    <m/>
    <m/>
    <m/>
    <m/>
    <m/>
    <m/>
    <n v="8132"/>
    <m/>
    <d v="2018-03-07T00:00:00"/>
    <m/>
    <m/>
    <x v="2"/>
    <m/>
    <s v="Sin iniciar etapa precontractual"/>
    <s v="Aporte de la Sría General y SSSA"/>
    <s v="Luz Marina Martínez Arango"/>
    <s v="Tipo C: Supervisión"/>
    <s v="Supervisión técnica, jurídica, administrativa y financiera."/>
  </r>
  <r>
    <x v="18"/>
    <s v="50201700 - 52151500 - 50202300 - 50161500 -"/>
    <s v="Suministro de Insumos de cafeteria para el funcionamiento  del  Centro  Administrativo Departamental  (CAD) y sus  sedes externas"/>
    <d v="2018-03-01T00:00:00"/>
    <s v="7 meses"/>
    <s v="Selección Abreviada - Subasta Inversa"/>
    <s v="Recursos propios"/>
    <n v="332039494"/>
    <n v="332039494"/>
    <s v="NO"/>
    <s v="N/A"/>
    <s v="Juan Carlos Arango Ramírez"/>
    <s v="Profesional Universitario (Logístico)"/>
    <n v="3839370"/>
    <s v="juan.arango@antioquia.gov.co"/>
    <m/>
    <m/>
    <m/>
    <m/>
    <m/>
    <m/>
    <n v="8167"/>
    <m/>
    <d v="2018-04-11T00:00:00"/>
    <m/>
    <m/>
    <x v="2"/>
    <m/>
    <s v="En etapa precontractual"/>
    <s v="Aporte de la Sría General y SSSA"/>
    <s v="Maria Inés Ochoa Garcia"/>
    <s v="Tipo C: Supervisión"/>
    <s v="Supervisión técnica, jurídica, administrativa y financiera."/>
  </r>
  <r>
    <x v="18"/>
    <s v="46191601 "/>
    <s v="Suministro y mantenimiento de los extintores instalados en el CAD y sedes externas."/>
    <d v="2018-02-26T00:00:00"/>
    <s v="9 meses"/>
    <s v="Mínima Cuantía"/>
    <s v="Recursos propios"/>
    <n v="17630252"/>
    <n v="17630252"/>
    <s v="NO"/>
    <s v="N/A"/>
    <s v="Luz Marina Martinez A"/>
    <s v="profesional Especializado (técnico)"/>
    <s v="3838956"/>
    <s v="luz.martinez@antioquia.gov.co"/>
    <m/>
    <m/>
    <m/>
    <m/>
    <m/>
    <m/>
    <m/>
    <m/>
    <m/>
    <m/>
    <m/>
    <x v="0"/>
    <m/>
    <s v="Sin iniciar etapa precontractual"/>
    <s v="Aporte de la Sría General y SSSA"/>
    <m/>
    <m/>
    <m/>
  </r>
  <r>
    <x v="18"/>
    <n v="72102900"/>
    <s v="Obras Civiles para la remodelación y adecuación total del auditorio Gobernadores del cuarto piso de la Gobernación de Antioquia."/>
    <d v="2018-04-12T00:00:00"/>
    <s v="4 meses"/>
    <s v="Selección Abreviada - Menor Cuantía"/>
    <s v="Recursos propios"/>
    <n v="384452216"/>
    <n v="384452216"/>
    <s v="NO"/>
    <s v="N/A"/>
    <s v="Juan Carlos Gallego O"/>
    <s v="Profesional Universitario (técnico)"/>
    <s v="3839394"/>
    <s v="juan.gallegoosorio@antioquia.gov.co"/>
    <m/>
    <m/>
    <m/>
    <m/>
    <m/>
    <m/>
    <m/>
    <m/>
    <m/>
    <m/>
    <m/>
    <x v="0"/>
    <m/>
    <s v="Sin iniciar etapa precontractual"/>
    <s v="Aporte de la Sría General"/>
    <m/>
    <m/>
    <m/>
  </r>
  <r>
    <x v="18"/>
    <s v=" 72121301 "/>
    <s v="Suministro e instalación de cubierta tipo pérgola en el acceso vehicular al cad"/>
    <d v="2018-05-01T00:00:00"/>
    <s v="2 meses"/>
    <s v="Mínima Cuantía"/>
    <s v="Recursos propios"/>
    <n v="55000000"/>
    <n v="55000000"/>
    <s v="NO"/>
    <s v="N/A"/>
    <s v="José Mauricio Mesa R"/>
    <s v="Profesional Universitario (técnico)"/>
    <s v="3839339"/>
    <s v="jose.mesa@antioquia.gov.co"/>
    <m/>
    <m/>
    <m/>
    <m/>
    <m/>
    <m/>
    <m/>
    <m/>
    <m/>
    <m/>
    <m/>
    <x v="0"/>
    <m/>
    <s v="Sin iniciar etapa precontractual"/>
    <s v="Aporte de la Sría General"/>
    <m/>
    <m/>
    <m/>
  </r>
  <r>
    <x v="18"/>
    <s v="47121800 _x000a_47121900 _x000a_47132100 _x000a_47121700 _x000a_47131600 _x000a_47131800 _x000a_47131500 _x000a_14111700 _x000a_"/>
    <s v="Suministro y distribución de insumos de aseo para el funcionamiento del centro administrativo departamental (cad) y sus sedes externas.”"/>
    <d v="2018-03-01T00:00:00"/>
    <s v="9 meses"/>
    <s v="Mínima Cuantía"/>
    <s v="Recursos propios"/>
    <n v="109364270"/>
    <n v="109364270"/>
    <s v="NO"/>
    <s v="N/A"/>
    <s v="Juan Carlos Arango Ramírez"/>
    <s v="Profesional Universitario (Logístico)"/>
    <s v="3838956"/>
    <s v="luz.martinez@antioquia.gov.co"/>
    <m/>
    <m/>
    <m/>
    <m/>
    <m/>
    <m/>
    <m/>
    <m/>
    <m/>
    <m/>
    <m/>
    <x v="0"/>
    <m/>
    <s v="Sin iniciar etapa precontractual"/>
    <s v="Esta en gestión de los CDP para poder publicar"/>
    <s v="Luz Marina Martínez Arango"/>
    <s v="Tipo C: Supervisión"/>
    <s v="Supervisión técnica, jurídica, administrativa y financiera."/>
  </r>
  <r>
    <x v="18"/>
    <s v="53102710 49000000"/>
    <s v="Suministro de dotación, uniformes e implementos deportivos para los trabajadores oficiales del departamento de antioquia "/>
    <d v="2018-01-01T00:00:00"/>
    <s v="12 meses"/>
    <s v="Mínima Cuantía"/>
    <s v="Recursos propios"/>
    <n v="64935000"/>
    <n v="64935000"/>
    <s v="NO"/>
    <s v="N/A"/>
    <s v="Rodolfo Marquez Ealo"/>
    <s v="Profesional Universitario (Logístico)"/>
    <s v="3835149"/>
    <s v="rodolfo.marquez@antioquia.gov.co"/>
    <m/>
    <m/>
    <m/>
    <m/>
    <m/>
    <m/>
    <m/>
    <m/>
    <m/>
    <m/>
    <m/>
    <x v="0"/>
    <m/>
    <s v="Sin iniciar etapa precontractual"/>
    <m/>
    <m/>
    <m/>
    <m/>
  </r>
  <r>
    <x v="18"/>
    <n v="80101600"/>
    <s v="Actualización de la tabla de retención documental de la gobernación de antioquia. Se debe involucrar al Director de Gestión documental  dentro del proceso para que se justifique ante el Secretario General.(Se debe integrar a la sustentación del presente proceso al Director de Gestión Documental, para que presente la justificación)  "/>
    <d v="2018-05-01T00:00:00"/>
    <s v="6 meses"/>
    <s v="Selección Abreviada - Subasta Inversa"/>
    <s v="Recursos propios"/>
    <n v="264775000"/>
    <n v="264775000"/>
    <s v="NO"/>
    <s v="N/A"/>
    <s v="Juan Carlos Arango Ramírez"/>
    <s v="Profesional Universitario (Logístico)"/>
    <n v="3839370"/>
    <s v="juan.arango@antioquia.gov.co"/>
    <m/>
    <m/>
    <m/>
    <m/>
    <m/>
    <s v=""/>
    <m/>
    <m/>
    <m/>
    <m/>
    <m/>
    <x v="0"/>
    <m/>
    <s v="Sin iniciar etapa precontractual"/>
    <m/>
    <m/>
    <m/>
    <m/>
  </r>
  <r>
    <x v="18"/>
    <n v="72102900"/>
    <s v="Mantenimiento preventivo y correctivo de salvaescaleras del costado oriental piso 12 - 13 marca VIMEC"/>
    <d v="2018-01-01T00:00:00"/>
    <s v="10 meses"/>
    <s v="Mínima Cuantía"/>
    <s v="Recursos propios"/>
    <n v="15000000"/>
    <n v="15000000"/>
    <s v="NO"/>
    <s v="N/A"/>
    <s v="Donaldy Giraldo Garcia"/>
    <s v="Profesional Universitario (técnico)"/>
    <s v="3839690"/>
    <s v="donaldy.giraldo@antioquia.gov.co"/>
    <m/>
    <m/>
    <m/>
    <m/>
    <m/>
    <m/>
    <m/>
    <m/>
    <m/>
    <m/>
    <m/>
    <x v="0"/>
    <m/>
    <s v="Sin iniciar etapa precontractual"/>
    <s v="Aporte de la Sría General"/>
    <m/>
    <m/>
    <m/>
  </r>
  <r>
    <x v="18"/>
    <s v="72154022 73152108"/>
    <s v="Mantenimiento y reparación del sistema de bombas de nivel freático, bombas del sistema de agua potable, sistemas de hidrófilo y motores de puertas garajes del cad y sedes externas&quot;"/>
    <d v="2018-01-01T00:00:00"/>
    <s v="10 meses"/>
    <s v="Mínima Cuantía"/>
    <s v="Recursos propios"/>
    <n v="59745617"/>
    <n v="59745617"/>
    <s v="NO"/>
    <s v="N/A"/>
    <s v="William Vega Arango"/>
    <s v="Profesional Universitario (técnico)"/>
    <s v="3838999"/>
    <s v="william.vegaa@antioquia.gov.co"/>
    <m/>
    <m/>
    <m/>
    <m/>
    <m/>
    <m/>
    <m/>
    <m/>
    <m/>
    <m/>
    <m/>
    <x v="0"/>
    <m/>
    <s v="Sin iniciar etapa precontractual"/>
    <m/>
    <m/>
    <m/>
    <m/>
  </r>
  <r>
    <x v="18"/>
    <s v="39121700 31162800"/>
    <s v="Suministro de insumos y herramientas para el mantenimiento del centro adminitrativo departamental y sedes externas."/>
    <d v="2018-01-01T00:00:00"/>
    <s v="10 meses"/>
    <s v="Selección Abreviada - Subasta Inversa"/>
    <s v="Recursos propios"/>
    <n v="100000000"/>
    <n v="100000000"/>
    <s v="NO"/>
    <s v="N/A"/>
    <s v="William Vega Arango"/>
    <s v="Profesional Universitario (técnico)"/>
    <s v="3838955"/>
    <s v="william.vegaa@antioquia.gov.co"/>
    <m/>
    <m/>
    <m/>
    <m/>
    <m/>
    <m/>
    <m/>
    <m/>
    <m/>
    <m/>
    <m/>
    <x v="0"/>
    <m/>
    <s v="Sin iniciar etapa precontractual"/>
    <m/>
    <m/>
    <m/>
    <m/>
  </r>
  <r>
    <x v="18"/>
    <s v=" 72121101"/>
    <s v="Construcción de estación para bicicletas del centro Administrativo Departamental Gobernación de Antioquia."/>
    <d v="2018-02-01T00:00:00"/>
    <s v="4 meses"/>
    <s v="Mínima Cuantía"/>
    <s v="Recursos propios"/>
    <n v="74500000"/>
    <n v="74500000"/>
    <s v="NO"/>
    <s v="N/A"/>
    <s v="Juan Carlos Gallego O"/>
    <s v="Profesional Universitario (técnico)"/>
    <s v="3839394"/>
    <s v="juan.gallegoosorio@antioquia.gov.co"/>
    <m/>
    <m/>
    <m/>
    <m/>
    <m/>
    <m/>
    <m/>
    <m/>
    <m/>
    <m/>
    <m/>
    <x v="0"/>
    <m/>
    <s v="Sin iniciar etapa precontractual"/>
    <m/>
    <m/>
    <m/>
    <m/>
  </r>
  <r>
    <x v="18"/>
    <n v="39111700"/>
    <s v="Suministro de señalética lumínica y lámparas de emergencia para los pisos del centro administrativo departamental."/>
    <d v="2018-02-01T00:00:00"/>
    <s v="3 meses"/>
    <s v="Mínima Cuantía"/>
    <s v="Recursos propios"/>
    <n v="45000000"/>
    <n v="45000000"/>
    <s v="NO"/>
    <s v="N/A"/>
    <s v="José Mauricio Mesa R"/>
    <s v="Profesional Universitario (técnico)"/>
    <s v="3839339"/>
    <s v="jose.mesa@antioquia.gov.co"/>
    <m/>
    <m/>
    <m/>
    <m/>
    <m/>
    <m/>
    <m/>
    <m/>
    <m/>
    <m/>
    <m/>
    <x v="0"/>
    <m/>
    <s v="Sin iniciar etapa precontractual"/>
    <m/>
    <m/>
    <m/>
    <m/>
  </r>
  <r>
    <x v="18"/>
    <n v="72102900"/>
    <s v="Mantenimiento y reparación de impermeabilización de losas de cubierta y demarcación de helipuertos del centro administrativo departamental “José María Córdova” de la Gobernación de Antioquia” y edificio de la Asamblea Departamental. "/>
    <d v="2018-02-01T00:00:00"/>
    <s v="6 meses"/>
    <s v="Selección Abreviada - Menor Cuantía"/>
    <s v="Recursos propios"/>
    <n v="100000000"/>
    <n v="75000000"/>
    <s v="NO"/>
    <s v="N/A"/>
    <s v="William Vega Arango"/>
    <s v="Profesional Universitario (técnico)"/>
    <s v="3838999"/>
    <s v="william.vegaa@antioquia.gov.co"/>
    <m/>
    <m/>
    <m/>
    <m/>
    <m/>
    <m/>
    <m/>
    <m/>
    <m/>
    <m/>
    <m/>
    <x v="0"/>
    <m/>
    <s v="Sin iniciar etapa precontractual"/>
    <m/>
    <m/>
    <m/>
    <m/>
  </r>
  <r>
    <x v="18"/>
    <s v="47121800, 47121900, 47132100, 47121700, 47131600, 47131800, 47131500, 14111700, 50201700, 52151500, 50202300, 50161500"/>
    <s v="Suministro de insumos de papelería para el funcionamiento del centro administrativo departamental (CAD) y sus sedes externas"/>
    <d v="2018-04-04T00:00:00"/>
    <s v="6 meses"/>
    <s v="Selección Abreviada - Subasta Inversa"/>
    <s v="Recursos propios"/>
    <n v="468000000"/>
    <n v="468000000"/>
    <s v="NO"/>
    <s v="N/A"/>
    <s v="Juan Carlos Arango Ramírez"/>
    <s v="Profesional Universitario (Logístico)"/>
    <s v="3839370"/>
    <s v="juan.arango@antioquia.gov.co"/>
    <m/>
    <m/>
    <m/>
    <m/>
    <m/>
    <s v=""/>
    <m/>
    <m/>
    <m/>
    <m/>
    <m/>
    <x v="0"/>
    <m/>
    <s v="Sin iniciar etapa precontractual"/>
    <s v="Incluyen Salud y la FLA._x000a_Se debe hacer el inventario para mirar el nuevo presupuesto"/>
    <m/>
    <m/>
    <m/>
  </r>
  <r>
    <x v="18"/>
    <n v="72102900"/>
    <s v="Obras varias en el Centro Administrativo Departamental &quot;José María Córdova&quot; de la Gobernación de Antioquia” y edificio de la Asamblea Departamental”. (primer piso)"/>
    <d v="2018-05-01T00:00:00"/>
    <s v="6 meses"/>
    <s v="Selección Abreviada - Menor Cuantía"/>
    <s v="Recursos propios"/>
    <n v="450000000"/>
    <n v="450000000"/>
    <s v="NO"/>
    <s v="N/A"/>
    <s v="william Vega Arango"/>
    <s v="Profesional Universitario (técnico)"/>
    <s v="3838999"/>
    <s v="william.vegaa@antioquia.gov.co"/>
    <m/>
    <m/>
    <m/>
    <m/>
    <m/>
    <m/>
    <m/>
    <m/>
    <m/>
    <m/>
    <m/>
    <x v="0"/>
    <m/>
    <s v="Sin iniciar etapa precontractual"/>
    <m/>
    <m/>
    <m/>
    <m/>
  </r>
  <r>
    <x v="18"/>
    <n v="81112200"/>
    <s v="Mantenimiento, soporte reparación y actualización del software de la plataforma de voz IP del cad y sedes externas. "/>
    <d v="2018-07-01T00:00:00"/>
    <s v="5 meses"/>
    <s v="Contratación Directa - No pluralidad de oferentes"/>
    <s v="Recursos propios"/>
    <n v="206494771"/>
    <n v="206494771"/>
    <s v="NO"/>
    <s v="N/A"/>
    <s v="José Mauricio Mesa R"/>
    <s v="Profesional Universitario (técnico)"/>
    <s v="3839339"/>
    <s v="jose.mesa@antioquia.gov.co"/>
    <m/>
    <m/>
    <m/>
    <m/>
    <m/>
    <m/>
    <m/>
    <m/>
    <m/>
    <m/>
    <m/>
    <x v="0"/>
    <m/>
    <s v="Sin iniciar etapa precontractual"/>
    <m/>
    <m/>
    <m/>
    <m/>
  </r>
  <r>
    <x v="18"/>
    <m/>
    <s v="Cofinanciación para la modernización de la infraestructura física y plataforma tecnológica de la Asamblea Departamental de Antioquia como  autoridad política y administrativa del Área Metropolitana y el Departamento"/>
    <d v="2018-07-01T00:00:00"/>
    <s v="6 meses"/>
    <s v="Régimen Especial - Artículo 95 Ley 489 de 1998"/>
    <s v="Recursos propios"/>
    <n v="1700000000"/>
    <n v="1700000000"/>
    <s v="NO"/>
    <s v="N/A"/>
    <s v="José Mauricio Mesa Restrepo"/>
    <s v="Profesional Universitario "/>
    <s v="3839353"/>
    <s v="jose.mesa@antioquia.gov.co"/>
    <s v="Modernización de la infraestructura física, bienes muebles, parque automotor y sistema integrado de seguridad"/>
    <s v="Cumplimiento del Plan de modernización de la infraestructura física, incluida ls adecuaciones de seguridad "/>
    <s v="Mejoramiento infraestructura física y equipamiento Medellín, Occidente"/>
    <n v="220098"/>
    <s v="Cumplimiento del Plan de modernización de la infraestructura física, incluida la adecuaciones de seguridad "/>
    <s v="Adquisición de bienes e infraestructura física"/>
    <m/>
    <m/>
    <m/>
    <m/>
    <m/>
    <x v="0"/>
    <m/>
    <s v="Sin iniciar etapa precontractual"/>
    <m/>
    <m/>
    <m/>
    <m/>
  </r>
  <r>
    <x v="18"/>
    <m/>
    <s v="TEMPORALES - SUBSECRETARIA JURIDICA"/>
    <d v="2017-01-01T00:00:00"/>
    <s v="12 meses"/>
    <m/>
    <s v="Recursos propios"/>
    <n v="1012102665"/>
    <n v="1012102665"/>
    <s v="NO"/>
    <s v="N/A"/>
    <s v="CARLOS ARTURO PIEDRAHITA CARDENAS"/>
    <s v="SUBSECRETARIO JURIDICO"/>
    <s v="3839008"/>
    <m/>
    <s v="Fortalecimiento de las entidades sin ánimo de lucro y entes territoriales"/>
    <s v="Entidades sin ánimo de lucro Inspeccionadas y vigiladas que dan cumplimiento a la competencia legal delegada al Gobernador del Departamento "/>
    <s v="Fortalecimiento de la gestion de la entidades sin ánimo de lucro y entes territoriales Medellín"/>
    <n v="220098"/>
    <s v="Cumplimiento del Plan de modernización de la infraestructura física, incluida la adecuaciones de seguridad "/>
    <s v="Mano de obra calificada"/>
    <s v="NA"/>
    <s v="NA"/>
    <s v="NA"/>
    <s v="NA"/>
    <s v="NA"/>
    <x v="1"/>
    <m/>
    <m/>
    <s v="Nombrado por la Secretaría de Gestión Humana"/>
    <m/>
    <m/>
    <m/>
  </r>
  <r>
    <x v="18"/>
    <m/>
    <s v="TEMPORALES - SUBSECRETARIA LOGISTICA"/>
    <d v="2017-01-01T00:00:00"/>
    <s v="12 meses"/>
    <m/>
    <s v="Recursos propios"/>
    <n v="802808100"/>
    <n v="802808100"/>
    <s v="NO"/>
    <s v="N/A"/>
    <s v="ALVARO URIBE MORENO"/>
    <s v="SUBSECRETARIO LOGISTICO"/>
    <s v="3839345"/>
    <m/>
    <s v="Modernización de la infraestructura física, bienes muebles, parque automotor y sistema integrado de seguridad"/>
    <s v="Cumplimiento del Plan de modernización de la infraestructura física, incluida ls adecuaciones de seguridad "/>
    <s v="Mejoramiento infraestructura física y equipamiento Medellín, Occidente"/>
    <n v="220098"/>
    <s v="Cumplimiento del Plan de modernización de la infraestructura física, incluida ls adecuaciones de seguridad "/>
    <s v="Mano de obra calificada"/>
    <s v="NA"/>
    <s v="NA"/>
    <s v="NA"/>
    <s v="NA"/>
    <s v="NA"/>
    <x v="1"/>
    <m/>
    <m/>
    <s v="Nombrado por la Secretaría de Gestión Humana"/>
    <m/>
    <m/>
    <m/>
  </r>
  <r>
    <x v="18"/>
    <m/>
    <s v="PRACTICANTES"/>
    <d v="2018-02-01T00:00:00"/>
    <s v="12 meses"/>
    <m/>
    <s v="Recursos propios"/>
    <n v="48874520"/>
    <n v="48874520"/>
    <s v="NO"/>
    <s v="N/A"/>
    <m/>
    <m/>
    <m/>
    <m/>
    <m/>
    <m/>
    <m/>
    <m/>
    <m/>
    <m/>
    <m/>
    <m/>
    <m/>
    <m/>
    <m/>
    <x v="0"/>
    <m/>
    <m/>
    <m/>
    <m/>
    <m/>
    <m/>
  </r>
  <r>
    <x v="18"/>
    <n v="81112005"/>
    <s v="Digitalización de documentos de la Gobernación de Antioquia. (Hacienda - Salud - General)."/>
    <d v="2018-05-15T00:00:00"/>
    <s v="7 meses"/>
    <s v="Selección Abreviada - Subasta Inversa"/>
    <s v="Recursos propios"/>
    <n v="350000000"/>
    <n v="350000000"/>
    <s v="NO"/>
    <s v="N/A"/>
    <s v="Marino Gutierrez Marquez"/>
    <s v="Profesional Universitario "/>
    <s v="3839365"/>
    <s v="marino.gutierrez@antioquia.gov.co"/>
    <s v="Fortalecimiento del acceso y la calidad de la información pública"/>
    <m/>
    <m/>
    <m/>
    <m/>
    <m/>
    <m/>
    <m/>
    <m/>
    <m/>
    <m/>
    <x v="0"/>
    <m/>
    <s v="Sin iniciar etapa precontractual"/>
    <s v="Presupuesto de Hacienda $200.000.000 - Salud $150.000.000 -"/>
    <m/>
    <m/>
    <m/>
  </r>
  <r>
    <x v="18"/>
    <s v="52141500 52141800 52161500"/>
    <s v="Adquisicion de electrodomésticos para las diferentes dependencias de la gobernación de antioquia y sedes externas"/>
    <d v="2018-05-01T00:00:00"/>
    <s v="3 meses"/>
    <s v="Mínima Cuantía"/>
    <s v="Recursos propios"/>
    <n v="30000000"/>
    <n v="30000000"/>
    <s v="NO"/>
    <s v="N/A"/>
    <s v="Juan Carlos Arango Ramírez"/>
    <s v="Profesional Universitario (Logístico)"/>
    <s v="3839370"/>
    <s v="juan.arango@antioquia.gov.co"/>
    <m/>
    <m/>
    <m/>
    <m/>
    <m/>
    <m/>
    <m/>
    <m/>
    <m/>
    <m/>
    <m/>
    <x v="0"/>
    <m/>
    <s v="Sin iniciar etapa precontractual"/>
    <s v="Proceso que se adelanta con presupuesto de otras dependencias"/>
    <m/>
    <m/>
    <m/>
  </r>
  <r>
    <x v="18"/>
    <s v="86141700- 45111600 45111700 45121500 52161500 52161505 52161520"/>
    <s v="Adquisición de equipos y accesorios para la producción y reproducción de medios audiovisuales para las diferentes dependencias de la gobernación de antioquia y sedes externas”"/>
    <d v="2018-05-01T00:00:00"/>
    <s v="3 meses"/>
    <s v="Mínima Cuantía"/>
    <s v="Recursos propios"/>
    <n v="50000000"/>
    <n v="50000000"/>
    <s v="NO"/>
    <s v="N/A"/>
    <s v="Juan Carlos Arango Ramírez"/>
    <s v="Profesional Universitario (Logístico)"/>
    <s v="3839370"/>
    <s v="juan.arango@antioquia.gov.co"/>
    <m/>
    <m/>
    <m/>
    <m/>
    <m/>
    <m/>
    <m/>
    <m/>
    <m/>
    <m/>
    <m/>
    <x v="0"/>
    <m/>
    <s v="Sin iniciar etapa precontractual"/>
    <s v="PROFESIONAL DE COMUNICACIONES, INTERVIENEN EL PROCESO TAMBIEN INFRAESTRUCTURA, FLA Y SALUD."/>
    <m/>
    <m/>
    <m/>
  </r>
  <r>
    <x v="18"/>
    <n v="82121500"/>
    <s v="Mantenimiento integral, suministro de consumibles y repuestos para plotter, escaner, impresoras, equipos audiovisuales y multifuncional propiedad del departamento de antioquia y sus sedes externas. "/>
    <d v="2018-05-01T00:00:00"/>
    <s v="8 meses"/>
    <s v="Mínima Cuantía"/>
    <s v="Recursos propios"/>
    <n v="50000000"/>
    <n v="50000000"/>
    <s v="NO"/>
    <s v="N/A"/>
    <s v="Juan Carlos Arango Ramírez"/>
    <s v="Profesional Universitario (Logístico)"/>
    <s v="3839370"/>
    <s v="juan.arango@antioquia.gov.co"/>
    <m/>
    <m/>
    <m/>
    <m/>
    <m/>
    <s v=""/>
    <m/>
    <m/>
    <m/>
    <m/>
    <m/>
    <x v="0"/>
    <m/>
    <m/>
    <s v="Pendiente de definir estudios previos con la Dirección de Informática- Se envío oficio solicitando las necesidades.- Dependencias que participan: Agricultura, Infraestructura, Gestión Humana Pasaportes, FLA, Salud, Planeación."/>
    <m/>
    <m/>
    <m/>
  </r>
  <r>
    <x v="18"/>
    <n v="12171700"/>
    <s v="Suministro de insumos de tintas para ploters e impresoras para el funcionamiento del centro administrativo departamental (cad) y sus sedes externas"/>
    <d v="2018-05-01T00:00:00"/>
    <s v="3 meses"/>
    <s v="Selección Abreviada - Acuerdo Marco de Precios"/>
    <s v="Recursos propios"/>
    <n v="200000000"/>
    <n v="200000000"/>
    <s v="NO"/>
    <s v="N/A"/>
    <s v="María Nés Ochoa "/>
    <s v="Profesional Universitaria "/>
    <s v="388251"/>
    <s v="maria.ochoa@antioquia.gov.co"/>
    <m/>
    <m/>
    <m/>
    <m/>
    <m/>
    <s v=""/>
    <m/>
    <m/>
    <m/>
    <m/>
    <m/>
    <x v="0"/>
    <m/>
    <m/>
    <s v="REVISAR ACUERDO MARCO COLOMBIA COMPRA EFICIENTE, intervienen el proceso Infraestructura, Planeación, Salud, Agricultura, FLA."/>
    <m/>
    <m/>
    <m/>
  </r>
  <r>
    <x v="18"/>
    <s v="92121504 92121700"/>
    <s v="Convenio interadministrativo Policia Nacional - Gobernacion - Brindar asesoría y apoyo en seguridad para el mantenimiento de los derechos, libertades públicas y la convivencia pacífica necesaria para satisfacer la tranquilidad al interior y alrededores del Centro Administrativo Departamental. (Se envió carta de intención comunicando a Gobierno el monto destinado para el convenio que se realizará con la Policía Nacional)"/>
    <d v="2018-07-01T00:00:00"/>
    <s v="5 meses"/>
    <s v="Contratación Directa - No pluralidad de oferentes"/>
    <s v="Recursos propios"/>
    <n v="500000000"/>
    <n v="500000000"/>
    <s v="NO"/>
    <s v="N/A"/>
    <s v="Sergio Alexander Contreras Romerco"/>
    <s v="Directror de Seguridad "/>
    <s v="3838307"/>
    <s v="sergio.contreras@antioquia.gov.co"/>
    <m/>
    <m/>
    <m/>
    <m/>
    <m/>
    <m/>
    <m/>
    <m/>
    <m/>
    <m/>
    <m/>
    <x v="0"/>
    <m/>
    <m/>
    <m/>
    <m/>
    <m/>
    <m/>
  </r>
  <r>
    <x v="18"/>
    <n v="93141707"/>
    <s v="Contrato de prestación de servicios para la conservación, restauración y preservación de documentos en el archivo histórico de Antioquia. (Se debe integrar a la sustentación del presente proceso al Director de Gestión Documental, para que presente la justificación)  Se deberá remitir  a Marino Gutiérrez "/>
    <d v="2018-06-01T00:00:00"/>
    <s v="6 meses"/>
    <s v="Contratación Directa - Prestación de Servicios y de Apoyo a la Gestión Persona Natural"/>
    <s v="Recursos propios"/>
    <n v="63000000"/>
    <n v="63000000"/>
    <s v="NO"/>
    <s v="N/A"/>
    <s v="Marino Gutierrez Marquez"/>
    <s v="Profesional Universitario "/>
    <s v="3839365"/>
    <s v="marino.gutierrez@antioquia.gov.co"/>
    <m/>
    <m/>
    <m/>
    <m/>
    <m/>
    <m/>
    <m/>
    <m/>
    <m/>
    <m/>
    <m/>
    <x v="0"/>
    <m/>
    <s v="Sin iniciar etapa precontractual"/>
    <s v="Traslado interno "/>
    <m/>
    <m/>
    <m/>
  </r>
  <r>
    <x v="18"/>
    <n v="81112501"/>
    <s v="Mantenimiento licencias sap de la Secretaría General"/>
    <d v="2018-08-01T00:00:00"/>
    <s v="12 meses"/>
    <s v="Contratación Directa"/>
    <s v="Recursos propios"/>
    <n v="150000000"/>
    <n v="150000000"/>
    <s v="NO"/>
    <s v="N/A"/>
    <s v="LUDWYG LONDONO SERNA"/>
    <s v="Profesional Especializado -SAP"/>
    <s v="3838906"/>
    <s v="ludwyg.londono@antioquia.gov.co"/>
    <m/>
    <m/>
    <m/>
    <m/>
    <m/>
    <m/>
    <m/>
    <m/>
    <m/>
    <m/>
    <m/>
    <x v="0"/>
    <m/>
    <m/>
    <m/>
    <m/>
    <m/>
    <m/>
  </r>
  <r>
    <x v="18"/>
    <n v="92121700"/>
    <s v="Mantenimiento preventivo y correctivo del sistema integrado de seguridad. (Se trasladó recursos a Gestión humana - Informática)"/>
    <d v="2018-01-01T00:00:00"/>
    <s v="12 meses"/>
    <s v="Selección Abreviada - Subasta Inversa"/>
    <s v="Recursos propios"/>
    <n v="180000000"/>
    <n v="180000000"/>
    <s v="NO"/>
    <s v="N/A"/>
    <s v="Coronel"/>
    <s v="Director de Seguridad"/>
    <s v="3839370"/>
    <s v="juan.arango@antioquia.gov.co"/>
    <m/>
    <m/>
    <m/>
    <m/>
    <m/>
    <m/>
    <m/>
    <m/>
    <m/>
    <m/>
    <m/>
    <x v="0"/>
    <m/>
    <s v="Sin iniciar etapa precontractual"/>
    <s v="Se traslado CDP a la Secretaria de Informatica"/>
    <m/>
    <m/>
    <m/>
  </r>
  <r>
    <x v="18"/>
    <n v="80141607"/>
    <s v="Feria de proveedores y talleres de contratación."/>
    <d v="2018-01-01T00:00:00"/>
    <s v="12 meses"/>
    <s v="Mínima Cuantía"/>
    <s v="Recursos propios"/>
    <n v="30000000"/>
    <n v="30000000"/>
    <s v="NO"/>
    <s v="N/A"/>
    <s v="Catalina Administrativa y Contractual"/>
    <s v="Profesional Universitario"/>
    <s v="3835254"/>
    <s v="catalina.jimenez@antioquia.gov.co"/>
    <m/>
    <m/>
    <m/>
    <m/>
    <m/>
    <m/>
    <m/>
    <m/>
    <m/>
    <m/>
    <m/>
    <x v="0"/>
    <m/>
    <m/>
    <m/>
    <m/>
    <m/>
    <m/>
  </r>
  <r>
    <x v="18"/>
    <n v="93141707"/>
    <s v="Conservación patrimonio documental del Departamento (Arrendamiento)"/>
    <d v="2018-01-01T00:00:00"/>
    <s v="12 meses"/>
    <s v="Otro Tipo de Contrato"/>
    <s v="Recursos propios"/>
    <n v="264000000"/>
    <n v="264000000"/>
    <s v="NO"/>
    <s v="N/A"/>
    <s v="Marino Gutierrez Marquez"/>
    <s v="Profesional Universitario "/>
    <s v="3839365"/>
    <s v="marino.gutierrez@antioquia.gov.co"/>
    <m/>
    <m/>
    <m/>
    <m/>
    <m/>
    <m/>
    <m/>
    <m/>
    <m/>
    <m/>
    <m/>
    <x v="0"/>
    <m/>
    <m/>
    <m/>
    <m/>
    <m/>
    <m/>
  </r>
  <r>
    <x v="18"/>
    <n v="43231500"/>
    <s v="Actualización licenciamiento para software documental Mercurio."/>
    <d v="2018-03-01T00:00:00"/>
    <s v="8 meses"/>
    <s v="Selección Abreviada - Subasta Inversa"/>
    <s v="Recursos propios"/>
    <n v="200000000"/>
    <n v="200000000"/>
    <s v="NO"/>
    <s v="N/A"/>
    <s v="Matilde Luz Urrego."/>
    <s v="profesional Especializado"/>
    <s v="3838949"/>
    <s v="Matilde.urrego@antioquia.gov.co"/>
    <m/>
    <m/>
    <m/>
    <m/>
    <m/>
    <m/>
    <m/>
    <m/>
    <m/>
    <m/>
    <m/>
    <x v="0"/>
    <m/>
    <m/>
    <m/>
    <m/>
    <m/>
    <m/>
  </r>
  <r>
    <x v="18"/>
    <n v="80101600"/>
    <s v="Contrato de prestación de servicio (Ingeniera de sistemas encargada de Mercurio)."/>
    <d v="2017-11-03T00:00:00"/>
    <s v="14 meses"/>
    <s v="Contratación Directa - Prestación de Servicios y de Apoyo a la Gestión Persona Natural"/>
    <s v="Recursos propios"/>
    <n v="60000000"/>
    <n v="60000000"/>
    <s v="NO"/>
    <s v="N/A"/>
    <s v="Diana María perez Blandón"/>
    <m/>
    <m/>
    <m/>
    <m/>
    <m/>
    <m/>
    <m/>
    <m/>
    <m/>
    <m/>
    <m/>
    <m/>
    <m/>
    <m/>
    <x v="0"/>
    <m/>
    <m/>
    <m/>
    <m/>
    <m/>
    <m/>
  </r>
  <r>
    <x v="18"/>
    <n v="82121903"/>
    <s v="Impresión de cartillas y manuales de contratación (Hacer seguimiento al oficio enviado por el Doctor Velasquez)"/>
    <d v="2018-05-01T00:00:00"/>
    <s v="6 meses"/>
    <s v="Mínima Cuantía"/>
    <s v="Recursos propios"/>
    <n v="30000000"/>
    <n v="30000000"/>
    <s v="NO"/>
    <s v="N/A"/>
    <s v="Catalina Jímenez Henao "/>
    <s v="Profesional Universitaria "/>
    <s v="3835254"/>
    <s v="catalina.jimenez@antioquia.gov.co"/>
    <m/>
    <m/>
    <m/>
    <m/>
    <m/>
    <m/>
    <m/>
    <m/>
    <m/>
    <m/>
    <m/>
    <x v="0"/>
    <m/>
    <s v="Sin iniciar etapa precontractual"/>
    <m/>
    <m/>
    <m/>
    <m/>
  </r>
  <r>
    <x v="18"/>
    <n v="82121903"/>
    <s v="Impresión de cartillas - entidades sin animo de lucro "/>
    <d v="2018-05-01T00:00:00"/>
    <s v="6 meses"/>
    <s v="Mínima Cuantía"/>
    <s v="Recursos propios"/>
    <n v="10000000"/>
    <n v="10000000"/>
    <s v="NO"/>
    <s v="N/A"/>
    <s v="Gustavo Adolfo Restrepo"/>
    <s v="Director de Asesoría Legal y de Control "/>
    <s v="3839036"/>
    <s v="gustavo.restrepo@antioquia.gov.co"/>
    <m/>
    <m/>
    <m/>
    <m/>
    <m/>
    <m/>
    <m/>
    <m/>
    <m/>
    <m/>
    <m/>
    <x v="0"/>
    <m/>
    <s v="Sin iniciar etapa precontractual"/>
    <m/>
    <m/>
    <m/>
    <m/>
  </r>
  <r>
    <x v="18"/>
    <n v="83111600"/>
    <s v="Modernización del sistema de comunicaciones para el Salon Consejo de Gobierno."/>
    <d v="2018-05-01T00:00:00"/>
    <s v="4 meses"/>
    <s v="Selección Abreviada - Subasta Inversa"/>
    <s v="Recursos propios"/>
    <n v="400000000"/>
    <n v="400000000"/>
    <s v="NO"/>
    <s v="N/A"/>
    <s v="Juan Carlos Arango Ramírez"/>
    <s v="Profesional Universitario (Logístico)"/>
    <s v="3839370"/>
    <s v="juan.arango@antioquia.gov.co"/>
    <m/>
    <m/>
    <m/>
    <m/>
    <m/>
    <m/>
    <m/>
    <m/>
    <m/>
    <m/>
    <m/>
    <x v="0"/>
    <m/>
    <m/>
    <s v="Se reunen el proximo miercoles 9/1/2017 - Gestionar Recuesos del Balance "/>
    <m/>
    <m/>
    <m/>
  </r>
  <r>
    <x v="18"/>
    <n v="72121102"/>
    <s v="Adecuación total de la zona de bienestar en la terraza del piso 5 del centro administrativo departamental gobernación de antioquia."/>
    <d v="2018-05-01T00:00:00"/>
    <s v="6 meses"/>
    <s v="Licitación Pública"/>
    <s v="Recursos propios"/>
    <n v="950000000"/>
    <n v="950000000"/>
    <s v="NO"/>
    <s v="N/A"/>
    <s v="Juan Carlos Gallego O"/>
    <s v="Profesional Universitario (técnico)"/>
    <s v="3839394"/>
    <s v="juan.gallegoosorio@antioquia.gov.co"/>
    <m/>
    <m/>
    <m/>
    <m/>
    <m/>
    <m/>
    <m/>
    <m/>
    <m/>
    <m/>
    <m/>
    <x v="0"/>
    <m/>
    <m/>
    <s v="Gestionar recursos del balance "/>
    <m/>
    <m/>
    <m/>
  </r>
  <r>
    <x v="18"/>
    <n v="92121701"/>
    <s v="Adquisición de equipos y accesorios vigilancia para la Gobernación de Antioquia (PRIORIZAR)"/>
    <d v="2018-05-01T00:00:00"/>
    <s v="6 meses"/>
    <s v="Selección Abreviada - Subasta Inversa"/>
    <s v="Recursos propios"/>
    <n v="2500000000"/>
    <n v="2500000000"/>
    <s v="NO"/>
    <s v="N/A"/>
    <s v="Coronel"/>
    <s v="Director de Seguridad"/>
    <s v="3839370"/>
    <s v="juan.arango@antioquia.gov.co"/>
    <m/>
    <m/>
    <m/>
    <m/>
    <m/>
    <m/>
    <m/>
    <m/>
    <m/>
    <m/>
    <m/>
    <x v="0"/>
    <m/>
    <m/>
    <s v="Gestionar recursos del balance "/>
    <m/>
    <m/>
    <m/>
  </r>
  <r>
    <x v="18"/>
    <s v=" 72121103"/>
    <s v="Obras civiles para el cambio de cielo rasos por etapas en los pisos del Centro Administrativo Departamental y sedes externas. "/>
    <d v="2018-05-01T00:00:00"/>
    <s v="6 meses"/>
    <s v="Selección Abreviada - Menor Cuantía"/>
    <s v="Recursos propios"/>
    <n v="600000000"/>
    <n v="600000000"/>
    <s v="NO"/>
    <s v="N/A"/>
    <s v="José Mauricio Mesa R"/>
    <s v="Profesional Universitario (técnico)"/>
    <s v="3839339"/>
    <s v="jose.mesa@antioquia.gov.co"/>
    <m/>
    <m/>
    <m/>
    <m/>
    <m/>
    <m/>
    <m/>
    <m/>
    <m/>
    <m/>
    <m/>
    <x v="0"/>
    <m/>
    <m/>
    <s v="Gestionar recursos del balance "/>
    <m/>
    <m/>
    <m/>
  </r>
  <r>
    <x v="18"/>
    <s v=" 72151509"/>
    <s v="Suministro e instalacion del control de energia de baja en la subestacion del CAD."/>
    <d v="2018-05-01T00:00:00"/>
    <s v="5 meses"/>
    <s v="Selección Abreviada - Subasta Inversa"/>
    <s v="Recursos propios"/>
    <n v="450000000"/>
    <n v="450000000"/>
    <s v="NO"/>
    <s v="N/A"/>
    <s v="José Mauricio Mesa R"/>
    <s v="Profesional Universitario (técnico)"/>
    <s v="3839339"/>
    <s v="jose.mesa@antioquia.gov.co"/>
    <m/>
    <m/>
    <m/>
    <m/>
    <m/>
    <m/>
    <m/>
    <m/>
    <m/>
    <m/>
    <m/>
    <x v="0"/>
    <m/>
    <m/>
    <s v="Gestionar recursos del balance "/>
    <m/>
    <m/>
    <m/>
  </r>
  <r>
    <x v="18"/>
    <s v="73161517 "/>
    <s v="Cambio de unidades manejadoras de aire (umas) del Centro Administrativo Departamental."/>
    <d v="2018-05-01T00:00:00"/>
    <s v="7 meses"/>
    <s v="Licitación Pública"/>
    <s v="Recursos propios"/>
    <n v="3000000000"/>
    <n v="3000000000"/>
    <s v="NO"/>
    <s v="N/A"/>
    <s v="Santiago Marín Restrepo"/>
    <s v="Profesional Universitario"/>
    <s v="3835128"/>
    <s v="santiago.marin@antioquia.gov.co"/>
    <m/>
    <m/>
    <m/>
    <m/>
    <m/>
    <m/>
    <m/>
    <m/>
    <m/>
    <m/>
    <m/>
    <x v="0"/>
    <m/>
    <m/>
    <s v="Gestionar recursos del balance "/>
    <m/>
    <m/>
    <m/>
  </r>
  <r>
    <x v="18"/>
    <s v="73161517 "/>
    <s v="Cambio de ductería del sistema de aire acondicionado del cad y suministro e instalación de cajas de volumen variable"/>
    <d v="2018-05-01T00:00:00"/>
    <s v="7 meses"/>
    <s v="Licitación Pública"/>
    <s v="Recursos propios"/>
    <n v="2000000000"/>
    <n v="2000000000"/>
    <s v="NO"/>
    <s v="N/A"/>
    <s v="Santiago Marín Restrepo"/>
    <s v="Profesional Universitario"/>
    <s v="3835128"/>
    <s v="santiago.marin@antioquia.gov.co"/>
    <m/>
    <m/>
    <m/>
    <m/>
    <m/>
    <m/>
    <m/>
    <m/>
    <m/>
    <m/>
    <m/>
    <x v="0"/>
    <m/>
    <m/>
    <s v="Gestionar recursos del balance "/>
    <m/>
    <m/>
    <m/>
  </r>
  <r>
    <x v="18"/>
    <s v="72101511 "/>
    <s v="Automatización del sistema de aire acondicionado del cad"/>
    <d v="2018-05-01T00:00:00"/>
    <s v="7 meses"/>
    <s v="Licitación Pública"/>
    <s v="Recursos propios"/>
    <n v="1000000000"/>
    <n v="1000000000"/>
    <s v="NO"/>
    <s v="N/A"/>
    <s v="Santiago Marín Restrepo"/>
    <s v="Profesional Universitario"/>
    <s v="3835128"/>
    <s v="santiago.marin@antioquia.gov.co"/>
    <m/>
    <m/>
    <m/>
    <m/>
    <m/>
    <m/>
    <m/>
    <m/>
    <m/>
    <m/>
    <m/>
    <x v="0"/>
    <m/>
    <m/>
    <s v="Gestionar recursos del balance "/>
    <m/>
    <m/>
    <m/>
  </r>
  <r>
    <x v="18"/>
    <s v="40161502 24101618  "/>
    <s v="Instalación de filtros de agua y cambio de tuberías."/>
    <d v="2018-05-01T00:00:00"/>
    <s v="6 meses"/>
    <s v="Selección Abreviada - Menor Cuantía"/>
    <s v="Recursos propios"/>
    <n v="120000000"/>
    <n v="120000000"/>
    <s v="NO"/>
    <s v="N/A"/>
    <s v="Santiago Marín Restrepo"/>
    <s v="Profesional Universitario"/>
    <s v="3835128"/>
    <s v="santiago.marin@antioquia.gov.co"/>
    <m/>
    <m/>
    <m/>
    <m/>
    <m/>
    <m/>
    <m/>
    <m/>
    <m/>
    <m/>
    <m/>
    <x v="0"/>
    <m/>
    <m/>
    <s v="Gestionar recursos del balance "/>
    <m/>
    <m/>
    <m/>
  </r>
  <r>
    <x v="18"/>
    <n v="80101500"/>
    <s v="Elaboración de la tabla de valoración en la Gobernación de Antioquía.(Director de Gestion Documental debe socializar ante el Secretario General el impacto que tiene sobre los indicadores  dela Gobernacion de Ant.)"/>
    <d v="2018-06-01T00:00:00"/>
    <s v="9 meses"/>
    <s v="Selección Abreviada - Subasta Inversa"/>
    <s v="Recursos propios"/>
    <n v="350000000"/>
    <n v="350000000"/>
    <s v="NO"/>
    <s v="N/A"/>
    <s v="Marino Gutierrez Marquez"/>
    <s v="Profesional Universitario "/>
    <s v="3839365"/>
    <s v="marino.gutierrez@antioquia.gov.co"/>
    <m/>
    <m/>
    <m/>
    <m/>
    <m/>
    <m/>
    <m/>
    <m/>
    <m/>
    <m/>
    <m/>
    <x v="0"/>
    <m/>
    <m/>
    <s v="Gestionar recursos del balance "/>
    <m/>
    <m/>
    <m/>
  </r>
  <r>
    <x v="18"/>
    <n v="56112103"/>
    <s v="Dotación de sillas para la sala de consulta del archivo histórico de Antioquia."/>
    <d v="2018-07-01T00:00:00"/>
    <s v="4 meses"/>
    <s v="Mínima Cuantía"/>
    <s v="Recursos propios"/>
    <n v="25000000"/>
    <n v="25000000"/>
    <s v="NO"/>
    <s v="N/A"/>
    <s v="Marino Gutierrez Marquez"/>
    <s v="Profesional Universitario "/>
    <s v="3839365"/>
    <s v="marino.gutierrez@antioquia.gov.co"/>
    <m/>
    <m/>
    <m/>
    <m/>
    <m/>
    <m/>
    <m/>
    <m/>
    <m/>
    <m/>
    <m/>
    <x v="0"/>
    <m/>
    <m/>
    <s v="Gestionar recursos del balance "/>
    <m/>
    <m/>
    <m/>
  </r>
  <r>
    <x v="18"/>
    <n v="25101501"/>
    <s v="Adquisición de microbus para el apoyo de la politica publica Gobernador en la noche"/>
    <d v="2018-05-01T00:00:00"/>
    <s v="2 meses"/>
    <s v="Selección Abreviada - Acuerdo Marco de Precios"/>
    <s v="Recursos propios"/>
    <n v="125000000"/>
    <n v="125000000"/>
    <s v="NO"/>
    <s v="N/A"/>
    <s v="Javier Alonso Londoño H"/>
    <s v="Profesional Universitario (técnico)"/>
    <s v="3838870"/>
    <s v="javier.londono@antioquia.gov.co"/>
    <m/>
    <m/>
    <m/>
    <m/>
    <m/>
    <m/>
    <m/>
    <m/>
    <m/>
    <m/>
    <m/>
    <x v="0"/>
    <m/>
    <m/>
    <s v="Gestionar recursos del balance "/>
    <m/>
    <m/>
    <m/>
  </r>
  <r>
    <x v="18"/>
    <n v="72121102"/>
    <s v="Adecuación espacial de la sala de audiovisuales en el piso 13 de la Gobernación de Antioquia. (no incluye dotación especializada)."/>
    <d v="2018-05-01T00:00:00"/>
    <s v="4 meses"/>
    <s v="Selección Abreviada - Menor Cuantía"/>
    <s v="Recursos propios"/>
    <n v="125000000"/>
    <n v="125000000"/>
    <s v="NO"/>
    <s v="N/A"/>
    <s v="Juan Carlos Gallego O"/>
    <s v="Profesional Universitario (técnico)"/>
    <s v="3839394"/>
    <s v="juan.gallegoosorio@antioquia.gov.co"/>
    <m/>
    <m/>
    <m/>
    <m/>
    <m/>
    <m/>
    <m/>
    <m/>
    <m/>
    <m/>
    <m/>
    <x v="0"/>
    <m/>
    <m/>
    <s v="Gestionar recursos del balance "/>
    <m/>
    <m/>
    <m/>
  </r>
  <r>
    <x v="18"/>
    <s v=" 72102900 "/>
    <s v="Modernización del sistema de la red contra incendios del CAD &quot;segunda etapa&quot;."/>
    <d v="2018-05-01T00:00:00"/>
    <s v="6 meses"/>
    <s v="Selección Abreviada - Menor Cuantía"/>
    <s v="Recursos propios"/>
    <n v="350000000"/>
    <n v="350000000"/>
    <s v="NO"/>
    <s v="N/A"/>
    <s v="Juan Carlos Gallego O"/>
    <s v="Profesional Universitario (técnico)"/>
    <s v="3839394"/>
    <s v="juan.gallegoosorio@antioquia.gov.co"/>
    <m/>
    <m/>
    <m/>
    <m/>
    <m/>
    <m/>
    <m/>
    <m/>
    <m/>
    <m/>
    <m/>
    <x v="0"/>
    <m/>
    <m/>
    <s v="Gestionar recursos del balance "/>
    <m/>
    <m/>
    <m/>
  </r>
  <r>
    <x v="18"/>
    <s v=" 72121101"/>
    <s v="Adecuación general de batería baños públicos y construcción de espacio para cambio vestuarios contratistas y cuartos utiles para dependencias de la gobernación de antioquia en el sótano interno del cad"/>
    <d v="2018-05-01T00:00:00"/>
    <s v="2 meses"/>
    <s v="Selección Abreviada - Menor Cuantía"/>
    <s v="Recursos propios"/>
    <n v="230000000"/>
    <n v="230000000"/>
    <s v="NO"/>
    <s v="N/A"/>
    <s v="Juan Carlos Gallego O"/>
    <s v="Profesional Universitario (técnico)"/>
    <s v="3839394"/>
    <s v="juan.gallegoosorio@antioquia.gov.co"/>
    <m/>
    <m/>
    <m/>
    <m/>
    <m/>
    <m/>
    <m/>
    <m/>
    <m/>
    <m/>
    <m/>
    <x v="0"/>
    <m/>
    <m/>
    <s v="Gestionar recursos del balance "/>
    <m/>
    <m/>
    <m/>
  </r>
  <r>
    <x v="18"/>
    <s v="39121523 "/>
    <s v="Automatización del sistema de iluminación del CAD (on-off - dimerización y sensores)"/>
    <d v="2018-05-01T00:00:00"/>
    <s v="5 meses"/>
    <s v="Selección Abreviada - Menor Cuantía"/>
    <s v="Recursos propios"/>
    <n v="300000000"/>
    <n v="300000000"/>
    <s v="NO"/>
    <s v="N/A"/>
    <s v="José Mauricio Mesa R"/>
    <s v="Profesional Universitario (técnico)"/>
    <s v="3839339"/>
    <s v="jose.mesa@antioquia.gov.co"/>
    <m/>
    <m/>
    <m/>
    <m/>
    <m/>
    <m/>
    <m/>
    <m/>
    <m/>
    <m/>
    <m/>
    <x v="0"/>
    <m/>
    <m/>
    <s v="Gestionar recursos del balance "/>
    <m/>
    <m/>
    <m/>
  </r>
  <r>
    <x v="18"/>
    <n v="56111604"/>
    <s v="Adquisición de panelería piso techo llena, mixta y de vidrio (modulares 30 - 60 - 90 -120cms), puertas, superficies de trabajo y archivadores tipo pedestal para acondicionar estaciones de trabajo en el centro administrativo departamental"/>
    <d v="2018-05-01T00:00:00"/>
    <s v="6 meses"/>
    <s v="Selección Abreviada - Subasta Inversa"/>
    <s v="Recursos propios"/>
    <n v="800000000"/>
    <n v="800000000"/>
    <s v="NO"/>
    <s v="N/A"/>
    <s v="José Mauricio Mesa R"/>
    <s v="Profesional Universitario (técnico)"/>
    <s v="3839339"/>
    <s v="jose.mesa@antioquia.gov.co"/>
    <m/>
    <m/>
    <m/>
    <m/>
    <m/>
    <m/>
    <m/>
    <m/>
    <m/>
    <m/>
    <m/>
    <x v="0"/>
    <m/>
    <m/>
    <s v="Gestionar recursos del balance "/>
    <m/>
    <m/>
    <m/>
  </r>
  <r>
    <x v="18"/>
    <n v="39111700"/>
    <s v="Adquisición de luminarias para el sistema de iluminación exterior dinámica dmx en el Centro Administrativo Departamental “José María Cordova”"/>
    <d v="2018-05-01T00:00:00"/>
    <s v="6 meses"/>
    <s v="Selección Abreviada - Subasta Inversa"/>
    <s v="Recursos propios"/>
    <n v="420000000"/>
    <n v="420000000"/>
    <s v="NO"/>
    <s v="N/A"/>
    <s v="José Mauricio Mesa R"/>
    <s v="Profesional Universitario (técnico)"/>
    <s v="3839339"/>
    <s v="jose.mesa@antioquia.gov.co"/>
    <m/>
    <m/>
    <m/>
    <m/>
    <m/>
    <m/>
    <m/>
    <m/>
    <m/>
    <m/>
    <m/>
    <x v="0"/>
    <m/>
    <m/>
    <s v="Gestionar recursos del balance "/>
    <m/>
    <m/>
    <m/>
  </r>
  <r>
    <x v="18"/>
    <n v="72102900"/>
    <s v="Acondicionamiento de espacios y remodelaciones varias, mantenimineto de la red electrica, en la Carcel de Yarumito."/>
    <d v="2018-05-01T00:00:00"/>
    <s v="10 meses"/>
    <s v="Selección Abreviada - Menor Cuantía"/>
    <s v="Recursos propios"/>
    <n v="400000000"/>
    <n v="400000000"/>
    <s v="NO"/>
    <s v="N/A"/>
    <s v="Donaldy Giraldo Garcia"/>
    <s v="Profesional Universitario (técnico)"/>
    <s v="3839690"/>
    <s v="donaldy.giraldo@antioquia.gov.co"/>
    <m/>
    <m/>
    <m/>
    <m/>
    <m/>
    <m/>
    <m/>
    <m/>
    <m/>
    <m/>
    <m/>
    <x v="0"/>
    <m/>
    <m/>
    <s v="Gestionar recursos del balance "/>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4"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3:H30" firstHeaderRow="1" firstDataRow="2" firstDataCol="1"/>
  <pivotFields count="33">
    <pivotField axis="axisRow" showAll="0" sortType="ascending">
      <items count="29">
        <item x="24"/>
        <item x="2"/>
        <item x="3"/>
        <item x="4"/>
        <item x="0"/>
        <item x="16"/>
        <item x="8"/>
        <item x="19"/>
        <item x="22"/>
        <item x="15"/>
        <item x="7"/>
        <item x="17"/>
        <item x="1"/>
        <item x="20"/>
        <item x="5"/>
        <item x="6"/>
        <item m="1" x="26"/>
        <item x="21"/>
        <item m="1" x="25"/>
        <item x="9"/>
        <item x="11"/>
        <item x="10"/>
        <item x="23"/>
        <item x="12"/>
        <item x="13"/>
        <item x="18"/>
        <item m="1" x="27"/>
        <item x="1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dataField="1" showAll="0">
      <items count="7">
        <item x="3"/>
        <item x="4"/>
        <item x="5"/>
        <item x="1"/>
        <item x="0"/>
        <item x="2"/>
        <item t="default"/>
      </items>
    </pivotField>
    <pivotField showAll="0"/>
    <pivotField showAll="0"/>
    <pivotField showAll="0"/>
    <pivotField showAll="0"/>
    <pivotField showAll="0"/>
    <pivotField showAll="0"/>
  </pivotFields>
  <rowFields count="1">
    <field x="0"/>
  </rowFields>
  <rowItems count="26">
    <i>
      <x/>
    </i>
    <i>
      <x v="1"/>
    </i>
    <i>
      <x v="2"/>
    </i>
    <i>
      <x v="3"/>
    </i>
    <i>
      <x v="4"/>
    </i>
    <i>
      <x v="5"/>
    </i>
    <i>
      <x v="6"/>
    </i>
    <i>
      <x v="7"/>
    </i>
    <i>
      <x v="8"/>
    </i>
    <i>
      <x v="9"/>
    </i>
    <i>
      <x v="10"/>
    </i>
    <i>
      <x v="11"/>
    </i>
    <i>
      <x v="12"/>
    </i>
    <i>
      <x v="13"/>
    </i>
    <i>
      <x v="14"/>
    </i>
    <i>
      <x v="15"/>
    </i>
    <i>
      <x v="17"/>
    </i>
    <i>
      <x v="19"/>
    </i>
    <i>
      <x v="20"/>
    </i>
    <i>
      <x v="21"/>
    </i>
    <i>
      <x v="22"/>
    </i>
    <i>
      <x v="23"/>
    </i>
    <i>
      <x v="24"/>
    </i>
    <i>
      <x v="25"/>
    </i>
    <i>
      <x v="27"/>
    </i>
    <i t="grand">
      <x/>
    </i>
  </rowItems>
  <colFields count="1">
    <field x="26"/>
  </colFields>
  <colItems count="7">
    <i>
      <x/>
    </i>
    <i>
      <x v="1"/>
    </i>
    <i>
      <x v="2"/>
    </i>
    <i>
      <x v="3"/>
    </i>
    <i>
      <x v="4"/>
    </i>
    <i>
      <x v="5"/>
    </i>
    <i t="grand">
      <x/>
    </i>
  </colItems>
  <dataFields count="1">
    <dataField name="Cuenta de Porcentaje de cumplimiento" fld="26" subtotal="count" baseField="0" baseItem="0"/>
  </dataFields>
  <formats count="1">
    <format dxfId="0">
      <pivotArea dataOnly="0" labelOnly="1" fieldPosition="0">
        <references count="1">
          <reference field="26" count="5">
            <x v="0"/>
            <x v="1"/>
            <x v="2"/>
            <x v="3"/>
            <x v="4"/>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1" Type="http://schemas.openxmlformats.org/officeDocument/2006/relationships/hyperlink" Target="mailto:henry.carvajal@antioquia.gov.co" TargetMode="External"/><Relationship Id="rId170" Type="http://schemas.openxmlformats.org/officeDocument/2006/relationships/hyperlink" Target="https://www.contratos.gov.co/consultas/detalleProceso.do?numConstancia=18-1-187503" TargetMode="External"/><Relationship Id="rId268" Type="http://schemas.openxmlformats.org/officeDocument/2006/relationships/hyperlink" Target="https://www.contratos.gov.co/consultas/detalleProceso.do?numConstancia=18-15-7713329" TargetMode="External"/><Relationship Id="rId475" Type="http://schemas.openxmlformats.org/officeDocument/2006/relationships/hyperlink" Target="mailto:hugo.parra@antioquia.gov.co" TargetMode="External"/><Relationship Id="rId682" Type="http://schemas.openxmlformats.org/officeDocument/2006/relationships/hyperlink" Target="mailto:beatriz.rojas@antioquia.gov.co" TargetMode="External"/><Relationship Id="rId128" Type="http://schemas.openxmlformats.org/officeDocument/2006/relationships/hyperlink" Target="mailto:carlos.escobar@antioquia.gov.co" TargetMode="External"/><Relationship Id="rId335" Type="http://schemas.openxmlformats.org/officeDocument/2006/relationships/hyperlink" Target="https://www.contratos.gov.co/consultas/detalleProceso.do?numConstancia=17-4-7273604" TargetMode="External"/><Relationship Id="rId542" Type="http://schemas.openxmlformats.org/officeDocument/2006/relationships/hyperlink" Target="mailto:natalia.ruiz@fla.com.co" TargetMode="External"/><Relationship Id="rId987" Type="http://schemas.openxmlformats.org/officeDocument/2006/relationships/hyperlink" Target="mailto:victoria.hoyos@antioquia.gov.co" TargetMode="External"/><Relationship Id="rId181" Type="http://schemas.openxmlformats.org/officeDocument/2006/relationships/hyperlink" Target="mailto:dianapatricia.lopez@antioquia.gov.co" TargetMode="External"/><Relationship Id="rId402" Type="http://schemas.openxmlformats.org/officeDocument/2006/relationships/hyperlink" Target="mailto:santiago.morales@antioquia.gov.co" TargetMode="External"/><Relationship Id="rId847" Type="http://schemas.openxmlformats.org/officeDocument/2006/relationships/hyperlink" Target="mailto:paula.trujillo@antioquia.gov.co" TargetMode="External"/><Relationship Id="rId1032" Type="http://schemas.openxmlformats.org/officeDocument/2006/relationships/hyperlink" Target="mailto:santiago.marin@antioquia.gov.co" TargetMode="External"/><Relationship Id="rId279" Type="http://schemas.openxmlformats.org/officeDocument/2006/relationships/hyperlink" Target="https://www.contratos.gov.co/consultas/detalleProceso.do?numConstancia=18-1-186136" TargetMode="External"/><Relationship Id="rId486" Type="http://schemas.openxmlformats.org/officeDocument/2006/relationships/hyperlink" Target="mailto:jorge.patino@antioquia.gov.co" TargetMode="External"/><Relationship Id="rId693" Type="http://schemas.openxmlformats.org/officeDocument/2006/relationships/hyperlink" Target="mailto:adriana.garcia@antioquia.gov.co" TargetMode="External"/><Relationship Id="rId707" Type="http://schemas.openxmlformats.org/officeDocument/2006/relationships/hyperlink" Target="mailto:adriana.garcia@antioquia.gov.co" TargetMode="External"/><Relationship Id="rId914" Type="http://schemas.openxmlformats.org/officeDocument/2006/relationships/hyperlink" Target="mailto:adriana.fontalvo@antioquia.gov.co" TargetMode="External"/><Relationship Id="rId43" Type="http://schemas.openxmlformats.org/officeDocument/2006/relationships/hyperlink" Target="mailto:bancodelagente@antioquia.gov.co" TargetMode="External"/><Relationship Id="rId139" Type="http://schemas.openxmlformats.org/officeDocument/2006/relationships/hyperlink" Target="mailto:carlos.escobar@antioquia.gov.co" TargetMode="External"/><Relationship Id="rId346" Type="http://schemas.openxmlformats.org/officeDocument/2006/relationships/hyperlink" Target="https://www.contratos.gov.co/consultas/detalleProceso.do?numConstancia=16-15-5664757" TargetMode="External"/><Relationship Id="rId553" Type="http://schemas.openxmlformats.org/officeDocument/2006/relationships/hyperlink" Target="mailto:natalia.ruiz@fla.com.co" TargetMode="External"/><Relationship Id="rId760" Type="http://schemas.openxmlformats.org/officeDocument/2006/relationships/hyperlink" Target="mailto:adriana.garcia@antioquia.gov.co" TargetMode="External"/><Relationship Id="rId998" Type="http://schemas.openxmlformats.org/officeDocument/2006/relationships/hyperlink" Target="mailto:juan.canas@antioquia.gov.co" TargetMode="External"/><Relationship Id="rId192" Type="http://schemas.openxmlformats.org/officeDocument/2006/relationships/hyperlink" Target="mailto:dianapatricia.lopez@antioquia.gov.co" TargetMode="External"/><Relationship Id="rId206" Type="http://schemas.openxmlformats.org/officeDocument/2006/relationships/hyperlink" Target="mailto:dianapatricia.lopez@antioquia.gov.co" TargetMode="External"/><Relationship Id="rId413" Type="http://schemas.openxmlformats.org/officeDocument/2006/relationships/hyperlink" Target="mailto:santiago.morales@antioquia.gov.co" TargetMode="External"/><Relationship Id="rId858" Type="http://schemas.openxmlformats.org/officeDocument/2006/relationships/hyperlink" Target="mailto:dora.corrales@antioquia.gov.co" TargetMode="External"/><Relationship Id="rId497" Type="http://schemas.openxmlformats.org/officeDocument/2006/relationships/hyperlink" Target="mailto:jorge.patino@antioquia.gov.co" TargetMode="External"/><Relationship Id="rId620" Type="http://schemas.openxmlformats.org/officeDocument/2006/relationships/hyperlink" Target="mailto:natalia.ruiz@fla.com.co" TargetMode="External"/><Relationship Id="rId718" Type="http://schemas.openxmlformats.org/officeDocument/2006/relationships/hyperlink" Target="mailto:adriana.garcia@antioquia.gov.co" TargetMode="External"/><Relationship Id="rId925" Type="http://schemas.openxmlformats.org/officeDocument/2006/relationships/hyperlink" Target="mailto:melissa.urrego@antioquia,gov.co" TargetMode="External"/><Relationship Id="rId357" Type="http://schemas.openxmlformats.org/officeDocument/2006/relationships/hyperlink" Target="mailto:santiago.morales@antioquia.gov.co" TargetMode="External"/><Relationship Id="rId54" Type="http://schemas.openxmlformats.org/officeDocument/2006/relationships/hyperlink" Target="mailto:bancodelagente@antioquia.gov.co" TargetMode="External"/><Relationship Id="rId217" Type="http://schemas.openxmlformats.org/officeDocument/2006/relationships/hyperlink" Target="mailto:dianapatricia.lopez@antioquia.gov.co" TargetMode="External"/><Relationship Id="rId564" Type="http://schemas.openxmlformats.org/officeDocument/2006/relationships/hyperlink" Target="mailto:natalia.ruiz@fla.com.co" TargetMode="External"/><Relationship Id="rId771" Type="http://schemas.openxmlformats.org/officeDocument/2006/relationships/hyperlink" Target="mailto:adriana.garcia@antioquia.gov.co" TargetMode="External"/><Relationship Id="rId869" Type="http://schemas.openxmlformats.org/officeDocument/2006/relationships/hyperlink" Target="mailto:jvergarhe@antioquia.gov.co" TargetMode="External"/><Relationship Id="rId424" Type="http://schemas.openxmlformats.org/officeDocument/2006/relationships/hyperlink" Target="mailto:gloria.munera@antioquia.gov.co" TargetMode="External"/><Relationship Id="rId631" Type="http://schemas.openxmlformats.org/officeDocument/2006/relationships/hyperlink" Target="mailto:natalia.ruiz@fla.com.co" TargetMode="External"/><Relationship Id="rId729" Type="http://schemas.openxmlformats.org/officeDocument/2006/relationships/hyperlink" Target="mailto:adriana.garcia@antioquia.gov.co" TargetMode="External"/><Relationship Id="rId270" Type="http://schemas.openxmlformats.org/officeDocument/2006/relationships/hyperlink" Target="https://www.contratos.gov.co/consultas/detalleProceso.do?numConstancia=18-15-7712364" TargetMode="External"/><Relationship Id="rId936" Type="http://schemas.openxmlformats.org/officeDocument/2006/relationships/hyperlink" Target="mailto:MARCELA.ESTRADA@ANTIOQUIA" TargetMode="External"/><Relationship Id="rId65" Type="http://schemas.openxmlformats.org/officeDocument/2006/relationships/hyperlink" Target="mailto:maria.ortega@antioquia.gov.co" TargetMode="External"/><Relationship Id="rId130" Type="http://schemas.openxmlformats.org/officeDocument/2006/relationships/hyperlink" Target="mailto:carlos.escobar@antioquia.gov.co" TargetMode="External"/><Relationship Id="rId368" Type="http://schemas.openxmlformats.org/officeDocument/2006/relationships/hyperlink" Target="mailto:santiago.morales@antioquia.gov.co" TargetMode="External"/><Relationship Id="rId575" Type="http://schemas.openxmlformats.org/officeDocument/2006/relationships/hyperlink" Target="mailto:natalia.ruiz@fla.com.co" TargetMode="External"/><Relationship Id="rId782" Type="http://schemas.openxmlformats.org/officeDocument/2006/relationships/hyperlink" Target="mailto:adriana.garcia@antioquia.gov.co" TargetMode="External"/><Relationship Id="rId228" Type="http://schemas.openxmlformats.org/officeDocument/2006/relationships/hyperlink" Target="mailto:dianapatricia.lopez@antioquia.gov.co" TargetMode="External"/><Relationship Id="rId435" Type="http://schemas.openxmlformats.org/officeDocument/2006/relationships/hyperlink" Target="mailto:victoria.ramirez@antioquia.gov.co" TargetMode="External"/><Relationship Id="rId642" Type="http://schemas.openxmlformats.org/officeDocument/2006/relationships/hyperlink" Target="mailto:natalia.ruiz@fla.com.co" TargetMode="External"/><Relationship Id="rId281" Type="http://schemas.openxmlformats.org/officeDocument/2006/relationships/hyperlink" Target="https://www.contratos.gov.co/consultas/detalleProceso.do?numConstancia=18-1-186128" TargetMode="External"/><Relationship Id="rId502" Type="http://schemas.openxmlformats.org/officeDocument/2006/relationships/hyperlink" Target="mailto:jorge.patino@antioquia.gov.co" TargetMode="External"/><Relationship Id="rId947" Type="http://schemas.openxmlformats.org/officeDocument/2006/relationships/hyperlink" Target="mailto:juanesteban.serna@antioquia.gov.co" TargetMode="External"/><Relationship Id="rId76" Type="http://schemas.openxmlformats.org/officeDocument/2006/relationships/hyperlink" Target="mailto:carlos.escobar@antioquia.gov.co" TargetMode="External"/><Relationship Id="rId141" Type="http://schemas.openxmlformats.org/officeDocument/2006/relationships/hyperlink" Target="mailto:carlos.escobar@antioquia.gov.co" TargetMode="External"/><Relationship Id="rId379" Type="http://schemas.openxmlformats.org/officeDocument/2006/relationships/hyperlink" Target="mailto:santiago.morales@antioquia.gov.co" TargetMode="External"/><Relationship Id="rId586" Type="http://schemas.openxmlformats.org/officeDocument/2006/relationships/hyperlink" Target="mailto:natalia.ruiz@fla.com.co" TargetMode="External"/><Relationship Id="rId793" Type="http://schemas.openxmlformats.org/officeDocument/2006/relationships/hyperlink" Target="mailto:adriana.garcia@antioquia.gov.co" TargetMode="External"/><Relationship Id="rId807" Type="http://schemas.openxmlformats.org/officeDocument/2006/relationships/hyperlink" Target="mailto:adriana.garcia@antioquia.gov.co" TargetMode="External"/><Relationship Id="rId7" Type="http://schemas.openxmlformats.org/officeDocument/2006/relationships/hyperlink" Target="mailto:henry.carvajal@antioquia.gov.co" TargetMode="External"/><Relationship Id="rId239" Type="http://schemas.openxmlformats.org/officeDocument/2006/relationships/hyperlink" Target="https://www.contratos.gov.co/consultas/detalleProceso.do?numConstancia=18-15-8067717" TargetMode="External"/><Relationship Id="rId446" Type="http://schemas.openxmlformats.org/officeDocument/2006/relationships/hyperlink" Target="mailto:hugo.parra@antioquia.gov.co" TargetMode="External"/><Relationship Id="rId653" Type="http://schemas.openxmlformats.org/officeDocument/2006/relationships/hyperlink" Target="mailto:natalia.ruiz@fla.com.co" TargetMode="External"/><Relationship Id="rId292" Type="http://schemas.openxmlformats.org/officeDocument/2006/relationships/hyperlink" Target="mailto:dianapatricia.lopez@antioquia.gov.co" TargetMode="External"/><Relationship Id="rId306" Type="http://schemas.openxmlformats.org/officeDocument/2006/relationships/hyperlink" Target="mailto:dianapatricia.lopez@antioquia.gov.co" TargetMode="External"/><Relationship Id="rId860" Type="http://schemas.openxmlformats.org/officeDocument/2006/relationships/hyperlink" Target="mailto:wilson.duque@antioquia.gov.co" TargetMode="External"/><Relationship Id="rId958" Type="http://schemas.openxmlformats.org/officeDocument/2006/relationships/hyperlink" Target="mailto:juan.gallegoosorio@antioquia.gov.co" TargetMode="External"/><Relationship Id="rId87" Type="http://schemas.openxmlformats.org/officeDocument/2006/relationships/hyperlink" Target="mailto:carlos.escobar@antioquia.gov.co" TargetMode="External"/><Relationship Id="rId513" Type="http://schemas.openxmlformats.org/officeDocument/2006/relationships/hyperlink" Target="mailto:jorge.patino@antioquia.gov.co" TargetMode="External"/><Relationship Id="rId597" Type="http://schemas.openxmlformats.org/officeDocument/2006/relationships/hyperlink" Target="mailto:natalia.ruiz@fla.com.co" TargetMode="External"/><Relationship Id="rId720" Type="http://schemas.openxmlformats.org/officeDocument/2006/relationships/hyperlink" Target="mailto:adriana.garcia@antioquia.gov.co" TargetMode="External"/><Relationship Id="rId818" Type="http://schemas.openxmlformats.org/officeDocument/2006/relationships/hyperlink" Target="mailto:juan.montoya@antioquia.gov.co" TargetMode="External"/><Relationship Id="rId152" Type="http://schemas.openxmlformats.org/officeDocument/2006/relationships/hyperlink" Target="mailto:carlos.escobar@antioquia.gov.co" TargetMode="External"/><Relationship Id="rId457" Type="http://schemas.openxmlformats.org/officeDocument/2006/relationships/hyperlink" Target="mailto:aicardo.urrego@antioquia.gov.co" TargetMode="External"/><Relationship Id="rId1003" Type="http://schemas.openxmlformats.org/officeDocument/2006/relationships/hyperlink" Target="https://www.contratos.gov.co/consultas/detalleProceso.do?numConstancia=18-12-7545428" TargetMode="External"/><Relationship Id="rId664" Type="http://schemas.openxmlformats.org/officeDocument/2006/relationships/hyperlink" Target="mailto:natalia.ruiz@fla.com.co" TargetMode="External"/><Relationship Id="rId871" Type="http://schemas.openxmlformats.org/officeDocument/2006/relationships/hyperlink" Target="mailto:camila.zapata@antioquia.gov.co" TargetMode="External"/><Relationship Id="rId969" Type="http://schemas.openxmlformats.org/officeDocument/2006/relationships/hyperlink" Target="mailto:juan.canas@antioquia.gov.co" TargetMode="External"/><Relationship Id="rId14" Type="http://schemas.openxmlformats.org/officeDocument/2006/relationships/hyperlink" Target="mailto:henry.carvajal@antioquia.gov.co" TargetMode="External"/><Relationship Id="rId317" Type="http://schemas.openxmlformats.org/officeDocument/2006/relationships/hyperlink" Target="https://www.contratos.gov.co/consultas/detalleProceso.do?numConstancia=17-1-181543" TargetMode="External"/><Relationship Id="rId524" Type="http://schemas.openxmlformats.org/officeDocument/2006/relationships/hyperlink" Target="mailto:natalia.ruiz@fla.com.co" TargetMode="External"/><Relationship Id="rId731" Type="http://schemas.openxmlformats.org/officeDocument/2006/relationships/hyperlink" Target="mailto:adriana.garcia@antioquia.gov.co" TargetMode="External"/><Relationship Id="rId98" Type="http://schemas.openxmlformats.org/officeDocument/2006/relationships/hyperlink" Target="mailto:carlos.escobar@antioquia.gov.co" TargetMode="External"/><Relationship Id="rId163" Type="http://schemas.openxmlformats.org/officeDocument/2006/relationships/hyperlink" Target="https://www.contratos.gov.co/consultas/detalleProceso.do?numConstancia=17-4-7451196" TargetMode="External"/><Relationship Id="rId370" Type="http://schemas.openxmlformats.org/officeDocument/2006/relationships/hyperlink" Target="mailto:santiago.morales@antioquia.gov.co" TargetMode="External"/><Relationship Id="rId829" Type="http://schemas.openxmlformats.org/officeDocument/2006/relationships/hyperlink" Target="mailto:jesus.palacios@antioquia.gov.co" TargetMode="External"/><Relationship Id="rId1014" Type="http://schemas.openxmlformats.org/officeDocument/2006/relationships/hyperlink" Target="mailto:luz.martinez@antioquia.gov.co" TargetMode="External"/><Relationship Id="rId230" Type="http://schemas.openxmlformats.org/officeDocument/2006/relationships/hyperlink" Target="mailto:dianapatricia.lopez@antioquia.gov.co" TargetMode="External"/><Relationship Id="rId468" Type="http://schemas.openxmlformats.org/officeDocument/2006/relationships/hyperlink" Target="mailto:hugo.parra@antioquia.gov.co" TargetMode="External"/><Relationship Id="rId675" Type="http://schemas.openxmlformats.org/officeDocument/2006/relationships/hyperlink" Target="mailto:natalia.ruiz@fla.com.co" TargetMode="External"/><Relationship Id="rId882" Type="http://schemas.openxmlformats.org/officeDocument/2006/relationships/hyperlink" Target="mailto:angela.ortega@antioquia.gov.co" TargetMode="External"/><Relationship Id="rId25" Type="http://schemas.openxmlformats.org/officeDocument/2006/relationships/hyperlink" Target="mailto:henry.carvajal@antioquia.gov.co" TargetMode="External"/><Relationship Id="rId328" Type="http://schemas.openxmlformats.org/officeDocument/2006/relationships/hyperlink" Target="https://www.contratos.gov.co/consultas/detalleProceso.do?numConstancia=17-4-7278554" TargetMode="External"/><Relationship Id="rId535" Type="http://schemas.openxmlformats.org/officeDocument/2006/relationships/hyperlink" Target="mailto:natalia.ruiz@fla.com.co" TargetMode="External"/><Relationship Id="rId742" Type="http://schemas.openxmlformats.org/officeDocument/2006/relationships/hyperlink" Target="mailto:adriana.garcia@antioquia.gov.co" TargetMode="External"/><Relationship Id="rId174" Type="http://schemas.openxmlformats.org/officeDocument/2006/relationships/hyperlink" Target="https://www.contratos.gov.co/consultas/detalleProceso.do?numConstancia=18-1-187491" TargetMode="External"/><Relationship Id="rId381" Type="http://schemas.openxmlformats.org/officeDocument/2006/relationships/hyperlink" Target="mailto:santiago.morales@antioquia.gov.co" TargetMode="External"/><Relationship Id="rId602" Type="http://schemas.openxmlformats.org/officeDocument/2006/relationships/hyperlink" Target="mailto:natalia.ruiz@fla.com.co" TargetMode="External"/><Relationship Id="rId1025" Type="http://schemas.openxmlformats.org/officeDocument/2006/relationships/hyperlink" Target="https://community.secop.gov.co/Public/Tendering/ContractNoticeManagement/Index?currentLanguage=es-CO&amp;Page=login&amp;Country=CO&amp;SkinName=CCE" TargetMode="External"/><Relationship Id="rId241" Type="http://schemas.openxmlformats.org/officeDocument/2006/relationships/hyperlink" Target="https://www.contratos.gov.co/consultas/detalleProceso.do?numConstancia=18-9-442655" TargetMode="External"/><Relationship Id="rId479" Type="http://schemas.openxmlformats.org/officeDocument/2006/relationships/hyperlink" Target="mailto:jorge.patino@antioquia.gov.co" TargetMode="External"/><Relationship Id="rId686" Type="http://schemas.openxmlformats.org/officeDocument/2006/relationships/hyperlink" Target="mailto:alba.giron@antioquia.gov.co" TargetMode="External"/><Relationship Id="rId893" Type="http://schemas.openxmlformats.org/officeDocument/2006/relationships/hyperlink" Target="mailto:juan.velez@antioquia.gov.co" TargetMode="External"/><Relationship Id="rId907" Type="http://schemas.openxmlformats.org/officeDocument/2006/relationships/hyperlink" Target="mailto:deysyalexandra.yepes@antioquia.gov.co" TargetMode="External"/><Relationship Id="rId36" Type="http://schemas.openxmlformats.org/officeDocument/2006/relationships/hyperlink" Target="mailto:henry.carvajal@antioquia.gov.co" TargetMode="External"/><Relationship Id="rId339" Type="http://schemas.openxmlformats.org/officeDocument/2006/relationships/hyperlink" Target="https://www.contratos.gov.co/consultas/detalleProceso.do?numConstancia=17-4-7270265" TargetMode="External"/><Relationship Id="rId546" Type="http://schemas.openxmlformats.org/officeDocument/2006/relationships/hyperlink" Target="mailto:natalia.ruiz@fla.com.co" TargetMode="External"/><Relationship Id="rId753" Type="http://schemas.openxmlformats.org/officeDocument/2006/relationships/hyperlink" Target="mailto:adriana.garcia@antioquia.gov.co" TargetMode="External"/><Relationship Id="rId101" Type="http://schemas.openxmlformats.org/officeDocument/2006/relationships/hyperlink" Target="mailto:carlos.escobar@antioquia.gov.co" TargetMode="External"/><Relationship Id="rId185" Type="http://schemas.openxmlformats.org/officeDocument/2006/relationships/hyperlink" Target="mailto:dianapatricia.lopez@antioquia.gov.co" TargetMode="External"/><Relationship Id="rId406" Type="http://schemas.openxmlformats.org/officeDocument/2006/relationships/hyperlink" Target="mailto:santiago.morales@antioquia.gov.co" TargetMode="External"/><Relationship Id="rId960" Type="http://schemas.openxmlformats.org/officeDocument/2006/relationships/hyperlink" Target="mailto:juan.gallegoosorio@antioquia.gov.co" TargetMode="External"/><Relationship Id="rId1036" Type="http://schemas.openxmlformats.org/officeDocument/2006/relationships/hyperlink" Target="https://www.contratos.gov.co/consultas/detalleProceso.do?numConstancia=17-1-178723" TargetMode="External"/><Relationship Id="rId392" Type="http://schemas.openxmlformats.org/officeDocument/2006/relationships/hyperlink" Target="mailto:santiago.morales@antioquia.gov.co" TargetMode="External"/><Relationship Id="rId613" Type="http://schemas.openxmlformats.org/officeDocument/2006/relationships/hyperlink" Target="mailto:natalia.ruiz@fla.com.co" TargetMode="External"/><Relationship Id="rId697" Type="http://schemas.openxmlformats.org/officeDocument/2006/relationships/hyperlink" Target="mailto:adriana.garcia@antioquia.gov.co" TargetMode="External"/><Relationship Id="rId820" Type="http://schemas.openxmlformats.org/officeDocument/2006/relationships/hyperlink" Target="mailto:libardo.castrillon@antioquia.gov.co" TargetMode="External"/><Relationship Id="rId918" Type="http://schemas.openxmlformats.org/officeDocument/2006/relationships/hyperlink" Target="mailto:norman.harry@antioquia.gov.co" TargetMode="External"/><Relationship Id="rId252" Type="http://schemas.openxmlformats.org/officeDocument/2006/relationships/hyperlink" Target="https://www.contratos.gov.co/consultas/detalleProceso.do?numConstancia=18-1-187505" TargetMode="External"/><Relationship Id="rId47" Type="http://schemas.openxmlformats.org/officeDocument/2006/relationships/hyperlink" Target="mailto:diana.taborda@antioquia.gov.co" TargetMode="External"/><Relationship Id="rId112" Type="http://schemas.openxmlformats.org/officeDocument/2006/relationships/hyperlink" Target="mailto:carlos.escobar@antioquia.gov.co" TargetMode="External"/><Relationship Id="rId557" Type="http://schemas.openxmlformats.org/officeDocument/2006/relationships/hyperlink" Target="mailto:natalia.ruiz@fla.com.co" TargetMode="External"/><Relationship Id="rId764" Type="http://schemas.openxmlformats.org/officeDocument/2006/relationships/hyperlink" Target="mailto:adriana.garcia@antioquia.gov.co" TargetMode="External"/><Relationship Id="rId971" Type="http://schemas.openxmlformats.org/officeDocument/2006/relationships/hyperlink" Target="mailto:javier.londono@antioquia.gov.co" TargetMode="External"/><Relationship Id="rId196" Type="http://schemas.openxmlformats.org/officeDocument/2006/relationships/hyperlink" Target="mailto:dianapatricia.lopez@antioquia.gov.co" TargetMode="External"/><Relationship Id="rId417" Type="http://schemas.openxmlformats.org/officeDocument/2006/relationships/hyperlink" Target="mailto:santiago.morales@antioquia.gov.co" TargetMode="External"/><Relationship Id="rId624" Type="http://schemas.openxmlformats.org/officeDocument/2006/relationships/hyperlink" Target="mailto:natalia.ruiz@fla.com.co" TargetMode="External"/><Relationship Id="rId831" Type="http://schemas.openxmlformats.org/officeDocument/2006/relationships/hyperlink" Target="mailto:jesus.palacios@antioquia.gov.co" TargetMode="External"/><Relationship Id="rId263" Type="http://schemas.openxmlformats.org/officeDocument/2006/relationships/hyperlink" Target="mailto:dianapatricia.lopez@antioquia.gov.co" TargetMode="External"/><Relationship Id="rId470" Type="http://schemas.openxmlformats.org/officeDocument/2006/relationships/hyperlink" Target="mailto:hugo.parra@antioquia.gov.co" TargetMode="External"/><Relationship Id="rId929" Type="http://schemas.openxmlformats.org/officeDocument/2006/relationships/hyperlink" Target="mailto:norman.harry@antioquia.gov.co" TargetMode="External"/><Relationship Id="rId58" Type="http://schemas.openxmlformats.org/officeDocument/2006/relationships/hyperlink" Target="mailto:jorge.duran@antioquia.gov.co" TargetMode="External"/><Relationship Id="rId123" Type="http://schemas.openxmlformats.org/officeDocument/2006/relationships/hyperlink" Target="mailto:carlos.escobar@antioquia.gov.co" TargetMode="External"/><Relationship Id="rId330" Type="http://schemas.openxmlformats.org/officeDocument/2006/relationships/hyperlink" Target="https://www.contratos.gov.co/consultas/detalleProceso.do?numConstancia=17-4-7275731" TargetMode="External"/><Relationship Id="rId568" Type="http://schemas.openxmlformats.org/officeDocument/2006/relationships/hyperlink" Target="mailto:natalia.ruiz@fla.com.co" TargetMode="External"/><Relationship Id="rId775" Type="http://schemas.openxmlformats.org/officeDocument/2006/relationships/hyperlink" Target="mailto:adriana.garcia@antioquia.gov.co" TargetMode="External"/><Relationship Id="rId982" Type="http://schemas.openxmlformats.org/officeDocument/2006/relationships/hyperlink" Target="https://www.contratos.gov.co/consultas/detalleProceso.do?numConstancia=17-9-434994" TargetMode="External"/><Relationship Id="rId428" Type="http://schemas.openxmlformats.org/officeDocument/2006/relationships/hyperlink" Target="mailto:johnjairo.guerra@antioquia.gov.co" TargetMode="External"/><Relationship Id="rId635" Type="http://schemas.openxmlformats.org/officeDocument/2006/relationships/hyperlink" Target="mailto:natalia.ruiz@fla.com.co" TargetMode="External"/><Relationship Id="rId842" Type="http://schemas.openxmlformats.org/officeDocument/2006/relationships/hyperlink" Target="mailto:luis.uribe@antioquia.gov.co" TargetMode="External"/><Relationship Id="rId274" Type="http://schemas.openxmlformats.org/officeDocument/2006/relationships/hyperlink" Target="https://www.contratos.gov.co/consultas/detalleProceso.do?numConstancia=17-12-7047054" TargetMode="External"/><Relationship Id="rId481" Type="http://schemas.openxmlformats.org/officeDocument/2006/relationships/hyperlink" Target="mailto:jorge.patino@antioquia.gov.co" TargetMode="External"/><Relationship Id="rId702" Type="http://schemas.openxmlformats.org/officeDocument/2006/relationships/hyperlink" Target="mailto:adriana.garcia@antioquia.gov.co" TargetMode="External"/><Relationship Id="rId69" Type="http://schemas.openxmlformats.org/officeDocument/2006/relationships/hyperlink" Target="mailto:clara.ortiz@antioquia.gov.co" TargetMode="External"/><Relationship Id="rId134" Type="http://schemas.openxmlformats.org/officeDocument/2006/relationships/hyperlink" Target="mailto:carlos.escobar@antioquia.gov.co" TargetMode="External"/><Relationship Id="rId579" Type="http://schemas.openxmlformats.org/officeDocument/2006/relationships/hyperlink" Target="mailto:natalia.ruiz@fla.com.co" TargetMode="External"/><Relationship Id="rId786" Type="http://schemas.openxmlformats.org/officeDocument/2006/relationships/hyperlink" Target="mailto:adriana.garcia@antioquia.gov.co" TargetMode="External"/><Relationship Id="rId993" Type="http://schemas.openxmlformats.org/officeDocument/2006/relationships/hyperlink" Target="https://www.contratos.gov.co/consultas/detalleProceso.do?numConstancia=17-9-434317" TargetMode="External"/><Relationship Id="rId341" Type="http://schemas.openxmlformats.org/officeDocument/2006/relationships/hyperlink" Target="https://www.contratos.gov.co/consultas/detalleProceso.do?numConstancia=17-12-7263952" TargetMode="External"/><Relationship Id="rId439" Type="http://schemas.openxmlformats.org/officeDocument/2006/relationships/hyperlink" Target="mailto:victoria.ramirez@antioquia.gov.co" TargetMode="External"/><Relationship Id="rId646" Type="http://schemas.openxmlformats.org/officeDocument/2006/relationships/hyperlink" Target="mailto:natalia.ruiz@fla.com.co" TargetMode="External"/><Relationship Id="rId201" Type="http://schemas.openxmlformats.org/officeDocument/2006/relationships/hyperlink" Target="mailto:dianapatricia.lopez@antioquia.gov.co" TargetMode="External"/><Relationship Id="rId285" Type="http://schemas.openxmlformats.org/officeDocument/2006/relationships/hyperlink" Target="https://www.contratos.gov.co/consultas/detalleProceso.do?numConstancia=17-12-7263952" TargetMode="External"/><Relationship Id="rId506" Type="http://schemas.openxmlformats.org/officeDocument/2006/relationships/hyperlink" Target="mailto:jorge.patino@antioquia.gov.co" TargetMode="External"/><Relationship Id="rId853" Type="http://schemas.openxmlformats.org/officeDocument/2006/relationships/hyperlink" Target="mailto:lorenzo.portocarrero@antioquia.gov.co" TargetMode="External"/><Relationship Id="rId492" Type="http://schemas.openxmlformats.org/officeDocument/2006/relationships/hyperlink" Target="mailto:jorge.patino@antioquia.gov.co" TargetMode="External"/><Relationship Id="rId713" Type="http://schemas.openxmlformats.org/officeDocument/2006/relationships/hyperlink" Target="mailto:adriana.garcia@antioquia.gov.co" TargetMode="External"/><Relationship Id="rId797" Type="http://schemas.openxmlformats.org/officeDocument/2006/relationships/hyperlink" Target="mailto:adriana.garcia@antioquia.gov.co" TargetMode="External"/><Relationship Id="rId920" Type="http://schemas.openxmlformats.org/officeDocument/2006/relationships/hyperlink" Target="mailto:norman.harry@antioquia.gov.co" TargetMode="External"/><Relationship Id="rId145" Type="http://schemas.openxmlformats.org/officeDocument/2006/relationships/hyperlink" Target="mailto:carlos.escobar@antioquia.gov.co" TargetMode="External"/><Relationship Id="rId352" Type="http://schemas.openxmlformats.org/officeDocument/2006/relationships/hyperlink" Target="mailto:santiago.morales@antioquia.gov.co" TargetMode="External"/><Relationship Id="rId212" Type="http://schemas.openxmlformats.org/officeDocument/2006/relationships/hyperlink" Target="mailto:dianapatricia.lopez@antioquia.gov.co" TargetMode="External"/><Relationship Id="rId657" Type="http://schemas.openxmlformats.org/officeDocument/2006/relationships/hyperlink" Target="mailto:natalia.ruiz@fla.com.co" TargetMode="External"/><Relationship Id="rId864" Type="http://schemas.openxmlformats.org/officeDocument/2006/relationships/hyperlink" Target="mailto:jvergarhe@antioquia.gov.co" TargetMode="External"/><Relationship Id="rId296" Type="http://schemas.openxmlformats.org/officeDocument/2006/relationships/hyperlink" Target="mailto:dianapatricia.lopez@antioquia.gov.co" TargetMode="External"/><Relationship Id="rId517" Type="http://schemas.openxmlformats.org/officeDocument/2006/relationships/hyperlink" Target="mailto:natalia.ruiz@fla.com.co" TargetMode="External"/><Relationship Id="rId724" Type="http://schemas.openxmlformats.org/officeDocument/2006/relationships/hyperlink" Target="mailto:adriana.garcia@antioquia.gov.co" TargetMode="External"/><Relationship Id="rId931" Type="http://schemas.openxmlformats.org/officeDocument/2006/relationships/hyperlink" Target="mailto:norman.harry@antioquia.gov.co" TargetMode="External"/><Relationship Id="rId60" Type="http://schemas.openxmlformats.org/officeDocument/2006/relationships/hyperlink" Target="mailto:jorge.duran@antioquia.gov.co" TargetMode="External"/><Relationship Id="rId156" Type="http://schemas.openxmlformats.org/officeDocument/2006/relationships/hyperlink" Target="mailto:carlos.escobar@antioquia.gov.co" TargetMode="External"/><Relationship Id="rId363" Type="http://schemas.openxmlformats.org/officeDocument/2006/relationships/hyperlink" Target="mailto:santiago.morales@antioquia.gov.co" TargetMode="External"/><Relationship Id="rId570" Type="http://schemas.openxmlformats.org/officeDocument/2006/relationships/hyperlink" Target="mailto:natalia.ruiz@fla.com.co" TargetMode="External"/><Relationship Id="rId1007" Type="http://schemas.openxmlformats.org/officeDocument/2006/relationships/hyperlink" Target="https://www.contratos.gov.co/consultas/detalleProceso.do?numConstancia=18-12-7606779" TargetMode="External"/><Relationship Id="rId223" Type="http://schemas.openxmlformats.org/officeDocument/2006/relationships/hyperlink" Target="mailto:dianapatricia.lopez@antioquia.gov.co" TargetMode="External"/><Relationship Id="rId430" Type="http://schemas.openxmlformats.org/officeDocument/2006/relationships/hyperlink" Target="mailto:ana.cruz@antioquia.gov.co" TargetMode="External"/><Relationship Id="rId668" Type="http://schemas.openxmlformats.org/officeDocument/2006/relationships/hyperlink" Target="mailto:natalia.ruiz@fla.com.co" TargetMode="External"/><Relationship Id="rId875" Type="http://schemas.openxmlformats.org/officeDocument/2006/relationships/hyperlink" Target="mailto:camila.zapata@antioquia.gov.co" TargetMode="External"/><Relationship Id="rId18" Type="http://schemas.openxmlformats.org/officeDocument/2006/relationships/hyperlink" Target="mailto:henry.carvajal@antioquia.gov.co" TargetMode="External"/><Relationship Id="rId528" Type="http://schemas.openxmlformats.org/officeDocument/2006/relationships/hyperlink" Target="mailto:natalia.ruiz@fla.com.co" TargetMode="External"/><Relationship Id="rId735" Type="http://schemas.openxmlformats.org/officeDocument/2006/relationships/hyperlink" Target="mailto:adriana.garcia@antioquia.gov.co" TargetMode="External"/><Relationship Id="rId942" Type="http://schemas.openxmlformats.org/officeDocument/2006/relationships/hyperlink" Target="mailto:juan.castano@antioquia.gov.co" TargetMode="External"/><Relationship Id="rId167" Type="http://schemas.openxmlformats.org/officeDocument/2006/relationships/hyperlink" Target="https://www.contratos.gov.co/consultas/detalleProceso.do?numConstancia=18-1-187511" TargetMode="External"/><Relationship Id="rId374" Type="http://schemas.openxmlformats.org/officeDocument/2006/relationships/hyperlink" Target="mailto:santiago.morales@antioquia.gov.co" TargetMode="External"/><Relationship Id="rId581" Type="http://schemas.openxmlformats.org/officeDocument/2006/relationships/hyperlink" Target="mailto:natalia.ruiz@fla.com.co" TargetMode="External"/><Relationship Id="rId1018" Type="http://schemas.openxmlformats.org/officeDocument/2006/relationships/hyperlink" Target="mailto:luz.martinez@antioquia.gov.co" TargetMode="External"/><Relationship Id="rId71" Type="http://schemas.openxmlformats.org/officeDocument/2006/relationships/hyperlink" Target="mailto:carlos.escobar@antioquia.gov.co" TargetMode="External"/><Relationship Id="rId234" Type="http://schemas.openxmlformats.org/officeDocument/2006/relationships/hyperlink" Target="mailto:dianapatricia.lopez@antioquia.gov.co" TargetMode="External"/><Relationship Id="rId679" Type="http://schemas.openxmlformats.org/officeDocument/2006/relationships/hyperlink" Target="mailto:elsa.bedoya@antioquia.gov.co" TargetMode="External"/><Relationship Id="rId802" Type="http://schemas.openxmlformats.org/officeDocument/2006/relationships/hyperlink" Target="mailto:adriana.garcia@antioquia.gov.co" TargetMode="External"/><Relationship Id="rId886" Type="http://schemas.openxmlformats.org/officeDocument/2006/relationships/hyperlink" Target="mailto:angela.ortega@antioquia.gov.co" TargetMode="External"/><Relationship Id="rId2" Type="http://schemas.openxmlformats.org/officeDocument/2006/relationships/hyperlink" Target="mailto:henry.carvajal@antioquia.gov.co" TargetMode="External"/><Relationship Id="rId29" Type="http://schemas.openxmlformats.org/officeDocument/2006/relationships/hyperlink" Target="mailto:henry.carvajal@antioquia.gov.co" TargetMode="External"/><Relationship Id="rId441" Type="http://schemas.openxmlformats.org/officeDocument/2006/relationships/hyperlink" Target="mailto:carlosalberto.marin@antioquia.gov.co" TargetMode="External"/><Relationship Id="rId539" Type="http://schemas.openxmlformats.org/officeDocument/2006/relationships/hyperlink" Target="mailto:natalia.ruiz@fla.com.co" TargetMode="External"/><Relationship Id="rId746" Type="http://schemas.openxmlformats.org/officeDocument/2006/relationships/hyperlink" Target="mailto:adriana.garcia@antioquia.gov.co" TargetMode="External"/><Relationship Id="rId178" Type="http://schemas.openxmlformats.org/officeDocument/2006/relationships/hyperlink" Target="mailto:dianapatricia.lopez@antioquia.gov.co" TargetMode="External"/><Relationship Id="rId301" Type="http://schemas.openxmlformats.org/officeDocument/2006/relationships/hyperlink" Target="mailto:dianapatricia.lopez@antioquia.gov.co" TargetMode="External"/><Relationship Id="rId953" Type="http://schemas.openxmlformats.org/officeDocument/2006/relationships/hyperlink" Target="mailto:fernando.henao@antioquia.gov.co" TargetMode="External"/><Relationship Id="rId1029" Type="http://schemas.openxmlformats.org/officeDocument/2006/relationships/hyperlink" Target="mailto:jose.mesa@antioquia.gov.co" TargetMode="External"/><Relationship Id="rId82" Type="http://schemas.openxmlformats.org/officeDocument/2006/relationships/hyperlink" Target="mailto:carlos.escobar@antioquia.gov.co" TargetMode="External"/><Relationship Id="rId385" Type="http://schemas.openxmlformats.org/officeDocument/2006/relationships/hyperlink" Target="mailto:santiago.morales@antioquia.gov.co" TargetMode="External"/><Relationship Id="rId592" Type="http://schemas.openxmlformats.org/officeDocument/2006/relationships/hyperlink" Target="mailto:natalia.ruiz@fla.com.co" TargetMode="External"/><Relationship Id="rId606" Type="http://schemas.openxmlformats.org/officeDocument/2006/relationships/hyperlink" Target="mailto:natalia.ruiz@fla.com.co" TargetMode="External"/><Relationship Id="rId813" Type="http://schemas.openxmlformats.org/officeDocument/2006/relationships/hyperlink" Target="mailto:gloria.bibiana@antioquia.gov.co" TargetMode="External"/><Relationship Id="rId245" Type="http://schemas.openxmlformats.org/officeDocument/2006/relationships/hyperlink" Target="https://www.contratos.gov.co/consultas/detalleProceso.do?numConstancia=15-12-3770939" TargetMode="External"/><Relationship Id="rId452" Type="http://schemas.openxmlformats.org/officeDocument/2006/relationships/hyperlink" Target="mailto:hugo.parra@antioquia.gov.co" TargetMode="External"/><Relationship Id="rId897" Type="http://schemas.openxmlformats.org/officeDocument/2006/relationships/hyperlink" Target="mailto:juaneugenio.maya@antioquia.gov.co" TargetMode="External"/><Relationship Id="rId105" Type="http://schemas.openxmlformats.org/officeDocument/2006/relationships/hyperlink" Target="mailto:carlos.escobar@antioquia.gov.co" TargetMode="External"/><Relationship Id="rId312" Type="http://schemas.openxmlformats.org/officeDocument/2006/relationships/hyperlink" Target="https://www.contratos.gov.co/consultas/detalleProceso.do?numConstancia=17-15-7235908" TargetMode="External"/><Relationship Id="rId757" Type="http://schemas.openxmlformats.org/officeDocument/2006/relationships/hyperlink" Target="mailto:adriana.garcia@antioquia.gov.co" TargetMode="External"/><Relationship Id="rId964" Type="http://schemas.openxmlformats.org/officeDocument/2006/relationships/hyperlink" Target="mailto:jose.mesa@antioquia.gov.co" TargetMode="External"/><Relationship Id="rId93" Type="http://schemas.openxmlformats.org/officeDocument/2006/relationships/hyperlink" Target="mailto:carlos.escobar@antioquia.gov.co" TargetMode="External"/><Relationship Id="rId189" Type="http://schemas.openxmlformats.org/officeDocument/2006/relationships/hyperlink" Target="mailto:dianapatricia.lopez@antioquia.gov.co" TargetMode="External"/><Relationship Id="rId396" Type="http://schemas.openxmlformats.org/officeDocument/2006/relationships/hyperlink" Target="mailto:santiago.morales@antioquia.gov.co" TargetMode="External"/><Relationship Id="rId617" Type="http://schemas.openxmlformats.org/officeDocument/2006/relationships/hyperlink" Target="mailto:natalia.ruiz@fla.com.co" TargetMode="External"/><Relationship Id="rId824" Type="http://schemas.openxmlformats.org/officeDocument/2006/relationships/hyperlink" Target="mailto:libardo.castrillon@antioquia.gov.co" TargetMode="External"/><Relationship Id="rId256" Type="http://schemas.openxmlformats.org/officeDocument/2006/relationships/hyperlink" Target="https://www.contratos.gov.co/consultas/detalleProceso.do?numConstancia=18-1-187485" TargetMode="External"/><Relationship Id="rId463" Type="http://schemas.openxmlformats.org/officeDocument/2006/relationships/hyperlink" Target="mailto:hugo.parra@antioquia.gov.co" TargetMode="External"/><Relationship Id="rId670" Type="http://schemas.openxmlformats.org/officeDocument/2006/relationships/hyperlink" Target="mailto:natalia.ruiz@fla.com.co" TargetMode="External"/><Relationship Id="rId116" Type="http://schemas.openxmlformats.org/officeDocument/2006/relationships/hyperlink" Target="mailto:carlos.escobar@antioquia.gov.co" TargetMode="External"/><Relationship Id="rId323" Type="http://schemas.openxmlformats.org/officeDocument/2006/relationships/hyperlink" Target="https://www.contratos.gov.co/consultas/detalleProceso.do?numConstancia=17-1-181542" TargetMode="External"/><Relationship Id="rId530" Type="http://schemas.openxmlformats.org/officeDocument/2006/relationships/hyperlink" Target="mailto:natalia.ruiz@fla.com.co" TargetMode="External"/><Relationship Id="rId768" Type="http://schemas.openxmlformats.org/officeDocument/2006/relationships/hyperlink" Target="mailto:adriana.garcia@antioquia.gov.co" TargetMode="External"/><Relationship Id="rId975" Type="http://schemas.openxmlformats.org/officeDocument/2006/relationships/hyperlink" Target="mailto:william.vegaa@antioquia.gov.co" TargetMode="External"/><Relationship Id="rId20" Type="http://schemas.openxmlformats.org/officeDocument/2006/relationships/hyperlink" Target="mailto:henry.carvajal@antioquia.gov.co" TargetMode="External"/><Relationship Id="rId628" Type="http://schemas.openxmlformats.org/officeDocument/2006/relationships/hyperlink" Target="mailto:natalia.ruiz@fla.com.co" TargetMode="External"/><Relationship Id="rId835" Type="http://schemas.openxmlformats.org/officeDocument/2006/relationships/hyperlink" Target="mailto:jesus.zapata@antioquia.gov.co" TargetMode="External"/><Relationship Id="rId267" Type="http://schemas.openxmlformats.org/officeDocument/2006/relationships/hyperlink" Target="https://www.contratos.gov.co/consultas/detalleProceso.do?numConstancia=18-15-7714089" TargetMode="External"/><Relationship Id="rId474" Type="http://schemas.openxmlformats.org/officeDocument/2006/relationships/hyperlink" Target="mailto:aicardo.urrego@antioquia.gov.co" TargetMode="External"/><Relationship Id="rId1020" Type="http://schemas.openxmlformats.org/officeDocument/2006/relationships/hyperlink" Target="mailto:juan.gallegoosorio@antioquia.gov.co" TargetMode="External"/><Relationship Id="rId127" Type="http://schemas.openxmlformats.org/officeDocument/2006/relationships/hyperlink" Target="mailto:carlos.escobar@antioquia.gov.co" TargetMode="External"/><Relationship Id="rId681" Type="http://schemas.openxmlformats.org/officeDocument/2006/relationships/hyperlink" Target="https://www.contratos.gov.co/consultas/detalleProceso.do?numConstancia=18-9-441092" TargetMode="External"/><Relationship Id="rId779" Type="http://schemas.openxmlformats.org/officeDocument/2006/relationships/hyperlink" Target="mailto:adriana.garcia@antioquia.gov.co" TargetMode="External"/><Relationship Id="rId902" Type="http://schemas.openxmlformats.org/officeDocument/2006/relationships/hyperlink" Target="mailto:luis.mesa@antioquia.gov.co" TargetMode="External"/><Relationship Id="rId986" Type="http://schemas.openxmlformats.org/officeDocument/2006/relationships/hyperlink" Target="https://www.contratos.gov.co/consultas/detalleProceso.do?numConstancia=17-12-6962642" TargetMode="External"/><Relationship Id="rId31" Type="http://schemas.openxmlformats.org/officeDocument/2006/relationships/hyperlink" Target="mailto:henry.carvajal@antioquia.gov.co" TargetMode="External"/><Relationship Id="rId334" Type="http://schemas.openxmlformats.org/officeDocument/2006/relationships/hyperlink" Target="https://www.contratos.gov.co/consultas/detalleProceso.do?numConstancia=17-4-7274303" TargetMode="External"/><Relationship Id="rId541" Type="http://schemas.openxmlformats.org/officeDocument/2006/relationships/hyperlink" Target="mailto:natalia.ruiz@fla.com.co" TargetMode="External"/><Relationship Id="rId639" Type="http://schemas.openxmlformats.org/officeDocument/2006/relationships/hyperlink" Target="mailto:natalia.ruiz@fla.com.co" TargetMode="External"/><Relationship Id="rId180" Type="http://schemas.openxmlformats.org/officeDocument/2006/relationships/hyperlink" Target="mailto:dianapatricia.lopez@antioquia.gov.co" TargetMode="External"/><Relationship Id="rId278" Type="http://schemas.openxmlformats.org/officeDocument/2006/relationships/hyperlink" Target="https://www.contratos.gov.co/consultas/detalleProceso.do?numConstancia=18-1-186143" TargetMode="External"/><Relationship Id="rId401" Type="http://schemas.openxmlformats.org/officeDocument/2006/relationships/hyperlink" Target="mailto:santiago.morales@antioquia.gov.co" TargetMode="External"/><Relationship Id="rId846" Type="http://schemas.openxmlformats.org/officeDocument/2006/relationships/hyperlink" Target="mailto:javier.montoya@antioquia.gov.co" TargetMode="External"/><Relationship Id="rId1031" Type="http://schemas.openxmlformats.org/officeDocument/2006/relationships/hyperlink" Target="mailto:santiago.marin@antioquia.gov.co" TargetMode="External"/><Relationship Id="rId485" Type="http://schemas.openxmlformats.org/officeDocument/2006/relationships/hyperlink" Target="mailto:jorge.patino@antioquia.gov.co" TargetMode="External"/><Relationship Id="rId692" Type="http://schemas.openxmlformats.org/officeDocument/2006/relationships/hyperlink" Target="mailto:adriana.garcia@antioquia.gov.co" TargetMode="External"/><Relationship Id="rId706" Type="http://schemas.openxmlformats.org/officeDocument/2006/relationships/hyperlink" Target="mailto:adriana.garcia@antioquia.gov.co" TargetMode="External"/><Relationship Id="rId913" Type="http://schemas.openxmlformats.org/officeDocument/2006/relationships/hyperlink" Target="mailto:luz.correa@antioquia.gov.co" TargetMode="External"/><Relationship Id="rId42" Type="http://schemas.openxmlformats.org/officeDocument/2006/relationships/hyperlink" Target="mailto:bancodelagente@antioquia.gov.co" TargetMode="External"/><Relationship Id="rId138" Type="http://schemas.openxmlformats.org/officeDocument/2006/relationships/hyperlink" Target="mailto:carlos.escobar@antioquia.gov.co" TargetMode="External"/><Relationship Id="rId345" Type="http://schemas.openxmlformats.org/officeDocument/2006/relationships/hyperlink" Target="mailto:dianapatricia.lopez@antioquia.gov.co" TargetMode="External"/><Relationship Id="rId552" Type="http://schemas.openxmlformats.org/officeDocument/2006/relationships/hyperlink" Target="mailto:natalia.ruiz@fla.com.co" TargetMode="External"/><Relationship Id="rId997" Type="http://schemas.openxmlformats.org/officeDocument/2006/relationships/hyperlink" Target="https://www.contratos.gov.co/consultas/detalleProceso.do?numConstancia=17-9-435127" TargetMode="External"/><Relationship Id="rId191" Type="http://schemas.openxmlformats.org/officeDocument/2006/relationships/hyperlink" Target="mailto:dianapatricia.lopez@antioquia.gov.co" TargetMode="External"/><Relationship Id="rId205" Type="http://schemas.openxmlformats.org/officeDocument/2006/relationships/hyperlink" Target="mailto:dianapatricia.lopez@antioquia.gov.co" TargetMode="External"/><Relationship Id="rId412" Type="http://schemas.openxmlformats.org/officeDocument/2006/relationships/hyperlink" Target="mailto:santiago.morales@antioquia.gov.co" TargetMode="External"/><Relationship Id="rId857" Type="http://schemas.openxmlformats.org/officeDocument/2006/relationships/hyperlink" Target="mailto:jorge.canas@antioquia.gov.co" TargetMode="External"/><Relationship Id="rId289" Type="http://schemas.openxmlformats.org/officeDocument/2006/relationships/hyperlink" Target="mailto:dianapatricia.lopez@antioquia.gov.co" TargetMode="External"/><Relationship Id="rId496" Type="http://schemas.openxmlformats.org/officeDocument/2006/relationships/hyperlink" Target="mailto:jorge.patino@antioquia.gov.co" TargetMode="External"/><Relationship Id="rId717" Type="http://schemas.openxmlformats.org/officeDocument/2006/relationships/hyperlink" Target="mailto:adriana.garcia@antioquia.gov.co" TargetMode="External"/><Relationship Id="rId924" Type="http://schemas.openxmlformats.org/officeDocument/2006/relationships/hyperlink" Target="mailto:norman.harry@antioquia.gov.co" TargetMode="External"/><Relationship Id="rId53" Type="http://schemas.openxmlformats.org/officeDocument/2006/relationships/hyperlink" Target="mailto:piedaddelpilar.aragon@antioquia.gov.co" TargetMode="External"/><Relationship Id="rId149" Type="http://schemas.openxmlformats.org/officeDocument/2006/relationships/hyperlink" Target="mailto:carlos.escobar@antioquia.gov.co" TargetMode="External"/><Relationship Id="rId356" Type="http://schemas.openxmlformats.org/officeDocument/2006/relationships/hyperlink" Target="mailto:santiago.morales@antioquia.gov.co" TargetMode="External"/><Relationship Id="rId563" Type="http://schemas.openxmlformats.org/officeDocument/2006/relationships/hyperlink" Target="mailto:natalia.ruiz@fla.com.co" TargetMode="External"/><Relationship Id="rId770" Type="http://schemas.openxmlformats.org/officeDocument/2006/relationships/hyperlink" Target="mailto:adriana.garcia@antioquia.gov.co" TargetMode="External"/><Relationship Id="rId216" Type="http://schemas.openxmlformats.org/officeDocument/2006/relationships/hyperlink" Target="mailto:dianapatricia.lopez@antioquia.gov.co" TargetMode="External"/><Relationship Id="rId423" Type="http://schemas.openxmlformats.org/officeDocument/2006/relationships/hyperlink" Target="mailto:gloria.munera@antioquia.gov.co" TargetMode="External"/><Relationship Id="rId868" Type="http://schemas.openxmlformats.org/officeDocument/2006/relationships/hyperlink" Target="https://www.contratos.gov.co/consultas/detalleProceso.do?numConstancia=17-12-6758861" TargetMode="External"/><Relationship Id="rId630" Type="http://schemas.openxmlformats.org/officeDocument/2006/relationships/hyperlink" Target="mailto:natalia.ruiz@fla.com.co" TargetMode="External"/><Relationship Id="rId728" Type="http://schemas.openxmlformats.org/officeDocument/2006/relationships/hyperlink" Target="mailto:adriana.garcia@antioquia.gov.co" TargetMode="External"/><Relationship Id="rId935" Type="http://schemas.openxmlformats.org/officeDocument/2006/relationships/hyperlink" Target="https://community.secop.gov.co/Public/Tendering/ContractNoticeManagement/Index?SkinName=CCE%C2%A4tLanguage=es-CO&amp;Page=login&amp;Country=CO" TargetMode="External"/><Relationship Id="rId64" Type="http://schemas.openxmlformats.org/officeDocument/2006/relationships/hyperlink" Target="mailto:efraim.buitrago@antioquia.gov.co" TargetMode="External"/><Relationship Id="rId367" Type="http://schemas.openxmlformats.org/officeDocument/2006/relationships/hyperlink" Target="mailto:santiago.morales@antioquia.gov.co" TargetMode="External"/><Relationship Id="rId574" Type="http://schemas.openxmlformats.org/officeDocument/2006/relationships/hyperlink" Target="mailto:natalia.ruiz@fla.com.co" TargetMode="External"/><Relationship Id="rId227" Type="http://schemas.openxmlformats.org/officeDocument/2006/relationships/hyperlink" Target="mailto:dianapatricia.lopez@antioquia.gov.co" TargetMode="External"/><Relationship Id="rId781" Type="http://schemas.openxmlformats.org/officeDocument/2006/relationships/hyperlink" Target="mailto:adriana.garcia@antioquia.gov.co" TargetMode="External"/><Relationship Id="rId879" Type="http://schemas.openxmlformats.org/officeDocument/2006/relationships/hyperlink" Target="mailto:luis.mesa@antioquia.gov.co" TargetMode="External"/><Relationship Id="rId434" Type="http://schemas.openxmlformats.org/officeDocument/2006/relationships/hyperlink" Target="mailto:berta.ochoa@antioquia.gov.co" TargetMode="External"/><Relationship Id="rId641" Type="http://schemas.openxmlformats.org/officeDocument/2006/relationships/hyperlink" Target="mailto:natalia.ruiz@fla.com.co" TargetMode="External"/><Relationship Id="rId739" Type="http://schemas.openxmlformats.org/officeDocument/2006/relationships/hyperlink" Target="mailto:adriana.garcia@antioquia.gov.co" TargetMode="External"/><Relationship Id="rId280" Type="http://schemas.openxmlformats.org/officeDocument/2006/relationships/hyperlink" Target="https://www.contratos.gov.co/consultas/detalleProceso.do?numConstancia=18-1-186129" TargetMode="External"/><Relationship Id="rId501" Type="http://schemas.openxmlformats.org/officeDocument/2006/relationships/hyperlink" Target="mailto:jorge.patino@antioquia.gov.co" TargetMode="External"/><Relationship Id="rId946" Type="http://schemas.openxmlformats.org/officeDocument/2006/relationships/hyperlink" Target="mailto:juanesteban.serna@antioquia.gov.co" TargetMode="External"/><Relationship Id="rId75" Type="http://schemas.openxmlformats.org/officeDocument/2006/relationships/hyperlink" Target="mailto:carlos.escobar@antioquia.gov.co" TargetMode="External"/><Relationship Id="rId140" Type="http://schemas.openxmlformats.org/officeDocument/2006/relationships/hyperlink" Target="mailto:carlos.escobar@antioquia.gov.co" TargetMode="External"/><Relationship Id="rId378" Type="http://schemas.openxmlformats.org/officeDocument/2006/relationships/hyperlink" Target="mailto:santiago.morales@antioquia.gov.co" TargetMode="External"/><Relationship Id="rId585" Type="http://schemas.openxmlformats.org/officeDocument/2006/relationships/hyperlink" Target="mailto:natalia.ruiz@fla.com.co" TargetMode="External"/><Relationship Id="rId792" Type="http://schemas.openxmlformats.org/officeDocument/2006/relationships/hyperlink" Target="mailto:adriana.garcia@antioquia.gov.co" TargetMode="External"/><Relationship Id="rId806" Type="http://schemas.openxmlformats.org/officeDocument/2006/relationships/hyperlink" Target="mailto:adriana.garcia@antioquia.gov.co" TargetMode="External"/><Relationship Id="rId6" Type="http://schemas.openxmlformats.org/officeDocument/2006/relationships/hyperlink" Target="mailto:henry.carvajal@antioquia.gov.co" TargetMode="External"/><Relationship Id="rId238" Type="http://schemas.openxmlformats.org/officeDocument/2006/relationships/hyperlink" Target="mailto:dianapatricia.lopez@antioquia.gov.co" TargetMode="External"/><Relationship Id="rId445" Type="http://schemas.openxmlformats.org/officeDocument/2006/relationships/hyperlink" Target="mailto:hugo.parra@antioquia.gov.co" TargetMode="External"/><Relationship Id="rId652" Type="http://schemas.openxmlformats.org/officeDocument/2006/relationships/hyperlink" Target="mailto:natalia.ruiz@fla.com.co" TargetMode="External"/><Relationship Id="rId291" Type="http://schemas.openxmlformats.org/officeDocument/2006/relationships/hyperlink" Target="mailto:dianapatricia.lopez@antioquia.gov.co" TargetMode="External"/><Relationship Id="rId305" Type="http://schemas.openxmlformats.org/officeDocument/2006/relationships/hyperlink" Target="mailto:dianapatricia.lopez@antioquia.gov.co" TargetMode="External"/><Relationship Id="rId512" Type="http://schemas.openxmlformats.org/officeDocument/2006/relationships/hyperlink" Target="mailto:jorge.patino@antioquia.gov.co" TargetMode="External"/><Relationship Id="rId957" Type="http://schemas.openxmlformats.org/officeDocument/2006/relationships/hyperlink" Target="mailto:juan.gallegoosorio@antioquia.gov.co" TargetMode="External"/><Relationship Id="rId86" Type="http://schemas.openxmlformats.org/officeDocument/2006/relationships/hyperlink" Target="mailto:carlos.escobar@antioquia.gov.co" TargetMode="External"/><Relationship Id="rId151" Type="http://schemas.openxmlformats.org/officeDocument/2006/relationships/hyperlink" Target="mailto:carlos.escobar@antioquia.gov.co" TargetMode="External"/><Relationship Id="rId389" Type="http://schemas.openxmlformats.org/officeDocument/2006/relationships/hyperlink" Target="mailto:santiago.morales@antioquia.gov.co" TargetMode="External"/><Relationship Id="rId596" Type="http://schemas.openxmlformats.org/officeDocument/2006/relationships/hyperlink" Target="mailto:natalia.ruiz@fla.com.co" TargetMode="External"/><Relationship Id="rId817" Type="http://schemas.openxmlformats.org/officeDocument/2006/relationships/hyperlink" Target="mailto:wilson.villa@antioquia.gov.co" TargetMode="External"/><Relationship Id="rId1002" Type="http://schemas.openxmlformats.org/officeDocument/2006/relationships/hyperlink" Target="https://community.secop.gov.co/Public/Tendering/ContractNoticeManagement/Index?SkinName=CCE%C2%A4tLanguage=es-CO&amp;Page=login&amp;Country=CO" TargetMode="External"/><Relationship Id="rId249" Type="http://schemas.openxmlformats.org/officeDocument/2006/relationships/hyperlink" Target="https://www.contratos.gov.co/consultas/detalleProceso.do?numConstancia=18-1-187508" TargetMode="External"/><Relationship Id="rId456" Type="http://schemas.openxmlformats.org/officeDocument/2006/relationships/hyperlink" Target="mailto:hugo.parra@antioquia.gov.co" TargetMode="External"/><Relationship Id="rId663" Type="http://schemas.openxmlformats.org/officeDocument/2006/relationships/hyperlink" Target="mailto:natalia.ruiz@fla.com.co" TargetMode="External"/><Relationship Id="rId870" Type="http://schemas.openxmlformats.org/officeDocument/2006/relationships/hyperlink" Target="mailto:jvergarhe@antioquia.gov.co" TargetMode="External"/><Relationship Id="rId13" Type="http://schemas.openxmlformats.org/officeDocument/2006/relationships/hyperlink" Target="mailto:henry.carvajal@antioquia.gov.co" TargetMode="External"/><Relationship Id="rId109" Type="http://schemas.openxmlformats.org/officeDocument/2006/relationships/hyperlink" Target="mailto:carlos.escobar@antioquia.gov.co" TargetMode="External"/><Relationship Id="rId316" Type="http://schemas.openxmlformats.org/officeDocument/2006/relationships/hyperlink" Target="https://www.contratos.gov.co/consultas/detalleProceso.do?numConstancia=17-15-7236178" TargetMode="External"/><Relationship Id="rId523" Type="http://schemas.openxmlformats.org/officeDocument/2006/relationships/hyperlink" Target="mailto:natalia.ruiz@fla.com.co" TargetMode="External"/><Relationship Id="rId968" Type="http://schemas.openxmlformats.org/officeDocument/2006/relationships/hyperlink" Target="mailto:juan.canas@antioquia.gov.co" TargetMode="External"/><Relationship Id="rId97" Type="http://schemas.openxmlformats.org/officeDocument/2006/relationships/hyperlink" Target="mailto:carlos.escobar@antioquia.gov.co" TargetMode="External"/><Relationship Id="rId730" Type="http://schemas.openxmlformats.org/officeDocument/2006/relationships/hyperlink" Target="mailto:adriana.garcia@antioquia.gov.co" TargetMode="External"/><Relationship Id="rId828" Type="http://schemas.openxmlformats.org/officeDocument/2006/relationships/hyperlink" Target="mailto:juan.bedoya@antioquia.gov.co" TargetMode="External"/><Relationship Id="rId1013" Type="http://schemas.openxmlformats.org/officeDocument/2006/relationships/hyperlink" Target="https://www.contratos.gov.co/consultas/detalleProceso.do?numConstancia=18-11-7792352" TargetMode="External"/><Relationship Id="rId162" Type="http://schemas.openxmlformats.org/officeDocument/2006/relationships/hyperlink" Target="mailto:Lucas.Jaramillo@antioquia.gov.co" TargetMode="External"/><Relationship Id="rId467" Type="http://schemas.openxmlformats.org/officeDocument/2006/relationships/hyperlink" Target="mailto:hugo.parra@antioquia.gov.co" TargetMode="External"/><Relationship Id="rId674" Type="http://schemas.openxmlformats.org/officeDocument/2006/relationships/hyperlink" Target="mailto:natalia.ruiz@fla.com.co" TargetMode="External"/><Relationship Id="rId881" Type="http://schemas.openxmlformats.org/officeDocument/2006/relationships/hyperlink" Target="mailto:luis.mesa@antioquia.gov.co" TargetMode="External"/><Relationship Id="rId979" Type="http://schemas.openxmlformats.org/officeDocument/2006/relationships/hyperlink" Target="mailto:santiago.marin@antioquia.gov.co" TargetMode="External"/><Relationship Id="rId24" Type="http://schemas.openxmlformats.org/officeDocument/2006/relationships/hyperlink" Target="mailto:henry.carvajal@antioquia.gov.co" TargetMode="External"/><Relationship Id="rId327" Type="http://schemas.openxmlformats.org/officeDocument/2006/relationships/hyperlink" Target="https://www.contratos.gov.co/consultas/detalleProceso.do?numConstancia=17-4-7279118" TargetMode="External"/><Relationship Id="rId534" Type="http://schemas.openxmlformats.org/officeDocument/2006/relationships/hyperlink" Target="mailto:natalia.ruiz@fla.com.co" TargetMode="External"/><Relationship Id="rId741" Type="http://schemas.openxmlformats.org/officeDocument/2006/relationships/hyperlink" Target="mailto:adriana.garcia@antioquia.gov.co" TargetMode="External"/><Relationship Id="rId839" Type="http://schemas.openxmlformats.org/officeDocument/2006/relationships/hyperlink" Target="mailto:jaime.fernandez@antioquia.gov.co" TargetMode="External"/><Relationship Id="rId173" Type="http://schemas.openxmlformats.org/officeDocument/2006/relationships/hyperlink" Target="https://www.contratos.gov.co/consultas/detalleProceso.do?numConstancia=18-1-187493" TargetMode="External"/><Relationship Id="rId380" Type="http://schemas.openxmlformats.org/officeDocument/2006/relationships/hyperlink" Target="mailto:santiago.morales@antioquia.gov.co" TargetMode="External"/><Relationship Id="rId601" Type="http://schemas.openxmlformats.org/officeDocument/2006/relationships/hyperlink" Target="mailto:natalia.ruiz@fla.com.co" TargetMode="External"/><Relationship Id="rId1024" Type="http://schemas.openxmlformats.org/officeDocument/2006/relationships/hyperlink" Target="mailto:diana.david@antioquia.gov.co" TargetMode="External"/><Relationship Id="rId240" Type="http://schemas.openxmlformats.org/officeDocument/2006/relationships/hyperlink" Target="mailto:dianapatricia.lopez@antioquia.gov.co" TargetMode="External"/><Relationship Id="rId478" Type="http://schemas.openxmlformats.org/officeDocument/2006/relationships/hyperlink" Target="mailto:jorge.patino@antioquia.gov.co" TargetMode="External"/><Relationship Id="rId685" Type="http://schemas.openxmlformats.org/officeDocument/2006/relationships/hyperlink" Target="mailto:jafed.naranjo@antioquia.gov.co" TargetMode="External"/><Relationship Id="rId892" Type="http://schemas.openxmlformats.org/officeDocument/2006/relationships/hyperlink" Target="mailto:Juaneugenio.maya@antioquia.gov.co" TargetMode="External"/><Relationship Id="rId906" Type="http://schemas.openxmlformats.org/officeDocument/2006/relationships/hyperlink" Target="mailto:franciscojavier.roldan@antioquia.gov.co" TargetMode="External"/><Relationship Id="rId35" Type="http://schemas.openxmlformats.org/officeDocument/2006/relationships/hyperlink" Target="mailto:henry.carvajal@antioquia.gov.co" TargetMode="External"/><Relationship Id="rId100" Type="http://schemas.openxmlformats.org/officeDocument/2006/relationships/hyperlink" Target="mailto:carlos.escobar@antioquia.gov.co" TargetMode="External"/><Relationship Id="rId338" Type="http://schemas.openxmlformats.org/officeDocument/2006/relationships/hyperlink" Target="https://www.contratos.gov.co/consultas/detalleProceso.do?numConstancia=17-4-7271817" TargetMode="External"/><Relationship Id="rId545" Type="http://schemas.openxmlformats.org/officeDocument/2006/relationships/hyperlink" Target="mailto:natalia.ruiz@fla.com.co" TargetMode="External"/><Relationship Id="rId752" Type="http://schemas.openxmlformats.org/officeDocument/2006/relationships/hyperlink" Target="mailto:adriana.garcia@antioquia.gov.co" TargetMode="External"/><Relationship Id="rId184" Type="http://schemas.openxmlformats.org/officeDocument/2006/relationships/hyperlink" Target="mailto:dianapatricia.lopez@antioquia.gov.co" TargetMode="External"/><Relationship Id="rId391" Type="http://schemas.openxmlformats.org/officeDocument/2006/relationships/hyperlink" Target="mailto:santiago.morales@antioquia.gov.co" TargetMode="External"/><Relationship Id="rId405" Type="http://schemas.openxmlformats.org/officeDocument/2006/relationships/hyperlink" Target="mailto:santiago.morales@antioquia.gov.co" TargetMode="External"/><Relationship Id="rId612" Type="http://schemas.openxmlformats.org/officeDocument/2006/relationships/hyperlink" Target="mailto:natalia.ruiz@fla.com.co" TargetMode="External"/><Relationship Id="rId1035" Type="http://schemas.openxmlformats.org/officeDocument/2006/relationships/hyperlink" Target="mailto:rodolfo.marquez@antioquia.gov.co" TargetMode="External"/><Relationship Id="rId251" Type="http://schemas.openxmlformats.org/officeDocument/2006/relationships/hyperlink" Target="https://www.contratos.gov.co/consultas/detalleProceso.do?numConstancia=18-1-187506" TargetMode="External"/><Relationship Id="rId489" Type="http://schemas.openxmlformats.org/officeDocument/2006/relationships/hyperlink" Target="mailto:jorge.patino@antioquia.gov.co" TargetMode="External"/><Relationship Id="rId696" Type="http://schemas.openxmlformats.org/officeDocument/2006/relationships/hyperlink" Target="mailto:adriana.garcia@antioquia.gov.co" TargetMode="External"/><Relationship Id="rId917" Type="http://schemas.openxmlformats.org/officeDocument/2006/relationships/hyperlink" Target="mailto:norman.harry@antioquia.gov.co" TargetMode="External"/><Relationship Id="rId46" Type="http://schemas.openxmlformats.org/officeDocument/2006/relationships/hyperlink" Target="mailto:gonzalo.duque@antioquia.gov.co" TargetMode="External"/><Relationship Id="rId349" Type="http://schemas.openxmlformats.org/officeDocument/2006/relationships/hyperlink" Target="mailto:dianapatricia.lopez@antioquia.gov.co" TargetMode="External"/><Relationship Id="rId556" Type="http://schemas.openxmlformats.org/officeDocument/2006/relationships/hyperlink" Target="mailto:natalia.ruiz@fla.com.co" TargetMode="External"/><Relationship Id="rId763" Type="http://schemas.openxmlformats.org/officeDocument/2006/relationships/hyperlink" Target="mailto:adriana.garcia@antioquia.gov.co" TargetMode="External"/><Relationship Id="rId111" Type="http://schemas.openxmlformats.org/officeDocument/2006/relationships/hyperlink" Target="mailto:carlos.escobar@antioquia.gov.co" TargetMode="External"/><Relationship Id="rId195" Type="http://schemas.openxmlformats.org/officeDocument/2006/relationships/hyperlink" Target="mailto:dianapatricia.lopez@antioquia.gov.co" TargetMode="External"/><Relationship Id="rId209" Type="http://schemas.openxmlformats.org/officeDocument/2006/relationships/hyperlink" Target="mailto:dianapatricia.lopez@antioquia.gov.co" TargetMode="External"/><Relationship Id="rId416" Type="http://schemas.openxmlformats.org/officeDocument/2006/relationships/hyperlink" Target="mailto:santiago.morales@antioquia.gov.co" TargetMode="External"/><Relationship Id="rId970" Type="http://schemas.openxmlformats.org/officeDocument/2006/relationships/hyperlink" Target="mailto:javier.londono@antioquia.gov.co" TargetMode="External"/><Relationship Id="rId623" Type="http://schemas.openxmlformats.org/officeDocument/2006/relationships/hyperlink" Target="mailto:natalia.ruiz@fla.com.co" TargetMode="External"/><Relationship Id="rId830" Type="http://schemas.openxmlformats.org/officeDocument/2006/relationships/hyperlink" Target="mailto:jesus.palacios@antioquia.gov.co" TargetMode="External"/><Relationship Id="rId928" Type="http://schemas.openxmlformats.org/officeDocument/2006/relationships/hyperlink" Target="mailto:jhonatan.suarez@antioquia.gov.co" TargetMode="External"/><Relationship Id="rId57" Type="http://schemas.openxmlformats.org/officeDocument/2006/relationships/hyperlink" Target="mailto:jorge.duran@antioquia.gov.co" TargetMode="External"/><Relationship Id="rId262" Type="http://schemas.openxmlformats.org/officeDocument/2006/relationships/hyperlink" Target="mailto:dianapatricia.lopez@antioquia.gov.co" TargetMode="External"/><Relationship Id="rId567" Type="http://schemas.openxmlformats.org/officeDocument/2006/relationships/hyperlink" Target="mailto:natalia.ruiz@fla.com.co" TargetMode="External"/><Relationship Id="rId122" Type="http://schemas.openxmlformats.org/officeDocument/2006/relationships/hyperlink" Target="mailto:carlos.escobar@antioquia.gov.co" TargetMode="External"/><Relationship Id="rId774" Type="http://schemas.openxmlformats.org/officeDocument/2006/relationships/hyperlink" Target="mailto:adriana.garcia@antioquia.gov.co" TargetMode="External"/><Relationship Id="rId981" Type="http://schemas.openxmlformats.org/officeDocument/2006/relationships/hyperlink" Target="https://www.contratos.gov.co/consultas/detalleProceso.do?numConstancia=17-12-6959197" TargetMode="External"/><Relationship Id="rId427" Type="http://schemas.openxmlformats.org/officeDocument/2006/relationships/hyperlink" Target="mailto:grecia.morales@antioquia.gov.co" TargetMode="External"/><Relationship Id="rId634" Type="http://schemas.openxmlformats.org/officeDocument/2006/relationships/hyperlink" Target="mailto:natalia.ruiz@fla.com.co" TargetMode="External"/><Relationship Id="rId841" Type="http://schemas.openxmlformats.org/officeDocument/2006/relationships/hyperlink" Target="mailto:carlos.giraldo@antioquia.gov.co" TargetMode="External"/><Relationship Id="rId273" Type="http://schemas.openxmlformats.org/officeDocument/2006/relationships/hyperlink" Target="https://www.contratos.gov.co/consultas/detalleProceso.do?numConstancia=18-15-7706125" TargetMode="External"/><Relationship Id="rId480" Type="http://schemas.openxmlformats.org/officeDocument/2006/relationships/hyperlink" Target="mailto:jorge.patino@antioquia.gov.co" TargetMode="External"/><Relationship Id="rId701" Type="http://schemas.openxmlformats.org/officeDocument/2006/relationships/hyperlink" Target="mailto:adriana.garcia@antioquia.gov.co" TargetMode="External"/><Relationship Id="rId939" Type="http://schemas.openxmlformats.org/officeDocument/2006/relationships/hyperlink" Target="mailto:juanfelipe.lopez@antioquia.gov.co" TargetMode="External"/><Relationship Id="rId68" Type="http://schemas.openxmlformats.org/officeDocument/2006/relationships/hyperlink" Target="mailto:clara.ortiz@antioquia.gov.co" TargetMode="External"/><Relationship Id="rId133" Type="http://schemas.openxmlformats.org/officeDocument/2006/relationships/hyperlink" Target="mailto:carlos.escobar@antioquia.gov.co" TargetMode="External"/><Relationship Id="rId340" Type="http://schemas.openxmlformats.org/officeDocument/2006/relationships/hyperlink" Target="https://www.contratos.gov.co/consultas/detalleProceso.do?numConstancia=15-1-140110" TargetMode="External"/><Relationship Id="rId578" Type="http://schemas.openxmlformats.org/officeDocument/2006/relationships/hyperlink" Target="mailto:natalia.ruiz@fla.com.co" TargetMode="External"/><Relationship Id="rId785" Type="http://schemas.openxmlformats.org/officeDocument/2006/relationships/hyperlink" Target="mailto:adriana.garcia@antioquia.gov.co" TargetMode="External"/><Relationship Id="rId992" Type="http://schemas.openxmlformats.org/officeDocument/2006/relationships/hyperlink" Target="https://www.contratos.gov.co/consultas/detalleProceso.do?numConstancia=17-12-7119225" TargetMode="External"/><Relationship Id="rId200" Type="http://schemas.openxmlformats.org/officeDocument/2006/relationships/hyperlink" Target="mailto:dianapatricia.lopez@antioquia.gov.co" TargetMode="External"/><Relationship Id="rId438" Type="http://schemas.openxmlformats.org/officeDocument/2006/relationships/hyperlink" Target="mailto:victoria.ramirez@antioquia.gov.co" TargetMode="External"/><Relationship Id="rId645" Type="http://schemas.openxmlformats.org/officeDocument/2006/relationships/hyperlink" Target="mailto:natalia.ruiz@fla.com.co" TargetMode="External"/><Relationship Id="rId852" Type="http://schemas.openxmlformats.org/officeDocument/2006/relationships/hyperlink" Target="mailto:lorenzo.portocarrero@antioquia.gov.co" TargetMode="External"/><Relationship Id="rId284" Type="http://schemas.openxmlformats.org/officeDocument/2006/relationships/hyperlink" Target="https://www.contratos.gov.co/consultas/detalleProceso.do?numConstancia=18-1-186122" TargetMode="External"/><Relationship Id="rId491" Type="http://schemas.openxmlformats.org/officeDocument/2006/relationships/hyperlink" Target="mailto:jorge.patino@antioquia.gov.co" TargetMode="External"/><Relationship Id="rId505" Type="http://schemas.openxmlformats.org/officeDocument/2006/relationships/hyperlink" Target="mailto:jorge.patino@antioquia.gov.co" TargetMode="External"/><Relationship Id="rId712" Type="http://schemas.openxmlformats.org/officeDocument/2006/relationships/hyperlink" Target="mailto:adriana.garcia@antioquia.gov.co" TargetMode="External"/><Relationship Id="rId79" Type="http://schemas.openxmlformats.org/officeDocument/2006/relationships/hyperlink" Target="mailto:carlos.escobar@antioquia.gov.co" TargetMode="External"/><Relationship Id="rId144" Type="http://schemas.openxmlformats.org/officeDocument/2006/relationships/hyperlink" Target="mailto:carlos.escobar@antioquia.gov.co" TargetMode="External"/><Relationship Id="rId589" Type="http://schemas.openxmlformats.org/officeDocument/2006/relationships/hyperlink" Target="mailto:natalia.ruiz@fla.com.co" TargetMode="External"/><Relationship Id="rId796" Type="http://schemas.openxmlformats.org/officeDocument/2006/relationships/hyperlink" Target="mailto:adriana.garcia@antioquia.gov.co" TargetMode="External"/><Relationship Id="rId351" Type="http://schemas.openxmlformats.org/officeDocument/2006/relationships/hyperlink" Target="mailto:Lucas.Jaramillo@antioquia.gov.co" TargetMode="External"/><Relationship Id="rId449" Type="http://schemas.openxmlformats.org/officeDocument/2006/relationships/hyperlink" Target="mailto:carlosalberto.marin@antioquia.gov.co" TargetMode="External"/><Relationship Id="rId656" Type="http://schemas.openxmlformats.org/officeDocument/2006/relationships/hyperlink" Target="mailto:natalia.ruiz@fla.com.co" TargetMode="External"/><Relationship Id="rId863" Type="http://schemas.openxmlformats.org/officeDocument/2006/relationships/hyperlink" Target="mailto:haver.gonzalez@antioquia.gov.co" TargetMode="External"/><Relationship Id="rId211" Type="http://schemas.openxmlformats.org/officeDocument/2006/relationships/hyperlink" Target="mailto:dianapatricia.lopez@antioquia.gov.co" TargetMode="External"/><Relationship Id="rId295" Type="http://schemas.openxmlformats.org/officeDocument/2006/relationships/hyperlink" Target="mailto:dianapatricia.lopez@antioquia.gov.co" TargetMode="External"/><Relationship Id="rId309" Type="http://schemas.openxmlformats.org/officeDocument/2006/relationships/hyperlink" Target="mailto:dianapatricia.lopez@antioquia.gov.co" TargetMode="External"/><Relationship Id="rId516" Type="http://schemas.openxmlformats.org/officeDocument/2006/relationships/hyperlink" Target="mailto:natalia.ruiz@fla.com.co" TargetMode="External"/><Relationship Id="rId723" Type="http://schemas.openxmlformats.org/officeDocument/2006/relationships/hyperlink" Target="mailto:adriana.garcia@antioquia.gov.co" TargetMode="External"/><Relationship Id="rId930" Type="http://schemas.openxmlformats.org/officeDocument/2006/relationships/hyperlink" Target="mailto:norman.harry@antioquia.gov.co" TargetMode="External"/><Relationship Id="rId1006" Type="http://schemas.openxmlformats.org/officeDocument/2006/relationships/hyperlink" Target="https://www.contratos.gov.co/consultas/detalleProceso.do?numConstancia=18-12-7606630" TargetMode="External"/><Relationship Id="rId155" Type="http://schemas.openxmlformats.org/officeDocument/2006/relationships/hyperlink" Target="mailto:carlos.escobar@antioquia.gov.co" TargetMode="External"/><Relationship Id="rId362" Type="http://schemas.openxmlformats.org/officeDocument/2006/relationships/hyperlink" Target="mailto:santiago.morales@antioquia.gov.co" TargetMode="External"/><Relationship Id="rId222" Type="http://schemas.openxmlformats.org/officeDocument/2006/relationships/hyperlink" Target="mailto:dianapatricia.lopez@antioquia.gov.co" TargetMode="External"/><Relationship Id="rId667" Type="http://schemas.openxmlformats.org/officeDocument/2006/relationships/hyperlink" Target="mailto:natalia.ruiz@fla.com.co" TargetMode="External"/><Relationship Id="rId874" Type="http://schemas.openxmlformats.org/officeDocument/2006/relationships/hyperlink" Target="mailto:jorgehumberto.moreno@antioquia.gov.co" TargetMode="External"/><Relationship Id="rId17" Type="http://schemas.openxmlformats.org/officeDocument/2006/relationships/hyperlink" Target="mailto:henry.carvajal@antioquia.gov.co" TargetMode="External"/><Relationship Id="rId527" Type="http://schemas.openxmlformats.org/officeDocument/2006/relationships/hyperlink" Target="mailto:natalia.ruiz@fla.com.co" TargetMode="External"/><Relationship Id="rId734" Type="http://schemas.openxmlformats.org/officeDocument/2006/relationships/hyperlink" Target="mailto:adriana.garcia@antioquia.gov.co" TargetMode="External"/><Relationship Id="rId941" Type="http://schemas.openxmlformats.org/officeDocument/2006/relationships/hyperlink" Target="mailto:juan.castano@antioquia.gov.co" TargetMode="External"/><Relationship Id="rId70" Type="http://schemas.openxmlformats.org/officeDocument/2006/relationships/hyperlink" Target="mailto:clara.ortiz@antioquia.gov.co" TargetMode="External"/><Relationship Id="rId166" Type="http://schemas.openxmlformats.org/officeDocument/2006/relationships/hyperlink" Target="https://www.contratos.gov.co/consultas/detalleProceso.do?numConstancia=18-1-188063" TargetMode="External"/><Relationship Id="rId373" Type="http://schemas.openxmlformats.org/officeDocument/2006/relationships/hyperlink" Target="mailto:santiago.morales@antioquia.gov.co" TargetMode="External"/><Relationship Id="rId580" Type="http://schemas.openxmlformats.org/officeDocument/2006/relationships/hyperlink" Target="mailto:natalia.ruiz@fla.com.co" TargetMode="External"/><Relationship Id="rId801" Type="http://schemas.openxmlformats.org/officeDocument/2006/relationships/hyperlink" Target="mailto:adriana.garcia@antioquia.gov.co" TargetMode="External"/><Relationship Id="rId1017" Type="http://schemas.openxmlformats.org/officeDocument/2006/relationships/hyperlink" Target="https://community.secop.gov.co/Public/Tendering/OpportunityDetail/Index?noticeUID=CO1.NTC.389950&amp;isFromPublicArea=True&amp;isModal=False" TargetMode="External"/><Relationship Id="rId1" Type="http://schemas.openxmlformats.org/officeDocument/2006/relationships/hyperlink" Target="mailto:lorenzo.portocarrero@antioquia.gov.co" TargetMode="External"/><Relationship Id="rId233" Type="http://schemas.openxmlformats.org/officeDocument/2006/relationships/hyperlink" Target="mailto:dianapatricia.lopez@antioquia.gov.co" TargetMode="External"/><Relationship Id="rId440" Type="http://schemas.openxmlformats.org/officeDocument/2006/relationships/hyperlink" Target="mailto:victoria.ramirez@antioquia.gov.co" TargetMode="External"/><Relationship Id="rId678" Type="http://schemas.openxmlformats.org/officeDocument/2006/relationships/hyperlink" Target="mailto:natalia.ruiz@fla.com.co" TargetMode="External"/><Relationship Id="rId885" Type="http://schemas.openxmlformats.org/officeDocument/2006/relationships/hyperlink" Target="mailto:angela.ortega@antioquia.gov.co" TargetMode="External"/><Relationship Id="rId28" Type="http://schemas.openxmlformats.org/officeDocument/2006/relationships/hyperlink" Target="mailto:henry.carvajal@antioquia.gov.co" TargetMode="External"/><Relationship Id="rId300" Type="http://schemas.openxmlformats.org/officeDocument/2006/relationships/hyperlink" Target="mailto:dianapatricia.lopez@antioquia.gov.co" TargetMode="External"/><Relationship Id="rId538" Type="http://schemas.openxmlformats.org/officeDocument/2006/relationships/hyperlink" Target="mailto:natalia.ruiz@fla.com.co" TargetMode="External"/><Relationship Id="rId745" Type="http://schemas.openxmlformats.org/officeDocument/2006/relationships/hyperlink" Target="mailto:adriana.garcia@antioquia.gov.co" TargetMode="External"/><Relationship Id="rId952" Type="http://schemas.openxmlformats.org/officeDocument/2006/relationships/hyperlink" Target="mailto:fernando.henao@antioquia.gov.co" TargetMode="External"/><Relationship Id="rId81" Type="http://schemas.openxmlformats.org/officeDocument/2006/relationships/hyperlink" Target="mailto:carlos.escobar@antioquia.gov.co" TargetMode="External"/><Relationship Id="rId177" Type="http://schemas.openxmlformats.org/officeDocument/2006/relationships/hyperlink" Target="https://www.contratos.gov.co/consultas/detalleProceso.do?numConstancia=18-1-187482" TargetMode="External"/><Relationship Id="rId384" Type="http://schemas.openxmlformats.org/officeDocument/2006/relationships/hyperlink" Target="mailto:santiago.morales@antioquia.gov.co" TargetMode="External"/><Relationship Id="rId591" Type="http://schemas.openxmlformats.org/officeDocument/2006/relationships/hyperlink" Target="mailto:natalia.ruiz@fla.com.co" TargetMode="External"/><Relationship Id="rId605" Type="http://schemas.openxmlformats.org/officeDocument/2006/relationships/hyperlink" Target="mailto:natalia.ruiz@fla.com.co" TargetMode="External"/><Relationship Id="rId812" Type="http://schemas.openxmlformats.org/officeDocument/2006/relationships/hyperlink" Target="mailto:javier.cuartas@antioquia.gov.co" TargetMode="External"/><Relationship Id="rId1028" Type="http://schemas.openxmlformats.org/officeDocument/2006/relationships/hyperlink" Target="mailto:luz.martinez@antioquia.gov.co" TargetMode="External"/><Relationship Id="rId244" Type="http://schemas.openxmlformats.org/officeDocument/2006/relationships/hyperlink" Target="https://www.contratos.gov.co/consultas/detalleProceso.do?numConstancia=15-1-140110" TargetMode="External"/><Relationship Id="rId689" Type="http://schemas.openxmlformats.org/officeDocument/2006/relationships/hyperlink" Target="mailto:adriana.garcia@antioquia.gov.co" TargetMode="External"/><Relationship Id="rId896" Type="http://schemas.openxmlformats.org/officeDocument/2006/relationships/hyperlink" Target="mailto:deysyalexandra.yepes@antioquia.gov.co" TargetMode="External"/><Relationship Id="rId39" Type="http://schemas.openxmlformats.org/officeDocument/2006/relationships/hyperlink" Target="mailto:juandavid.garcia@antioquia.gov.co" TargetMode="External"/><Relationship Id="rId451" Type="http://schemas.openxmlformats.org/officeDocument/2006/relationships/hyperlink" Target="mailto:hugo.parra@antioquia.gov.co" TargetMode="External"/><Relationship Id="rId549" Type="http://schemas.openxmlformats.org/officeDocument/2006/relationships/hyperlink" Target="mailto:natalia.ruiz@fla.com.co" TargetMode="External"/><Relationship Id="rId756" Type="http://schemas.openxmlformats.org/officeDocument/2006/relationships/hyperlink" Target="mailto:adriana.garcia@antioquia.gov.co" TargetMode="External"/><Relationship Id="rId104" Type="http://schemas.openxmlformats.org/officeDocument/2006/relationships/hyperlink" Target="mailto:carlos.escobar@antioquia.gov.co" TargetMode="External"/><Relationship Id="rId188" Type="http://schemas.openxmlformats.org/officeDocument/2006/relationships/hyperlink" Target="mailto:dianapatricia.lopez@antioquia.gov.co" TargetMode="External"/><Relationship Id="rId311" Type="http://schemas.openxmlformats.org/officeDocument/2006/relationships/hyperlink" Target="https://www.contratos.gov.co/consultas/detalleProceso.do?numConstancia=17-12-7283326" TargetMode="External"/><Relationship Id="rId395" Type="http://schemas.openxmlformats.org/officeDocument/2006/relationships/hyperlink" Target="mailto:santiago.morales@antioquia.gov.co" TargetMode="External"/><Relationship Id="rId409" Type="http://schemas.openxmlformats.org/officeDocument/2006/relationships/hyperlink" Target="mailto:santiago.morales@antioquia.gov.co" TargetMode="External"/><Relationship Id="rId963" Type="http://schemas.openxmlformats.org/officeDocument/2006/relationships/hyperlink" Target="mailto:jose.mesa@antioquia.gov.co" TargetMode="External"/><Relationship Id="rId1039" Type="http://schemas.openxmlformats.org/officeDocument/2006/relationships/drawing" Target="../drawings/drawing1.xml"/><Relationship Id="rId92" Type="http://schemas.openxmlformats.org/officeDocument/2006/relationships/hyperlink" Target="mailto:carlos.escobar@antioquia.gov.co" TargetMode="External"/><Relationship Id="rId616" Type="http://schemas.openxmlformats.org/officeDocument/2006/relationships/hyperlink" Target="mailto:natalia.ruiz@fla.com.co" TargetMode="External"/><Relationship Id="rId823" Type="http://schemas.openxmlformats.org/officeDocument/2006/relationships/hyperlink" Target="mailto:carlos.cordoba@antioquia.gov.co" TargetMode="External"/><Relationship Id="rId255" Type="http://schemas.openxmlformats.org/officeDocument/2006/relationships/hyperlink" Target="https://www.contratos.gov.co/consultas/detalleProceso.do?numConstancia=18-1-187488" TargetMode="External"/><Relationship Id="rId462" Type="http://schemas.openxmlformats.org/officeDocument/2006/relationships/hyperlink" Target="mailto:hugo.parra@antioquia.gov.co" TargetMode="External"/><Relationship Id="rId115" Type="http://schemas.openxmlformats.org/officeDocument/2006/relationships/hyperlink" Target="mailto:carlos.escobar@antioquia.gov.co" TargetMode="External"/><Relationship Id="rId322" Type="http://schemas.openxmlformats.org/officeDocument/2006/relationships/hyperlink" Target="https://www.contratos.gov.co/consultas/detalleProceso.do?numConstancia=17-15-7235789" TargetMode="External"/><Relationship Id="rId767" Type="http://schemas.openxmlformats.org/officeDocument/2006/relationships/hyperlink" Target="mailto:adriana.garcia@antioquia.gov.co" TargetMode="External"/><Relationship Id="rId974" Type="http://schemas.openxmlformats.org/officeDocument/2006/relationships/hyperlink" Target="mailto:william.vegaa@antioquia.gov.co" TargetMode="External"/><Relationship Id="rId199" Type="http://schemas.openxmlformats.org/officeDocument/2006/relationships/hyperlink" Target="mailto:Lucas.Jaramillo@antioquia.gov.co" TargetMode="External"/><Relationship Id="rId627" Type="http://schemas.openxmlformats.org/officeDocument/2006/relationships/hyperlink" Target="mailto:natalia.ruiz@fla.com.co" TargetMode="External"/><Relationship Id="rId834" Type="http://schemas.openxmlformats.org/officeDocument/2006/relationships/hyperlink" Target="mailto:jesus.zapata@antioquia.gov.co" TargetMode="External"/><Relationship Id="rId266" Type="http://schemas.openxmlformats.org/officeDocument/2006/relationships/hyperlink" Target="https://www.contratos.gov.co/consultas/detalleProceso.do?numConstancia=18-15-7715546" TargetMode="External"/><Relationship Id="rId473" Type="http://schemas.openxmlformats.org/officeDocument/2006/relationships/hyperlink" Target="mailto:aicardo.urrego@antioquia.gov.co" TargetMode="External"/><Relationship Id="rId680" Type="http://schemas.openxmlformats.org/officeDocument/2006/relationships/hyperlink" Target="mailto:emmanuel.castrillon@antioquia.gov.co" TargetMode="External"/><Relationship Id="rId901" Type="http://schemas.openxmlformats.org/officeDocument/2006/relationships/hyperlink" Target="mailto:juan.velez@antioquia.gov.co" TargetMode="External"/><Relationship Id="rId30" Type="http://schemas.openxmlformats.org/officeDocument/2006/relationships/hyperlink" Target="mailto:henry.carvajal@antioquia.gov.co" TargetMode="External"/><Relationship Id="rId126" Type="http://schemas.openxmlformats.org/officeDocument/2006/relationships/hyperlink" Target="mailto:carlos.escobar@antioquia.gov.co" TargetMode="External"/><Relationship Id="rId333" Type="http://schemas.openxmlformats.org/officeDocument/2006/relationships/hyperlink" Target="https://www.contratos.gov.co/consultas/detalleProceso.do?numConstancia=17-4-7274949" TargetMode="External"/><Relationship Id="rId540" Type="http://schemas.openxmlformats.org/officeDocument/2006/relationships/hyperlink" Target="mailto:natalia.ruiz@fla.com.co" TargetMode="External"/><Relationship Id="rId778" Type="http://schemas.openxmlformats.org/officeDocument/2006/relationships/hyperlink" Target="mailto:adriana.garcia@antioquia.gov.co" TargetMode="External"/><Relationship Id="rId985" Type="http://schemas.openxmlformats.org/officeDocument/2006/relationships/hyperlink" Target="https://www.contratos.gov.co/consultas/detalleProceso.do?numConstancia=17-12-6962613" TargetMode="External"/><Relationship Id="rId638" Type="http://schemas.openxmlformats.org/officeDocument/2006/relationships/hyperlink" Target="mailto:natalia.ruiz@fla.com.co" TargetMode="External"/><Relationship Id="rId845" Type="http://schemas.openxmlformats.org/officeDocument/2006/relationships/hyperlink" Target="mailto:mauro.gutierrez@antioquia.gov.co" TargetMode="External"/><Relationship Id="rId1030" Type="http://schemas.openxmlformats.org/officeDocument/2006/relationships/hyperlink" Target="mailto:jose.mesa@antioquia.gov.co" TargetMode="External"/><Relationship Id="rId277" Type="http://schemas.openxmlformats.org/officeDocument/2006/relationships/hyperlink" Target="https://www.contratos.gov.co/consultas/detalleProceso.do?numConstancia=18-1-186149" TargetMode="External"/><Relationship Id="rId400" Type="http://schemas.openxmlformats.org/officeDocument/2006/relationships/hyperlink" Target="mailto:santiago.morales@antioquia.gov.co" TargetMode="External"/><Relationship Id="rId484" Type="http://schemas.openxmlformats.org/officeDocument/2006/relationships/hyperlink" Target="mailto:jorge.patino@antioquia.gov.co" TargetMode="External"/><Relationship Id="rId705" Type="http://schemas.openxmlformats.org/officeDocument/2006/relationships/hyperlink" Target="mailto:adriana.garcia@antioquia.gov.co" TargetMode="External"/><Relationship Id="rId137" Type="http://schemas.openxmlformats.org/officeDocument/2006/relationships/hyperlink" Target="mailto:carlos.escobar@antioquia.gov.co" TargetMode="External"/><Relationship Id="rId344" Type="http://schemas.openxmlformats.org/officeDocument/2006/relationships/hyperlink" Target="mailto:dianapatricia.lopez@antioquia.gov.co" TargetMode="External"/><Relationship Id="rId691" Type="http://schemas.openxmlformats.org/officeDocument/2006/relationships/hyperlink" Target="mailto:adriana.garcia@antioquia.gov.co" TargetMode="External"/><Relationship Id="rId789" Type="http://schemas.openxmlformats.org/officeDocument/2006/relationships/hyperlink" Target="mailto:adriana.garcia@antioquia.gov.co" TargetMode="External"/><Relationship Id="rId912" Type="http://schemas.openxmlformats.org/officeDocument/2006/relationships/hyperlink" Target="mailto:deysyalexandra.yepes@antioquia.gov.co" TargetMode="External"/><Relationship Id="rId996" Type="http://schemas.openxmlformats.org/officeDocument/2006/relationships/hyperlink" Target="mailto:jose.mesa@antioquia.gov.co" TargetMode="External"/><Relationship Id="rId41" Type="http://schemas.openxmlformats.org/officeDocument/2006/relationships/hyperlink" Target="mailto:bancodelagente@antioquia.gov.co" TargetMode="External"/><Relationship Id="rId551" Type="http://schemas.openxmlformats.org/officeDocument/2006/relationships/hyperlink" Target="mailto:natalia.ruiz@fla.com.co" TargetMode="External"/><Relationship Id="rId649" Type="http://schemas.openxmlformats.org/officeDocument/2006/relationships/hyperlink" Target="mailto:natalia.ruiz@fla.com.co" TargetMode="External"/><Relationship Id="rId856" Type="http://schemas.openxmlformats.org/officeDocument/2006/relationships/hyperlink" Target="mailto:juan.cortes@antioquia.gov.co" TargetMode="External"/><Relationship Id="rId190" Type="http://schemas.openxmlformats.org/officeDocument/2006/relationships/hyperlink" Target="mailto:dianapatricia.lopez@antioquia.gov.co" TargetMode="External"/><Relationship Id="rId204" Type="http://schemas.openxmlformats.org/officeDocument/2006/relationships/hyperlink" Target="mailto:dianapatricia.lopez@antioquia.gov.co" TargetMode="External"/><Relationship Id="rId288" Type="http://schemas.openxmlformats.org/officeDocument/2006/relationships/hyperlink" Target="mailto:dianapatricia.lopez@antioquia.gov.co" TargetMode="External"/><Relationship Id="rId411" Type="http://schemas.openxmlformats.org/officeDocument/2006/relationships/hyperlink" Target="mailto:santiago.morales@antioquia.gov.co" TargetMode="External"/><Relationship Id="rId509" Type="http://schemas.openxmlformats.org/officeDocument/2006/relationships/hyperlink" Target="mailto:jorge.patino@antioquia.gov.co" TargetMode="External"/><Relationship Id="rId1041" Type="http://schemas.openxmlformats.org/officeDocument/2006/relationships/comments" Target="../comments1.xml"/><Relationship Id="rId495" Type="http://schemas.openxmlformats.org/officeDocument/2006/relationships/hyperlink" Target="mailto:jorge.patino@antioquia.gov.co" TargetMode="External"/><Relationship Id="rId716" Type="http://schemas.openxmlformats.org/officeDocument/2006/relationships/hyperlink" Target="mailto:adriana.garcia@antioquia.gov.co" TargetMode="External"/><Relationship Id="rId923" Type="http://schemas.openxmlformats.org/officeDocument/2006/relationships/hyperlink" Target="mailto:norman.harry@antioquia.gov.co" TargetMode="External"/><Relationship Id="rId52" Type="http://schemas.openxmlformats.org/officeDocument/2006/relationships/hyperlink" Target="mailto:yomar.benitez@antioquia.gov.co" TargetMode="External"/><Relationship Id="rId148" Type="http://schemas.openxmlformats.org/officeDocument/2006/relationships/hyperlink" Target="mailto:carlos.escobar@antioquia.gov.co" TargetMode="External"/><Relationship Id="rId355" Type="http://schemas.openxmlformats.org/officeDocument/2006/relationships/hyperlink" Target="mailto:santiago.morales@antioquia.gov.co" TargetMode="External"/><Relationship Id="rId562" Type="http://schemas.openxmlformats.org/officeDocument/2006/relationships/hyperlink" Target="mailto:natalia.ruiz@fla.com.co" TargetMode="External"/><Relationship Id="rId215" Type="http://schemas.openxmlformats.org/officeDocument/2006/relationships/hyperlink" Target="mailto:dianapatricia.lopez@antioquia.gov.co" TargetMode="External"/><Relationship Id="rId422" Type="http://schemas.openxmlformats.org/officeDocument/2006/relationships/hyperlink" Target="mailto:santiago.morales@antioquia.gov.co" TargetMode="External"/><Relationship Id="rId867" Type="http://schemas.openxmlformats.org/officeDocument/2006/relationships/hyperlink" Target="mailto:juan.hurtado@antioquia.gov.co" TargetMode="External"/><Relationship Id="rId299" Type="http://schemas.openxmlformats.org/officeDocument/2006/relationships/hyperlink" Target="mailto:dianapatricia.lopez@antioquia.gov.co" TargetMode="External"/><Relationship Id="rId727" Type="http://schemas.openxmlformats.org/officeDocument/2006/relationships/hyperlink" Target="mailto:adriana.garcia@antioquia.gov.co" TargetMode="External"/><Relationship Id="rId934" Type="http://schemas.openxmlformats.org/officeDocument/2006/relationships/hyperlink" Target="mailto:angela.soto@antioquia.gov.co" TargetMode="External"/><Relationship Id="rId63" Type="http://schemas.openxmlformats.org/officeDocument/2006/relationships/hyperlink" Target="mailto:maria.ortega@antioquia.gov.co" TargetMode="External"/><Relationship Id="rId159" Type="http://schemas.openxmlformats.org/officeDocument/2006/relationships/hyperlink" Target="https://www.contratos.gov.co/consultas/detalleProceso.do?numConstancia=18-1-191806" TargetMode="External"/><Relationship Id="rId366" Type="http://schemas.openxmlformats.org/officeDocument/2006/relationships/hyperlink" Target="mailto:santiago.morales@antioquia.gov.co" TargetMode="External"/><Relationship Id="rId573" Type="http://schemas.openxmlformats.org/officeDocument/2006/relationships/hyperlink" Target="mailto:natalia.ruiz@fla.com.co" TargetMode="External"/><Relationship Id="rId780" Type="http://schemas.openxmlformats.org/officeDocument/2006/relationships/hyperlink" Target="mailto:adriana.garcia@antioquia.gov.co" TargetMode="External"/><Relationship Id="rId226" Type="http://schemas.openxmlformats.org/officeDocument/2006/relationships/hyperlink" Target="mailto:dianapatricia.lopez@antioquia.gov.co" TargetMode="External"/><Relationship Id="rId433" Type="http://schemas.openxmlformats.org/officeDocument/2006/relationships/hyperlink" Target="mailto:johnjairo.guerra@antioquia.gov.co" TargetMode="External"/><Relationship Id="rId878" Type="http://schemas.openxmlformats.org/officeDocument/2006/relationships/hyperlink" Target="mailto:luis.mesa@antioquia.gov.co" TargetMode="External"/><Relationship Id="rId640" Type="http://schemas.openxmlformats.org/officeDocument/2006/relationships/hyperlink" Target="mailto:natalia.ruiz@fla.com.co" TargetMode="External"/><Relationship Id="rId738" Type="http://schemas.openxmlformats.org/officeDocument/2006/relationships/hyperlink" Target="mailto:adriana.garcia@antioquia.gov.co" TargetMode="External"/><Relationship Id="rId945" Type="http://schemas.openxmlformats.org/officeDocument/2006/relationships/hyperlink" Target="mailto:juanesteban.serna@antioquia.gov.co" TargetMode="External"/><Relationship Id="rId74" Type="http://schemas.openxmlformats.org/officeDocument/2006/relationships/hyperlink" Target="mailto:carlos.escobar@antioquia.gov.co" TargetMode="External"/><Relationship Id="rId377" Type="http://schemas.openxmlformats.org/officeDocument/2006/relationships/hyperlink" Target="mailto:santiago.morales@antioquia.gov.co" TargetMode="External"/><Relationship Id="rId500" Type="http://schemas.openxmlformats.org/officeDocument/2006/relationships/hyperlink" Target="mailto:jorge.patino@antioquia.gov.co" TargetMode="External"/><Relationship Id="rId584" Type="http://schemas.openxmlformats.org/officeDocument/2006/relationships/hyperlink" Target="mailto:natalia.ruiz@fla.com.co" TargetMode="External"/><Relationship Id="rId805" Type="http://schemas.openxmlformats.org/officeDocument/2006/relationships/hyperlink" Target="mailto:adriana.garcia@antioquia.gov.co" TargetMode="External"/><Relationship Id="rId5" Type="http://schemas.openxmlformats.org/officeDocument/2006/relationships/hyperlink" Target="mailto:henry.carvajal@antioquia.gov.co" TargetMode="External"/><Relationship Id="rId237" Type="http://schemas.openxmlformats.org/officeDocument/2006/relationships/hyperlink" Target="mailto:dianapatricia.lopez@antioquia.gov.co" TargetMode="External"/><Relationship Id="rId791" Type="http://schemas.openxmlformats.org/officeDocument/2006/relationships/hyperlink" Target="mailto:adriana.garcia@antioquia.gov.co" TargetMode="External"/><Relationship Id="rId889" Type="http://schemas.openxmlformats.org/officeDocument/2006/relationships/hyperlink" Target="mailto:angela.ortega@antioquia.gov.co" TargetMode="External"/><Relationship Id="rId444" Type="http://schemas.openxmlformats.org/officeDocument/2006/relationships/hyperlink" Target="mailto:hugo.parra@antioquia.gov.co" TargetMode="External"/><Relationship Id="rId651" Type="http://schemas.openxmlformats.org/officeDocument/2006/relationships/hyperlink" Target="mailto:natalia.ruiz@fla.com.co" TargetMode="External"/><Relationship Id="rId749" Type="http://schemas.openxmlformats.org/officeDocument/2006/relationships/hyperlink" Target="mailto:adriana.garcia@antioquia.gov.co" TargetMode="External"/><Relationship Id="rId290" Type="http://schemas.openxmlformats.org/officeDocument/2006/relationships/hyperlink" Target="mailto:dianapatricia.lopez@antioquia.gov.co" TargetMode="External"/><Relationship Id="rId304" Type="http://schemas.openxmlformats.org/officeDocument/2006/relationships/hyperlink" Target="mailto:dianapatricia.lopez@antioquia.gov.co" TargetMode="External"/><Relationship Id="rId388" Type="http://schemas.openxmlformats.org/officeDocument/2006/relationships/hyperlink" Target="mailto:santiago.morales@antioquia.gov.co" TargetMode="External"/><Relationship Id="rId511" Type="http://schemas.openxmlformats.org/officeDocument/2006/relationships/hyperlink" Target="mailto:jorge.patino@antioquia.gov.co" TargetMode="External"/><Relationship Id="rId609" Type="http://schemas.openxmlformats.org/officeDocument/2006/relationships/hyperlink" Target="mailto:natalia.ruiz@fla.com.co" TargetMode="External"/><Relationship Id="rId956" Type="http://schemas.openxmlformats.org/officeDocument/2006/relationships/hyperlink" Target="mailto:juan.gallegoosorio@antioquia.gov.co" TargetMode="External"/><Relationship Id="rId85" Type="http://schemas.openxmlformats.org/officeDocument/2006/relationships/hyperlink" Target="mailto:carlos.escobar@antioquia.gov.co" TargetMode="External"/><Relationship Id="rId150" Type="http://schemas.openxmlformats.org/officeDocument/2006/relationships/hyperlink" Target="mailto:carlos.escobar@antioquia.gov.co" TargetMode="External"/><Relationship Id="rId595" Type="http://schemas.openxmlformats.org/officeDocument/2006/relationships/hyperlink" Target="mailto:natalia.ruiz@fla.com.co" TargetMode="External"/><Relationship Id="rId816" Type="http://schemas.openxmlformats.org/officeDocument/2006/relationships/hyperlink" Target="mailto:wilson.villa@antioquia.gov.co" TargetMode="External"/><Relationship Id="rId1001" Type="http://schemas.openxmlformats.org/officeDocument/2006/relationships/hyperlink" Target="mailto:javier.gelvez@antioquia.gov.co" TargetMode="External"/><Relationship Id="rId248" Type="http://schemas.openxmlformats.org/officeDocument/2006/relationships/hyperlink" Target="https://www.contratos.gov.co/consultas/detalleProceso.do?numConstancia=15-1-140110" TargetMode="External"/><Relationship Id="rId455" Type="http://schemas.openxmlformats.org/officeDocument/2006/relationships/hyperlink" Target="mailto:hugo.parra@antioquia.gov.co" TargetMode="External"/><Relationship Id="rId662" Type="http://schemas.openxmlformats.org/officeDocument/2006/relationships/hyperlink" Target="mailto:natalia.ruiz@fla.com.co" TargetMode="External"/><Relationship Id="rId12" Type="http://schemas.openxmlformats.org/officeDocument/2006/relationships/hyperlink" Target="mailto:henry.carvajal@antioquia.gov.co" TargetMode="External"/><Relationship Id="rId108" Type="http://schemas.openxmlformats.org/officeDocument/2006/relationships/hyperlink" Target="mailto:carlos.escobar@antioquia.gov.co" TargetMode="External"/><Relationship Id="rId315" Type="http://schemas.openxmlformats.org/officeDocument/2006/relationships/hyperlink" Target="https://www.contratos.gov.co/consultas/detalleProceso.do?numConstancia=17-1-181536" TargetMode="External"/><Relationship Id="rId522" Type="http://schemas.openxmlformats.org/officeDocument/2006/relationships/hyperlink" Target="mailto:natalia.ruiz@fla.com.co" TargetMode="External"/><Relationship Id="rId967" Type="http://schemas.openxmlformats.org/officeDocument/2006/relationships/hyperlink" Target="mailto:donaldy.giraldo@antioquia.gov.co" TargetMode="External"/><Relationship Id="rId96" Type="http://schemas.openxmlformats.org/officeDocument/2006/relationships/hyperlink" Target="mailto:carlos.escobar@antioquia.gov.co" TargetMode="External"/><Relationship Id="rId161" Type="http://schemas.openxmlformats.org/officeDocument/2006/relationships/hyperlink" Target="mailto:Lucas.Jaramillo@antioquia.gov.co" TargetMode="External"/><Relationship Id="rId399" Type="http://schemas.openxmlformats.org/officeDocument/2006/relationships/hyperlink" Target="mailto:santiago.morales@antioquia.gov.co" TargetMode="External"/><Relationship Id="rId827" Type="http://schemas.openxmlformats.org/officeDocument/2006/relationships/hyperlink" Target="mailto:jesus.zapata@antioquia.gov.co" TargetMode="External"/><Relationship Id="rId1012" Type="http://schemas.openxmlformats.org/officeDocument/2006/relationships/hyperlink" Target="mailto:juan.gallegoosorio@antioquia.gov.co" TargetMode="External"/><Relationship Id="rId259" Type="http://schemas.openxmlformats.org/officeDocument/2006/relationships/hyperlink" Target="mailto:dianapatricia.lopez@antioquia.gov.co" TargetMode="External"/><Relationship Id="rId466" Type="http://schemas.openxmlformats.org/officeDocument/2006/relationships/hyperlink" Target="mailto:hugo.parra@antioquia.gov.co" TargetMode="External"/><Relationship Id="rId673" Type="http://schemas.openxmlformats.org/officeDocument/2006/relationships/hyperlink" Target="mailto:natalia.ruiz@fla.com.co" TargetMode="External"/><Relationship Id="rId880" Type="http://schemas.openxmlformats.org/officeDocument/2006/relationships/hyperlink" Target="mailto:luis.mesa@antioquia.gov.co" TargetMode="External"/><Relationship Id="rId23" Type="http://schemas.openxmlformats.org/officeDocument/2006/relationships/hyperlink" Target="mailto:henry.carvajal@antioquia.gov.co" TargetMode="External"/><Relationship Id="rId119" Type="http://schemas.openxmlformats.org/officeDocument/2006/relationships/hyperlink" Target="mailto:carlos.escobar@antioquia.gov.co" TargetMode="External"/><Relationship Id="rId326" Type="http://schemas.openxmlformats.org/officeDocument/2006/relationships/hyperlink" Target="mailto:dianapatricia.lopez@antioquia.gov.co" TargetMode="External"/><Relationship Id="rId533" Type="http://schemas.openxmlformats.org/officeDocument/2006/relationships/hyperlink" Target="mailto:natalia.ruiz@fla.com.co" TargetMode="External"/><Relationship Id="rId978" Type="http://schemas.openxmlformats.org/officeDocument/2006/relationships/hyperlink" Target="mailto:santiago.marin@antioquia.gov.co" TargetMode="External"/><Relationship Id="rId740" Type="http://schemas.openxmlformats.org/officeDocument/2006/relationships/hyperlink" Target="mailto:adriana.garcia@antioquia.gov.co" TargetMode="External"/><Relationship Id="rId838" Type="http://schemas.openxmlformats.org/officeDocument/2006/relationships/hyperlink" Target="mailto:jaime.fernandez@antioquia.gov.co" TargetMode="External"/><Relationship Id="rId1023" Type="http://schemas.openxmlformats.org/officeDocument/2006/relationships/hyperlink" Target="mailto:gustavo.restrepo@antioquia.gov.co" TargetMode="External"/><Relationship Id="rId172" Type="http://schemas.openxmlformats.org/officeDocument/2006/relationships/hyperlink" Target="https://www.contratos.gov.co/consultas/detalleProceso.do?numConstancia=18-1-187499" TargetMode="External"/><Relationship Id="rId477" Type="http://schemas.openxmlformats.org/officeDocument/2006/relationships/hyperlink" Target="mailto:carlos.vanegas@antioquia.%20Gov.co" TargetMode="External"/><Relationship Id="rId600" Type="http://schemas.openxmlformats.org/officeDocument/2006/relationships/hyperlink" Target="mailto:natalia.ruiz@fla.com.co" TargetMode="External"/><Relationship Id="rId684" Type="http://schemas.openxmlformats.org/officeDocument/2006/relationships/hyperlink" Target="mailto:jafed.naranjo@antioquia.gov.co" TargetMode="External"/><Relationship Id="rId337" Type="http://schemas.openxmlformats.org/officeDocument/2006/relationships/hyperlink" Target="https://www.contratos.gov.co/consultas/detalleProceso.do?numConstancia=17-4-7272540" TargetMode="External"/><Relationship Id="rId891" Type="http://schemas.openxmlformats.org/officeDocument/2006/relationships/hyperlink" Target="mailto:jaime.bocanegra@antioquia.gov.co" TargetMode="External"/><Relationship Id="rId905" Type="http://schemas.openxmlformats.org/officeDocument/2006/relationships/hyperlink" Target="mailto:luis.mesa@antioquia.gov.co" TargetMode="External"/><Relationship Id="rId989" Type="http://schemas.openxmlformats.org/officeDocument/2006/relationships/hyperlink" Target="https://www.contratos.gov.co/consultas/detalleProceso.do?numConstancia=17-12-7087287" TargetMode="External"/><Relationship Id="rId34" Type="http://schemas.openxmlformats.org/officeDocument/2006/relationships/hyperlink" Target="mailto:henry.carvajal@antioquia.gov.co" TargetMode="External"/><Relationship Id="rId544" Type="http://schemas.openxmlformats.org/officeDocument/2006/relationships/hyperlink" Target="mailto:natalia.ruiz@fla.com.co" TargetMode="External"/><Relationship Id="rId751" Type="http://schemas.openxmlformats.org/officeDocument/2006/relationships/hyperlink" Target="mailto:adriana.garcia@antioquia.gov.co" TargetMode="External"/><Relationship Id="rId849" Type="http://schemas.openxmlformats.org/officeDocument/2006/relationships/hyperlink" Target="mailto:paula.trujillo@antioquia.gov.co" TargetMode="External"/><Relationship Id="rId183" Type="http://schemas.openxmlformats.org/officeDocument/2006/relationships/hyperlink" Target="mailto:dianapatricia.lopez@antioquia.gov.co" TargetMode="External"/><Relationship Id="rId390" Type="http://schemas.openxmlformats.org/officeDocument/2006/relationships/hyperlink" Target="mailto:santiago.morales@antioquia.gov.co" TargetMode="External"/><Relationship Id="rId404" Type="http://schemas.openxmlformats.org/officeDocument/2006/relationships/hyperlink" Target="mailto:santiago.morales@antioquia.gov.co" TargetMode="External"/><Relationship Id="rId611" Type="http://schemas.openxmlformats.org/officeDocument/2006/relationships/hyperlink" Target="mailto:natalia.ruiz@fla.com.co" TargetMode="External"/><Relationship Id="rId1034" Type="http://schemas.openxmlformats.org/officeDocument/2006/relationships/hyperlink" Target="mailto:santiago.marin@antioquia.gov.co" TargetMode="External"/><Relationship Id="rId250" Type="http://schemas.openxmlformats.org/officeDocument/2006/relationships/hyperlink" Target="https://www.contratos.gov.co/consultas/detalleProceso.do?numConstancia=18-1-187507" TargetMode="External"/><Relationship Id="rId488" Type="http://schemas.openxmlformats.org/officeDocument/2006/relationships/hyperlink" Target="mailto:jorge.patino@antioquia.gov.co" TargetMode="External"/><Relationship Id="rId695" Type="http://schemas.openxmlformats.org/officeDocument/2006/relationships/hyperlink" Target="mailto:adriana.garcia@antioquia.gov.co" TargetMode="External"/><Relationship Id="rId709" Type="http://schemas.openxmlformats.org/officeDocument/2006/relationships/hyperlink" Target="mailto:adriana.garcia@antioquia.gov.co" TargetMode="External"/><Relationship Id="rId916" Type="http://schemas.openxmlformats.org/officeDocument/2006/relationships/hyperlink" Target="mailto:norman.harry@antioquia.gov.co" TargetMode="External"/><Relationship Id="rId45" Type="http://schemas.openxmlformats.org/officeDocument/2006/relationships/hyperlink" Target="mailto:cyomara.rios@antioquia.gov.co" TargetMode="External"/><Relationship Id="rId110" Type="http://schemas.openxmlformats.org/officeDocument/2006/relationships/hyperlink" Target="mailto:carlos.escobar@antioquia.gov.co" TargetMode="External"/><Relationship Id="rId348" Type="http://schemas.openxmlformats.org/officeDocument/2006/relationships/hyperlink" Target="mailto:dianapatricia.lopez@antioquia.gov.co" TargetMode="External"/><Relationship Id="rId555" Type="http://schemas.openxmlformats.org/officeDocument/2006/relationships/hyperlink" Target="mailto:natalia.ruiz@fla.com.co" TargetMode="External"/><Relationship Id="rId762" Type="http://schemas.openxmlformats.org/officeDocument/2006/relationships/hyperlink" Target="mailto:adriana.garcia@antioquia.gov.co" TargetMode="External"/><Relationship Id="rId194" Type="http://schemas.openxmlformats.org/officeDocument/2006/relationships/hyperlink" Target="mailto:dianapatricia.lopez@antioquia.gov.co" TargetMode="External"/><Relationship Id="rId208" Type="http://schemas.openxmlformats.org/officeDocument/2006/relationships/hyperlink" Target="mailto:dianapatricia.lopez@antioquia.gov.co" TargetMode="External"/><Relationship Id="rId415" Type="http://schemas.openxmlformats.org/officeDocument/2006/relationships/hyperlink" Target="mailto:santiago.morales@antioquia.gov.co" TargetMode="External"/><Relationship Id="rId622" Type="http://schemas.openxmlformats.org/officeDocument/2006/relationships/hyperlink" Target="mailto:natalia.ruiz@fla.com.co" TargetMode="External"/><Relationship Id="rId261" Type="http://schemas.openxmlformats.org/officeDocument/2006/relationships/hyperlink" Target="mailto:dianapatricia.lopez@antioquia.gov.co" TargetMode="External"/><Relationship Id="rId499" Type="http://schemas.openxmlformats.org/officeDocument/2006/relationships/hyperlink" Target="mailto:jorge.patino@antioquia.gov.co" TargetMode="External"/><Relationship Id="rId927" Type="http://schemas.openxmlformats.org/officeDocument/2006/relationships/hyperlink" Target="mailto:jhonatan.suarez@antioquia.gov.co" TargetMode="External"/><Relationship Id="rId56" Type="http://schemas.openxmlformats.org/officeDocument/2006/relationships/hyperlink" Target="mailto:jorge.duran@antioquia.gov.co" TargetMode="External"/><Relationship Id="rId359" Type="http://schemas.openxmlformats.org/officeDocument/2006/relationships/hyperlink" Target="mailto:santiago.morales@antioquia.gov.co" TargetMode="External"/><Relationship Id="rId566" Type="http://schemas.openxmlformats.org/officeDocument/2006/relationships/hyperlink" Target="mailto:natalia.ruiz@fla.com.co" TargetMode="External"/><Relationship Id="rId773" Type="http://schemas.openxmlformats.org/officeDocument/2006/relationships/hyperlink" Target="mailto:adriana.garcia@antioquia.gov.co" TargetMode="External"/><Relationship Id="rId121" Type="http://schemas.openxmlformats.org/officeDocument/2006/relationships/hyperlink" Target="mailto:carlos.escobar@antioquia.gov.co" TargetMode="External"/><Relationship Id="rId219" Type="http://schemas.openxmlformats.org/officeDocument/2006/relationships/hyperlink" Target="mailto:dianapatricia.lopez@antioquia.gov.co" TargetMode="External"/><Relationship Id="rId426" Type="http://schemas.openxmlformats.org/officeDocument/2006/relationships/hyperlink" Target="mailto:johnjairo.guerra@antioquia.gov.co" TargetMode="External"/><Relationship Id="rId633" Type="http://schemas.openxmlformats.org/officeDocument/2006/relationships/hyperlink" Target="mailto:natalia.ruiz@fla.com.co" TargetMode="External"/><Relationship Id="rId980" Type="http://schemas.openxmlformats.org/officeDocument/2006/relationships/hyperlink" Target="https://www.contratos.gov.co/consultas/detalleProceso.do?numConstancia=17-12-7387742" TargetMode="External"/><Relationship Id="rId840" Type="http://schemas.openxmlformats.org/officeDocument/2006/relationships/hyperlink" Target="mailto:judith.gomez@antioquia.gov.co" TargetMode="External"/><Relationship Id="rId938" Type="http://schemas.openxmlformats.org/officeDocument/2006/relationships/hyperlink" Target="mailto:Victoria.hoyos@antioquia.gov.co" TargetMode="External"/><Relationship Id="rId67" Type="http://schemas.openxmlformats.org/officeDocument/2006/relationships/hyperlink" Target="mailto:efraim.buitrago@antioquia.gov.co" TargetMode="External"/><Relationship Id="rId272" Type="http://schemas.openxmlformats.org/officeDocument/2006/relationships/hyperlink" Target="https://www.contratos.gov.co/consultas/detalleProceso.do?numConstancia=18-15-7706761" TargetMode="External"/><Relationship Id="rId577" Type="http://schemas.openxmlformats.org/officeDocument/2006/relationships/hyperlink" Target="mailto:natalia.ruiz@fla.com.co" TargetMode="External"/><Relationship Id="rId700" Type="http://schemas.openxmlformats.org/officeDocument/2006/relationships/hyperlink" Target="mailto:adriana.garcia@antioquia.gov.co" TargetMode="External"/><Relationship Id="rId132" Type="http://schemas.openxmlformats.org/officeDocument/2006/relationships/hyperlink" Target="mailto:carlos.escobar@antioquia.gov.co" TargetMode="External"/><Relationship Id="rId784" Type="http://schemas.openxmlformats.org/officeDocument/2006/relationships/hyperlink" Target="mailto:adriana.garcia@antioquia.gov.co" TargetMode="External"/><Relationship Id="rId991" Type="http://schemas.openxmlformats.org/officeDocument/2006/relationships/hyperlink" Target="https://www.contratos.gov.co/consultas/detalleProceso.do?numConstancia=17-13-7410195" TargetMode="External"/><Relationship Id="rId437" Type="http://schemas.openxmlformats.org/officeDocument/2006/relationships/hyperlink" Target="mailto:victoria.ramirez@antioquia.gov.co" TargetMode="External"/><Relationship Id="rId644" Type="http://schemas.openxmlformats.org/officeDocument/2006/relationships/hyperlink" Target="mailto:natalia.ruiz@fla.com.co" TargetMode="External"/><Relationship Id="rId851" Type="http://schemas.openxmlformats.org/officeDocument/2006/relationships/hyperlink" Target="mailto:lorenzo.portocarrero@antioquia.gov.co" TargetMode="External"/><Relationship Id="rId283" Type="http://schemas.openxmlformats.org/officeDocument/2006/relationships/hyperlink" Target="https://www.contratos.gov.co/consultas/detalleProceso.do?numConstancia=18-1-186124" TargetMode="External"/><Relationship Id="rId490" Type="http://schemas.openxmlformats.org/officeDocument/2006/relationships/hyperlink" Target="mailto:jorge.patino@antioquia.gov.co" TargetMode="External"/><Relationship Id="rId504" Type="http://schemas.openxmlformats.org/officeDocument/2006/relationships/hyperlink" Target="mailto:jorge.patino@antioquia.gov.co" TargetMode="External"/><Relationship Id="rId711" Type="http://schemas.openxmlformats.org/officeDocument/2006/relationships/hyperlink" Target="mailto:adriana.garcia@antioquia.gov.co" TargetMode="External"/><Relationship Id="rId949" Type="http://schemas.openxmlformats.org/officeDocument/2006/relationships/hyperlink" Target="mailto:maximiliano.sierra@antioquia.gov.co" TargetMode="External"/><Relationship Id="rId78" Type="http://schemas.openxmlformats.org/officeDocument/2006/relationships/hyperlink" Target="mailto:carlos.escobar@antioquia.gov.co" TargetMode="External"/><Relationship Id="rId143" Type="http://schemas.openxmlformats.org/officeDocument/2006/relationships/hyperlink" Target="mailto:carlos.escobar@antioquia.gov.co" TargetMode="External"/><Relationship Id="rId350" Type="http://schemas.openxmlformats.org/officeDocument/2006/relationships/hyperlink" Target="mailto:dianapatricia.lopez@antioquia.gov.co" TargetMode="External"/><Relationship Id="rId588" Type="http://schemas.openxmlformats.org/officeDocument/2006/relationships/hyperlink" Target="mailto:natalia.ruiz@fla.com.co" TargetMode="External"/><Relationship Id="rId795" Type="http://schemas.openxmlformats.org/officeDocument/2006/relationships/hyperlink" Target="mailto:adriana.garcia@antioquia.gov.co" TargetMode="External"/><Relationship Id="rId809" Type="http://schemas.openxmlformats.org/officeDocument/2006/relationships/hyperlink" Target="mailto:adriana.garcia@antioquia.gov.co" TargetMode="External"/><Relationship Id="rId9" Type="http://schemas.openxmlformats.org/officeDocument/2006/relationships/hyperlink" Target="mailto:henry.carvajal@antioquia.gov.co" TargetMode="External"/><Relationship Id="rId210" Type="http://schemas.openxmlformats.org/officeDocument/2006/relationships/hyperlink" Target="mailto:dianapatricia.lopez@antioquia.gov.co" TargetMode="External"/><Relationship Id="rId448" Type="http://schemas.openxmlformats.org/officeDocument/2006/relationships/hyperlink" Target="mailto:carlos.vanegas@antioquia.%20Gov.co" TargetMode="External"/><Relationship Id="rId655" Type="http://schemas.openxmlformats.org/officeDocument/2006/relationships/hyperlink" Target="mailto:natalia.ruiz@fla.com.co" TargetMode="External"/><Relationship Id="rId862" Type="http://schemas.openxmlformats.org/officeDocument/2006/relationships/hyperlink" Target="mailto:jorge.canas@antioquia.gov.co" TargetMode="External"/><Relationship Id="rId294" Type="http://schemas.openxmlformats.org/officeDocument/2006/relationships/hyperlink" Target="mailto:dianapatricia.lopez@antioquia.gov.co" TargetMode="External"/><Relationship Id="rId308" Type="http://schemas.openxmlformats.org/officeDocument/2006/relationships/hyperlink" Target="https://www.contratos.gov.co/consultas/detalleProceso.do?numConstancia=17-1-168791" TargetMode="External"/><Relationship Id="rId515" Type="http://schemas.openxmlformats.org/officeDocument/2006/relationships/hyperlink" Target="mailto:natalia.ruiz@fla.com.co" TargetMode="External"/><Relationship Id="rId722" Type="http://schemas.openxmlformats.org/officeDocument/2006/relationships/hyperlink" Target="mailto:adriana.garcia@antioquia.gov.co" TargetMode="External"/><Relationship Id="rId89" Type="http://schemas.openxmlformats.org/officeDocument/2006/relationships/hyperlink" Target="mailto:carlos.escobar@antioquia.gov.co" TargetMode="External"/><Relationship Id="rId154" Type="http://schemas.openxmlformats.org/officeDocument/2006/relationships/hyperlink" Target="mailto:carlos.escobar@antioquia.gov.co" TargetMode="External"/><Relationship Id="rId361" Type="http://schemas.openxmlformats.org/officeDocument/2006/relationships/hyperlink" Target="mailto:santiago.morales@antioquia.gov.co" TargetMode="External"/><Relationship Id="rId599" Type="http://schemas.openxmlformats.org/officeDocument/2006/relationships/hyperlink" Target="mailto:natalia.ruiz@fla.com.co" TargetMode="External"/><Relationship Id="rId1005" Type="http://schemas.openxmlformats.org/officeDocument/2006/relationships/hyperlink" Target="https://community.secop.gov.co/Public/Tendering/ContractNoticeManagement/Index?currentLanguage=es-CO&amp;Page=login&amp;Country=CO&amp;SkinName=CCE" TargetMode="External"/><Relationship Id="rId459" Type="http://schemas.openxmlformats.org/officeDocument/2006/relationships/hyperlink" Target="mailto:hugo.parra@antioquia.gov.co" TargetMode="External"/><Relationship Id="rId666" Type="http://schemas.openxmlformats.org/officeDocument/2006/relationships/hyperlink" Target="mailto:natalia.ruiz@fla.com.co" TargetMode="External"/><Relationship Id="rId873" Type="http://schemas.openxmlformats.org/officeDocument/2006/relationships/hyperlink" Target="mailto:camila.zapata@antioquia.gov.co" TargetMode="External"/><Relationship Id="rId16" Type="http://schemas.openxmlformats.org/officeDocument/2006/relationships/hyperlink" Target="mailto:henry.carvajal@antioquia.gov.co" TargetMode="External"/><Relationship Id="rId221" Type="http://schemas.openxmlformats.org/officeDocument/2006/relationships/hyperlink" Target="mailto:dianapatricia.lopez@antioquia.gov.co" TargetMode="External"/><Relationship Id="rId319" Type="http://schemas.openxmlformats.org/officeDocument/2006/relationships/hyperlink" Target="https://www.contratos.gov.co/consultas/detalleProceso.do?numConstancia=17-1-181546" TargetMode="External"/><Relationship Id="rId526" Type="http://schemas.openxmlformats.org/officeDocument/2006/relationships/hyperlink" Target="mailto:natalia.ruiz@fla.com.co" TargetMode="External"/><Relationship Id="rId733" Type="http://schemas.openxmlformats.org/officeDocument/2006/relationships/hyperlink" Target="mailto:adriana.garcia@antioquia.gov.co" TargetMode="External"/><Relationship Id="rId940" Type="http://schemas.openxmlformats.org/officeDocument/2006/relationships/hyperlink" Target="mailto:sebastian.espinosa@antioquia.gov.co" TargetMode="External"/><Relationship Id="rId1016" Type="http://schemas.openxmlformats.org/officeDocument/2006/relationships/hyperlink" Target="mailto:juan.gallegoosorio@antioquia.gov.co" TargetMode="External"/><Relationship Id="rId165" Type="http://schemas.openxmlformats.org/officeDocument/2006/relationships/hyperlink" Target="https://www.contratos.gov.co/consultas/detalleProceso.do?numConstancia=18-15-7930754" TargetMode="External"/><Relationship Id="rId372" Type="http://schemas.openxmlformats.org/officeDocument/2006/relationships/hyperlink" Target="mailto:santiago.morales@antioquia.gov.co" TargetMode="External"/><Relationship Id="rId677" Type="http://schemas.openxmlformats.org/officeDocument/2006/relationships/hyperlink" Target="mailto:natalia.ruiz@fla.com.co" TargetMode="External"/><Relationship Id="rId800" Type="http://schemas.openxmlformats.org/officeDocument/2006/relationships/hyperlink" Target="mailto:adriana.garcia@antioquia.gov.co" TargetMode="External"/><Relationship Id="rId232" Type="http://schemas.openxmlformats.org/officeDocument/2006/relationships/hyperlink" Target="mailto:dianapatricia.lopez@antioquia.gov.co" TargetMode="External"/><Relationship Id="rId884" Type="http://schemas.openxmlformats.org/officeDocument/2006/relationships/hyperlink" Target="mailto:angela.ortega@antioquia.gov.co" TargetMode="External"/><Relationship Id="rId27" Type="http://schemas.openxmlformats.org/officeDocument/2006/relationships/hyperlink" Target="mailto:henry.carvajal@antioquia.gov.co" TargetMode="External"/><Relationship Id="rId537" Type="http://schemas.openxmlformats.org/officeDocument/2006/relationships/hyperlink" Target="mailto:natalia.ruiz@fla.com.co" TargetMode="External"/><Relationship Id="rId744" Type="http://schemas.openxmlformats.org/officeDocument/2006/relationships/hyperlink" Target="mailto:adriana.garcia@antioquia.gov.co" TargetMode="External"/><Relationship Id="rId951" Type="http://schemas.openxmlformats.org/officeDocument/2006/relationships/hyperlink" Target="mailto:jorge.elejalde@antioquia.gov.co" TargetMode="External"/><Relationship Id="rId80" Type="http://schemas.openxmlformats.org/officeDocument/2006/relationships/hyperlink" Target="mailto:carlos.escobar@antioquia.gov.co" TargetMode="External"/><Relationship Id="rId176" Type="http://schemas.openxmlformats.org/officeDocument/2006/relationships/hyperlink" Target="https://www.contratos.gov.co/consultas/detalleProceso.do?numConstancia=18-1-187486" TargetMode="External"/><Relationship Id="rId383" Type="http://schemas.openxmlformats.org/officeDocument/2006/relationships/hyperlink" Target="mailto:santiago.morales@antioquia.gov.co" TargetMode="External"/><Relationship Id="rId590" Type="http://schemas.openxmlformats.org/officeDocument/2006/relationships/hyperlink" Target="mailto:natalia.ruiz@fla.com.co" TargetMode="External"/><Relationship Id="rId604" Type="http://schemas.openxmlformats.org/officeDocument/2006/relationships/hyperlink" Target="mailto:natalia.ruiz@fla.com.co" TargetMode="External"/><Relationship Id="rId811" Type="http://schemas.openxmlformats.org/officeDocument/2006/relationships/hyperlink" Target="mailto:adriana.garcia@antioquia.gov.co" TargetMode="External"/><Relationship Id="rId1027" Type="http://schemas.openxmlformats.org/officeDocument/2006/relationships/hyperlink" Target="https://community.secop.gov.co/Public/Tendering/ContractNoticeManagement/Index?currentLanguage=es-CO&amp;Page=login&amp;Country=CO&amp;SkinName=CCE" TargetMode="External"/><Relationship Id="rId243" Type="http://schemas.openxmlformats.org/officeDocument/2006/relationships/hyperlink" Target="https://www.contratos.gov.co/consultas/detalleProceso.do?numConstancia=15-1-140110" TargetMode="External"/><Relationship Id="rId450" Type="http://schemas.openxmlformats.org/officeDocument/2006/relationships/hyperlink" Target="mailto:carlosalberto.marin@antioquia.gov.co" TargetMode="External"/><Relationship Id="rId688" Type="http://schemas.openxmlformats.org/officeDocument/2006/relationships/hyperlink" Target="mailto:javier.cuartas@antioquia.gov.co" TargetMode="External"/><Relationship Id="rId895" Type="http://schemas.openxmlformats.org/officeDocument/2006/relationships/hyperlink" Target="mailto:juan.velez@antioquia.gov.co" TargetMode="External"/><Relationship Id="rId909" Type="http://schemas.openxmlformats.org/officeDocument/2006/relationships/hyperlink" Target="mailto:juan.velez@antioquia.gov.co" TargetMode="External"/><Relationship Id="rId38" Type="http://schemas.openxmlformats.org/officeDocument/2006/relationships/hyperlink" Target="mailto:juandavid.garcia@antioquia.gov.co" TargetMode="External"/><Relationship Id="rId103" Type="http://schemas.openxmlformats.org/officeDocument/2006/relationships/hyperlink" Target="mailto:carlos.escobar@antioquia.gov.co" TargetMode="External"/><Relationship Id="rId310" Type="http://schemas.openxmlformats.org/officeDocument/2006/relationships/hyperlink" Target="mailto:Lucas.Jaramillo@antioquia.gov.co" TargetMode="External"/><Relationship Id="rId548" Type="http://schemas.openxmlformats.org/officeDocument/2006/relationships/hyperlink" Target="mailto:natalia.ruiz@fla.com.co" TargetMode="External"/><Relationship Id="rId755" Type="http://schemas.openxmlformats.org/officeDocument/2006/relationships/hyperlink" Target="mailto:adriana.garcia@antioquia.gov.co" TargetMode="External"/><Relationship Id="rId962" Type="http://schemas.openxmlformats.org/officeDocument/2006/relationships/hyperlink" Target="mailto:jose.mesa@antioquia.gov.co" TargetMode="External"/><Relationship Id="rId91" Type="http://schemas.openxmlformats.org/officeDocument/2006/relationships/hyperlink" Target="mailto:carlos.escobar@antioquia.gov.co" TargetMode="External"/><Relationship Id="rId187" Type="http://schemas.openxmlformats.org/officeDocument/2006/relationships/hyperlink" Target="mailto:dianapatricia.lopez@antioquia.gov.co" TargetMode="External"/><Relationship Id="rId394" Type="http://schemas.openxmlformats.org/officeDocument/2006/relationships/hyperlink" Target="mailto:santiago.morales@antioquia.gov.co" TargetMode="External"/><Relationship Id="rId408" Type="http://schemas.openxmlformats.org/officeDocument/2006/relationships/hyperlink" Target="mailto:santiago.morales@antioquia.gov.co" TargetMode="External"/><Relationship Id="rId615" Type="http://schemas.openxmlformats.org/officeDocument/2006/relationships/hyperlink" Target="mailto:natalia.ruiz@fla.com.co" TargetMode="External"/><Relationship Id="rId822" Type="http://schemas.openxmlformats.org/officeDocument/2006/relationships/hyperlink" Target="mailto:libardo.castrillon@antioquia.gov.co" TargetMode="External"/><Relationship Id="rId1038" Type="http://schemas.openxmlformats.org/officeDocument/2006/relationships/printerSettings" Target="../printerSettings/printerSettings1.bin"/><Relationship Id="rId254" Type="http://schemas.openxmlformats.org/officeDocument/2006/relationships/hyperlink" Target="https://www.contratos.gov.co/consultas/detalleProceso.do?numConstancia=18-1-187492" TargetMode="External"/><Relationship Id="rId699" Type="http://schemas.openxmlformats.org/officeDocument/2006/relationships/hyperlink" Target="mailto:adriana.garcia@antioquia.gov.co" TargetMode="External"/><Relationship Id="rId49" Type="http://schemas.openxmlformats.org/officeDocument/2006/relationships/hyperlink" Target="mailto:harlinton.arango@antioquia.gov.co" TargetMode="External"/><Relationship Id="rId114" Type="http://schemas.openxmlformats.org/officeDocument/2006/relationships/hyperlink" Target="mailto:carlos.escobar@antioquia.gov.co" TargetMode="External"/><Relationship Id="rId461" Type="http://schemas.openxmlformats.org/officeDocument/2006/relationships/hyperlink" Target="mailto:hugo.parra@antioquia.gov.co" TargetMode="External"/><Relationship Id="rId559" Type="http://schemas.openxmlformats.org/officeDocument/2006/relationships/hyperlink" Target="mailto:natalia.ruiz@fla.com.co" TargetMode="External"/><Relationship Id="rId766" Type="http://schemas.openxmlformats.org/officeDocument/2006/relationships/hyperlink" Target="mailto:adriana.garcia@antioquia.gov.co" TargetMode="External"/><Relationship Id="rId198" Type="http://schemas.openxmlformats.org/officeDocument/2006/relationships/hyperlink" Target="mailto:dianapatricia.lopez@antioquia.gov.co" TargetMode="External"/><Relationship Id="rId321" Type="http://schemas.openxmlformats.org/officeDocument/2006/relationships/hyperlink" Target="https://www.contratos.gov.co/consultas/detalleProceso.do?numConstancia=17-1-181530" TargetMode="External"/><Relationship Id="rId419" Type="http://schemas.openxmlformats.org/officeDocument/2006/relationships/hyperlink" Target="mailto:santiago.morales@antioquia.gov.co" TargetMode="External"/><Relationship Id="rId626" Type="http://schemas.openxmlformats.org/officeDocument/2006/relationships/hyperlink" Target="mailto:natalia.ruiz@fla.com.co" TargetMode="External"/><Relationship Id="rId973" Type="http://schemas.openxmlformats.org/officeDocument/2006/relationships/hyperlink" Target="mailto:william.vegaa@antioquia.gov.co" TargetMode="External"/><Relationship Id="rId833" Type="http://schemas.openxmlformats.org/officeDocument/2006/relationships/hyperlink" Target="mailto:silvia.orozco@antioquia.gov.co" TargetMode="External"/><Relationship Id="rId265" Type="http://schemas.openxmlformats.org/officeDocument/2006/relationships/hyperlink" Target="https://www.contratos.gov.co/consultas/detalleProceso.do?numConstancia=18-15-7718149" TargetMode="External"/><Relationship Id="rId472" Type="http://schemas.openxmlformats.org/officeDocument/2006/relationships/hyperlink" Target="mailto:aicardo.urrego@antioquia.gov.co" TargetMode="External"/><Relationship Id="rId900" Type="http://schemas.openxmlformats.org/officeDocument/2006/relationships/hyperlink" Target="mailto:diego.agudeloz@antioquia.gov.co" TargetMode="External"/><Relationship Id="rId125" Type="http://schemas.openxmlformats.org/officeDocument/2006/relationships/hyperlink" Target="mailto:carlos.escobar@antioquia.gov.co" TargetMode="External"/><Relationship Id="rId332" Type="http://schemas.openxmlformats.org/officeDocument/2006/relationships/hyperlink" Target="https://www.contratos.gov.co/consultas/detalleProceso.do?numConstancia=17-4-7275221" TargetMode="External"/><Relationship Id="rId777" Type="http://schemas.openxmlformats.org/officeDocument/2006/relationships/hyperlink" Target="mailto:adriana.garcia@antioquia.gov.co" TargetMode="External"/><Relationship Id="rId984" Type="http://schemas.openxmlformats.org/officeDocument/2006/relationships/hyperlink" Target="https://www.contratos.gov.co/consultas/detalleProceso.do?numConstancia=17-12-7087240" TargetMode="External"/><Relationship Id="rId637" Type="http://schemas.openxmlformats.org/officeDocument/2006/relationships/hyperlink" Target="mailto:natalia.ruiz@fla.com.co" TargetMode="External"/><Relationship Id="rId844" Type="http://schemas.openxmlformats.org/officeDocument/2006/relationships/hyperlink" Target="mailto:mauro.gutierrez@antioquia.gov.co" TargetMode="External"/><Relationship Id="rId276" Type="http://schemas.openxmlformats.org/officeDocument/2006/relationships/hyperlink" Target="https://www.contratos.gov.co/consultas/detalleProceso.do?numConstancia=18-1-186152" TargetMode="External"/><Relationship Id="rId483" Type="http://schemas.openxmlformats.org/officeDocument/2006/relationships/hyperlink" Target="mailto:jorge.patino@antioquia.gov.co" TargetMode="External"/><Relationship Id="rId690" Type="http://schemas.openxmlformats.org/officeDocument/2006/relationships/hyperlink" Target="mailto:adriana.garcia@antioquia.gov.co" TargetMode="External"/><Relationship Id="rId704" Type="http://schemas.openxmlformats.org/officeDocument/2006/relationships/hyperlink" Target="mailto:adriana.garcia@antioquia.gov.co" TargetMode="External"/><Relationship Id="rId911" Type="http://schemas.openxmlformats.org/officeDocument/2006/relationships/hyperlink" Target="mailto:deysyalexandra.yepes@antioquia.gov.co" TargetMode="External"/><Relationship Id="rId40" Type="http://schemas.openxmlformats.org/officeDocument/2006/relationships/hyperlink" Target="mailto:juandavid.garcia@antioquia.gov.co" TargetMode="External"/><Relationship Id="rId136" Type="http://schemas.openxmlformats.org/officeDocument/2006/relationships/hyperlink" Target="mailto:carlos.escobar@antioquia.gov.co" TargetMode="External"/><Relationship Id="rId343" Type="http://schemas.openxmlformats.org/officeDocument/2006/relationships/hyperlink" Target="https://www.contratos.gov.co/consultas/detalleProceso.do?numConstancia=17-15-7208339" TargetMode="External"/><Relationship Id="rId550" Type="http://schemas.openxmlformats.org/officeDocument/2006/relationships/hyperlink" Target="mailto:natalia.ruiz@fla.com.co" TargetMode="External"/><Relationship Id="rId788" Type="http://schemas.openxmlformats.org/officeDocument/2006/relationships/hyperlink" Target="mailto:adriana.garcia@antioquia.gov.co" TargetMode="External"/><Relationship Id="rId995" Type="http://schemas.openxmlformats.org/officeDocument/2006/relationships/hyperlink" Target="https://www.contratos.gov.co/consultas/detalleProceso.do?numConstancia=18-12-7545589" TargetMode="External"/><Relationship Id="rId203" Type="http://schemas.openxmlformats.org/officeDocument/2006/relationships/hyperlink" Target="mailto:dianapatricia.lopez@antioquia.gov.co" TargetMode="External"/><Relationship Id="rId648" Type="http://schemas.openxmlformats.org/officeDocument/2006/relationships/hyperlink" Target="mailto:natalia.ruiz@fla.com.co" TargetMode="External"/><Relationship Id="rId855" Type="http://schemas.openxmlformats.org/officeDocument/2006/relationships/hyperlink" Target="mailto:lorenzo.portocarrero@antioquia.gov.co" TargetMode="External"/><Relationship Id="rId1040" Type="http://schemas.openxmlformats.org/officeDocument/2006/relationships/vmlDrawing" Target="../drawings/vmlDrawing1.vml"/><Relationship Id="rId287" Type="http://schemas.openxmlformats.org/officeDocument/2006/relationships/hyperlink" Target="https://www.contratos.gov.co/consultas/detalleProceso.do?numConstancia=17-4-7283694" TargetMode="External"/><Relationship Id="rId410" Type="http://schemas.openxmlformats.org/officeDocument/2006/relationships/hyperlink" Target="mailto:santiago.morales@antioquia.gov.co" TargetMode="External"/><Relationship Id="rId494" Type="http://schemas.openxmlformats.org/officeDocument/2006/relationships/hyperlink" Target="mailto:jorge.patino@antioquia.gov.co" TargetMode="External"/><Relationship Id="rId508" Type="http://schemas.openxmlformats.org/officeDocument/2006/relationships/hyperlink" Target="mailto:jorge.patino@antioquia.gov.co" TargetMode="External"/><Relationship Id="rId715" Type="http://schemas.openxmlformats.org/officeDocument/2006/relationships/hyperlink" Target="mailto:adriana.garcia@antioquia.gov.co" TargetMode="External"/><Relationship Id="rId922" Type="http://schemas.openxmlformats.org/officeDocument/2006/relationships/hyperlink" Target="mailto:norman.harry@antioquia.gov.co" TargetMode="External"/><Relationship Id="rId147" Type="http://schemas.openxmlformats.org/officeDocument/2006/relationships/hyperlink" Target="mailto:carlos.escobar@antioquia.gov.co" TargetMode="External"/><Relationship Id="rId354" Type="http://schemas.openxmlformats.org/officeDocument/2006/relationships/hyperlink" Target="mailto:santiago.morales@antioquia.gov.co" TargetMode="External"/><Relationship Id="rId799" Type="http://schemas.openxmlformats.org/officeDocument/2006/relationships/hyperlink" Target="mailto:adriana.garcia@antioquia.gov.co" TargetMode="External"/><Relationship Id="rId51" Type="http://schemas.openxmlformats.org/officeDocument/2006/relationships/hyperlink" Target="mailto:juandavid.garcia@antioquia.gov.co" TargetMode="External"/><Relationship Id="rId561" Type="http://schemas.openxmlformats.org/officeDocument/2006/relationships/hyperlink" Target="mailto:natalia.ruiz@fla.com.co" TargetMode="External"/><Relationship Id="rId659" Type="http://schemas.openxmlformats.org/officeDocument/2006/relationships/hyperlink" Target="mailto:natalia.ruiz@fla.com.co" TargetMode="External"/><Relationship Id="rId866" Type="http://schemas.openxmlformats.org/officeDocument/2006/relationships/hyperlink" Target="mailto:juan.hurtado@antioquia.gov.co" TargetMode="External"/><Relationship Id="rId214" Type="http://schemas.openxmlformats.org/officeDocument/2006/relationships/hyperlink" Target="mailto:dianapatricia.lopez@antioquia.gov.co" TargetMode="External"/><Relationship Id="rId298" Type="http://schemas.openxmlformats.org/officeDocument/2006/relationships/hyperlink" Target="mailto:dianapatricia.lopez@antioquia.gov.co" TargetMode="External"/><Relationship Id="rId421" Type="http://schemas.openxmlformats.org/officeDocument/2006/relationships/hyperlink" Target="mailto:santiago.morales@antioquia.gov.co" TargetMode="External"/><Relationship Id="rId519" Type="http://schemas.openxmlformats.org/officeDocument/2006/relationships/hyperlink" Target="mailto:natalia.ruiz@fla.com.co" TargetMode="External"/><Relationship Id="rId158" Type="http://schemas.openxmlformats.org/officeDocument/2006/relationships/hyperlink" Target="mailto:carlos.escobar@antioquia.gov.co" TargetMode="External"/><Relationship Id="rId726" Type="http://schemas.openxmlformats.org/officeDocument/2006/relationships/hyperlink" Target="mailto:adriana.garcia@antioquia.gov.co" TargetMode="External"/><Relationship Id="rId933" Type="http://schemas.openxmlformats.org/officeDocument/2006/relationships/hyperlink" Target="mailto:adriana.fontalvo@antioquia.gov.co" TargetMode="External"/><Relationship Id="rId1009" Type="http://schemas.openxmlformats.org/officeDocument/2006/relationships/hyperlink" Target="https://www.contratos.gov.co/consultas/detalleProceso.do?numConstancia=18-12-7591035" TargetMode="External"/><Relationship Id="rId62" Type="http://schemas.openxmlformats.org/officeDocument/2006/relationships/hyperlink" Target="mailto:maria.ortega@antioquia.gov.co" TargetMode="External"/><Relationship Id="rId365" Type="http://schemas.openxmlformats.org/officeDocument/2006/relationships/hyperlink" Target="mailto:santiago.morales@antioquia.gov.co" TargetMode="External"/><Relationship Id="rId572" Type="http://schemas.openxmlformats.org/officeDocument/2006/relationships/hyperlink" Target="mailto:natalia.ruiz@fla.com.co" TargetMode="External"/><Relationship Id="rId225" Type="http://schemas.openxmlformats.org/officeDocument/2006/relationships/hyperlink" Target="mailto:dianapatricia.lopez@antioquia.gov.co" TargetMode="External"/><Relationship Id="rId432" Type="http://schemas.openxmlformats.org/officeDocument/2006/relationships/hyperlink" Target="mailto:gloria.munera@antioquia.gov.co" TargetMode="External"/><Relationship Id="rId877" Type="http://schemas.openxmlformats.org/officeDocument/2006/relationships/hyperlink" Target="mailto:luis.mesa@antioquia.gov.co" TargetMode="External"/><Relationship Id="rId737" Type="http://schemas.openxmlformats.org/officeDocument/2006/relationships/hyperlink" Target="mailto:adriana.garcia@antioquia.gov.co" TargetMode="External"/><Relationship Id="rId944" Type="http://schemas.openxmlformats.org/officeDocument/2006/relationships/hyperlink" Target="mailto:Victoria.hoyos@antioquia.gov.co" TargetMode="External"/><Relationship Id="rId73" Type="http://schemas.openxmlformats.org/officeDocument/2006/relationships/hyperlink" Target="mailto:carlos.escobar@antioquia.gov.co" TargetMode="External"/><Relationship Id="rId169" Type="http://schemas.openxmlformats.org/officeDocument/2006/relationships/hyperlink" Target="https://www.contratos.gov.co/consultas/detalleProceso.do?numConstancia=18-1-187504" TargetMode="External"/><Relationship Id="rId376" Type="http://schemas.openxmlformats.org/officeDocument/2006/relationships/hyperlink" Target="mailto:santiago.morales@antioquia.gov.co" TargetMode="External"/><Relationship Id="rId583" Type="http://schemas.openxmlformats.org/officeDocument/2006/relationships/hyperlink" Target="mailto:natalia.ruiz@fla.com.co" TargetMode="External"/><Relationship Id="rId790" Type="http://schemas.openxmlformats.org/officeDocument/2006/relationships/hyperlink" Target="mailto:adriana.garcia@antioquia.gov.co" TargetMode="External"/><Relationship Id="rId804" Type="http://schemas.openxmlformats.org/officeDocument/2006/relationships/hyperlink" Target="mailto:adriana.garcia@antioquia.gov.co" TargetMode="External"/><Relationship Id="rId4" Type="http://schemas.openxmlformats.org/officeDocument/2006/relationships/hyperlink" Target="mailto:henry.carvajal@antioquia.gov.co" TargetMode="External"/><Relationship Id="rId236" Type="http://schemas.openxmlformats.org/officeDocument/2006/relationships/hyperlink" Target="mailto:dianapatricia.lopez@antioquia.gov.co" TargetMode="External"/><Relationship Id="rId443" Type="http://schemas.openxmlformats.org/officeDocument/2006/relationships/hyperlink" Target="mailto:hugo.parra@antioquia.gov.co" TargetMode="External"/><Relationship Id="rId650" Type="http://schemas.openxmlformats.org/officeDocument/2006/relationships/hyperlink" Target="mailto:natalia.ruiz@fla.com.co" TargetMode="External"/><Relationship Id="rId888" Type="http://schemas.openxmlformats.org/officeDocument/2006/relationships/hyperlink" Target="mailto:angela.ortega@antioquia.gov.co" TargetMode="External"/><Relationship Id="rId303" Type="http://schemas.openxmlformats.org/officeDocument/2006/relationships/hyperlink" Target="mailto:dianapatricia.lopez@antioquia.gov.co" TargetMode="External"/><Relationship Id="rId748" Type="http://schemas.openxmlformats.org/officeDocument/2006/relationships/hyperlink" Target="mailto:adriana.garcia@antioquia.gov.co" TargetMode="External"/><Relationship Id="rId955" Type="http://schemas.openxmlformats.org/officeDocument/2006/relationships/hyperlink" Target="mailto:jorge.elejalde@antioquia.gov.co" TargetMode="External"/><Relationship Id="rId84" Type="http://schemas.openxmlformats.org/officeDocument/2006/relationships/hyperlink" Target="mailto:carlos.escobar@antioquia.gov.co" TargetMode="External"/><Relationship Id="rId387" Type="http://schemas.openxmlformats.org/officeDocument/2006/relationships/hyperlink" Target="mailto:santiago.morales@antioquia.gov.co" TargetMode="External"/><Relationship Id="rId510" Type="http://schemas.openxmlformats.org/officeDocument/2006/relationships/hyperlink" Target="mailto:jorge.patino@antioquia.gov.co" TargetMode="External"/><Relationship Id="rId594" Type="http://schemas.openxmlformats.org/officeDocument/2006/relationships/hyperlink" Target="mailto:natalia.ruiz@fla.com.co" TargetMode="External"/><Relationship Id="rId608" Type="http://schemas.openxmlformats.org/officeDocument/2006/relationships/hyperlink" Target="mailto:natalia.ruiz@fla.com.co" TargetMode="External"/><Relationship Id="rId815" Type="http://schemas.openxmlformats.org/officeDocument/2006/relationships/hyperlink" Target="mailto:wilson.villa@antioquia.gov.co" TargetMode="External"/><Relationship Id="rId247" Type="http://schemas.openxmlformats.org/officeDocument/2006/relationships/hyperlink" Target="https://www.contratos.gov.co/consultas/detalleProceso.do?numConstancia=15-15-4142122" TargetMode="External"/><Relationship Id="rId899" Type="http://schemas.openxmlformats.org/officeDocument/2006/relationships/hyperlink" Target="mailto:diego.agudeloz@antioquia.gov.co" TargetMode="External"/><Relationship Id="rId1000" Type="http://schemas.openxmlformats.org/officeDocument/2006/relationships/hyperlink" Target="mailto:juan.gallegoosorio@antioquia.gov.co" TargetMode="External"/><Relationship Id="rId107" Type="http://schemas.openxmlformats.org/officeDocument/2006/relationships/hyperlink" Target="mailto:carlos.escobar@antioquia.gov.co" TargetMode="External"/><Relationship Id="rId454" Type="http://schemas.openxmlformats.org/officeDocument/2006/relationships/hyperlink" Target="mailto:hugo.parra@antioquia.gov.co" TargetMode="External"/><Relationship Id="rId661" Type="http://schemas.openxmlformats.org/officeDocument/2006/relationships/hyperlink" Target="mailto:natalia.ruiz@fla.com.co" TargetMode="External"/><Relationship Id="rId759" Type="http://schemas.openxmlformats.org/officeDocument/2006/relationships/hyperlink" Target="mailto:adriana.garcia@antioquia.gov.co" TargetMode="External"/><Relationship Id="rId966" Type="http://schemas.openxmlformats.org/officeDocument/2006/relationships/hyperlink" Target="mailto:donaldy.giraldo@antioquia.gov.co" TargetMode="External"/><Relationship Id="rId11" Type="http://schemas.openxmlformats.org/officeDocument/2006/relationships/hyperlink" Target="mailto:henry.carvajal@antioquia.gov.co" TargetMode="External"/><Relationship Id="rId314" Type="http://schemas.openxmlformats.org/officeDocument/2006/relationships/hyperlink" Target="https://www.contratos.gov.co/consultas/detalleProceso.do?numConstancia=17-15-7235575" TargetMode="External"/><Relationship Id="rId398" Type="http://schemas.openxmlformats.org/officeDocument/2006/relationships/hyperlink" Target="mailto:santiago.morales@antioquia.gov.co" TargetMode="External"/><Relationship Id="rId521" Type="http://schemas.openxmlformats.org/officeDocument/2006/relationships/hyperlink" Target="mailto:natalia.ruiz@fla.com.co" TargetMode="External"/><Relationship Id="rId619" Type="http://schemas.openxmlformats.org/officeDocument/2006/relationships/hyperlink" Target="mailto:natalia.ruiz@fla.com.co" TargetMode="External"/><Relationship Id="rId95" Type="http://schemas.openxmlformats.org/officeDocument/2006/relationships/hyperlink" Target="mailto:carlos.escobar@antioquia.gov.co" TargetMode="External"/><Relationship Id="rId160" Type="http://schemas.openxmlformats.org/officeDocument/2006/relationships/hyperlink" Target="https://www.contratos.gov.co/consultas/detalleProceso.do?numConstancia=18-15-8092687" TargetMode="External"/><Relationship Id="rId826" Type="http://schemas.openxmlformats.org/officeDocument/2006/relationships/hyperlink" Target="mailto:juan.bedoya@antioquia.gov.co" TargetMode="External"/><Relationship Id="rId1011" Type="http://schemas.openxmlformats.org/officeDocument/2006/relationships/hyperlink" Target="https://www.contratos.gov.co/consultas/detalleProceso.do?numConstancia=18-11-7946455" TargetMode="External"/><Relationship Id="rId258" Type="http://schemas.openxmlformats.org/officeDocument/2006/relationships/hyperlink" Target="mailto:dianapatricia.lopez@antioquia.gov.co" TargetMode="External"/><Relationship Id="rId465" Type="http://schemas.openxmlformats.org/officeDocument/2006/relationships/hyperlink" Target="mailto:hugo.parra@antioquia.gov.co" TargetMode="External"/><Relationship Id="rId672" Type="http://schemas.openxmlformats.org/officeDocument/2006/relationships/hyperlink" Target="mailto:natalia.ruiz@fla.com.co" TargetMode="External"/><Relationship Id="rId22" Type="http://schemas.openxmlformats.org/officeDocument/2006/relationships/hyperlink" Target="mailto:henry.carvajal@antioquia.gov.co" TargetMode="External"/><Relationship Id="rId118" Type="http://schemas.openxmlformats.org/officeDocument/2006/relationships/hyperlink" Target="mailto:carlos.escobar@antioquia.gov.co" TargetMode="External"/><Relationship Id="rId325" Type="http://schemas.openxmlformats.org/officeDocument/2006/relationships/hyperlink" Target="https://www.contratos.gov.co/consultas/detalleProceso.do?numConstancia=15-1-140110" TargetMode="External"/><Relationship Id="rId532" Type="http://schemas.openxmlformats.org/officeDocument/2006/relationships/hyperlink" Target="mailto:natalia.ruiz@fla.com.co" TargetMode="External"/><Relationship Id="rId977" Type="http://schemas.openxmlformats.org/officeDocument/2006/relationships/hyperlink" Target="mailto:william.vegaa@antioquia.gov.co" TargetMode="External"/><Relationship Id="rId171" Type="http://schemas.openxmlformats.org/officeDocument/2006/relationships/hyperlink" Target="https://www.contratos.gov.co/consultas/detalleProceso.do?numConstancia=18-1-187502" TargetMode="External"/><Relationship Id="rId837" Type="http://schemas.openxmlformats.org/officeDocument/2006/relationships/hyperlink" Target="mailto:jaime.fernandez@antioquia.gov.co" TargetMode="External"/><Relationship Id="rId1022" Type="http://schemas.openxmlformats.org/officeDocument/2006/relationships/hyperlink" Target="mailto:catalina.jimenez@antioquia.gov.co" TargetMode="External"/><Relationship Id="rId269" Type="http://schemas.openxmlformats.org/officeDocument/2006/relationships/hyperlink" Target="https://www.contratos.gov.co/consultas/detalleProceso.do?numConstancia=18-15-7713130" TargetMode="External"/><Relationship Id="rId476" Type="http://schemas.openxmlformats.org/officeDocument/2006/relationships/hyperlink" Target="mailto:carlos.vanegas@antioquia.%20Gov.co" TargetMode="External"/><Relationship Id="rId683" Type="http://schemas.openxmlformats.org/officeDocument/2006/relationships/hyperlink" Target="https://www.contratos.gov.co/consultas/detalleProceso.do?numConstancia=17-15-7471975" TargetMode="External"/><Relationship Id="rId890" Type="http://schemas.openxmlformats.org/officeDocument/2006/relationships/hyperlink" Target="mailto:jaime.bocanegra@antioquia.gov.co" TargetMode="External"/><Relationship Id="rId904" Type="http://schemas.openxmlformats.org/officeDocument/2006/relationships/hyperlink" Target="mailto:sulmapatricia.rodriguez@antioquia.gov.co" TargetMode="External"/><Relationship Id="rId33" Type="http://schemas.openxmlformats.org/officeDocument/2006/relationships/hyperlink" Target="mailto:henry.carvajal@antioquia.gov.co" TargetMode="External"/><Relationship Id="rId129" Type="http://schemas.openxmlformats.org/officeDocument/2006/relationships/hyperlink" Target="mailto:carlos.escobar@antioquia.gov.co" TargetMode="External"/><Relationship Id="rId336" Type="http://schemas.openxmlformats.org/officeDocument/2006/relationships/hyperlink" Target="https://www.contratos.gov.co/consultas/detalleProceso.do?numConstancia=17-4-7272732" TargetMode="External"/><Relationship Id="rId543" Type="http://schemas.openxmlformats.org/officeDocument/2006/relationships/hyperlink" Target="mailto:natalia.ruiz@fla.com.co" TargetMode="External"/><Relationship Id="rId988" Type="http://schemas.openxmlformats.org/officeDocument/2006/relationships/hyperlink" Target="https://www.contratos.gov.co/consultas/detalleProceso.do?numConstancia=17-4-7373218" TargetMode="External"/><Relationship Id="rId182" Type="http://schemas.openxmlformats.org/officeDocument/2006/relationships/hyperlink" Target="mailto:dianapatricia.lopez@antioquia.gov.co" TargetMode="External"/><Relationship Id="rId403" Type="http://schemas.openxmlformats.org/officeDocument/2006/relationships/hyperlink" Target="mailto:santiago.morales@antioquia.gov.co" TargetMode="External"/><Relationship Id="rId750" Type="http://schemas.openxmlformats.org/officeDocument/2006/relationships/hyperlink" Target="mailto:adriana.garcia@antioquia.gov.co" TargetMode="External"/><Relationship Id="rId848" Type="http://schemas.openxmlformats.org/officeDocument/2006/relationships/hyperlink" Target="mailto:jorge.ga&#241;an@antioquia.gov.co" TargetMode="External"/><Relationship Id="rId1033" Type="http://schemas.openxmlformats.org/officeDocument/2006/relationships/hyperlink" Target="mailto:santiago.marin@antioquia.gov.co" TargetMode="External"/><Relationship Id="rId487" Type="http://schemas.openxmlformats.org/officeDocument/2006/relationships/hyperlink" Target="mailto:jorge.patino@antioquia.gov.co" TargetMode="External"/><Relationship Id="rId610" Type="http://schemas.openxmlformats.org/officeDocument/2006/relationships/hyperlink" Target="mailto:natalia.ruiz@fla.com.co" TargetMode="External"/><Relationship Id="rId694" Type="http://schemas.openxmlformats.org/officeDocument/2006/relationships/hyperlink" Target="mailto:adriana.garcia@antioquia.gov.co" TargetMode="External"/><Relationship Id="rId708" Type="http://schemas.openxmlformats.org/officeDocument/2006/relationships/hyperlink" Target="mailto:adriana.garcia@antioquia.gov.co" TargetMode="External"/><Relationship Id="rId915" Type="http://schemas.openxmlformats.org/officeDocument/2006/relationships/hyperlink" Target="mailto:norman.harry@antioquia.gov.co" TargetMode="External"/><Relationship Id="rId347" Type="http://schemas.openxmlformats.org/officeDocument/2006/relationships/hyperlink" Target="mailto:dianapatricia.lopez@antioquia.gov.co" TargetMode="External"/><Relationship Id="rId999" Type="http://schemas.openxmlformats.org/officeDocument/2006/relationships/hyperlink" Target="mailto:javier.londono@antioquia.gov.co" TargetMode="External"/><Relationship Id="rId44" Type="http://schemas.openxmlformats.org/officeDocument/2006/relationships/hyperlink" Target="mailto:bancodelagente@antioquia.gov.co" TargetMode="External"/><Relationship Id="rId554" Type="http://schemas.openxmlformats.org/officeDocument/2006/relationships/hyperlink" Target="mailto:natalia.ruiz@fla.com.co" TargetMode="External"/><Relationship Id="rId761" Type="http://schemas.openxmlformats.org/officeDocument/2006/relationships/hyperlink" Target="mailto:adriana.garcia@antioquia.gov.co" TargetMode="External"/><Relationship Id="rId859" Type="http://schemas.openxmlformats.org/officeDocument/2006/relationships/hyperlink" Target="mailto:wilson.duque@antioquia.gov.co" TargetMode="External"/><Relationship Id="rId193" Type="http://schemas.openxmlformats.org/officeDocument/2006/relationships/hyperlink" Target="mailto:dianapatricia.lopez@antioquia.gov.co" TargetMode="External"/><Relationship Id="rId207" Type="http://schemas.openxmlformats.org/officeDocument/2006/relationships/hyperlink" Target="mailto:dianapatricia.lopez@antioquia.gov.co" TargetMode="External"/><Relationship Id="rId414" Type="http://schemas.openxmlformats.org/officeDocument/2006/relationships/hyperlink" Target="mailto:santiago.morales@antioquia.gov.co" TargetMode="External"/><Relationship Id="rId498" Type="http://schemas.openxmlformats.org/officeDocument/2006/relationships/hyperlink" Target="mailto:jorge.patino@antioquia.gov.co" TargetMode="External"/><Relationship Id="rId621" Type="http://schemas.openxmlformats.org/officeDocument/2006/relationships/hyperlink" Target="mailto:natalia.ruiz@fla.com.co" TargetMode="External"/><Relationship Id="rId260" Type="http://schemas.openxmlformats.org/officeDocument/2006/relationships/hyperlink" Target="mailto:dianapatricia.lopez@antioquia.gov.co" TargetMode="External"/><Relationship Id="rId719" Type="http://schemas.openxmlformats.org/officeDocument/2006/relationships/hyperlink" Target="mailto:adriana.garcia@antioquia.gov.co" TargetMode="External"/><Relationship Id="rId926" Type="http://schemas.openxmlformats.org/officeDocument/2006/relationships/hyperlink" Target="mailto:jhonatan.suarez@antioquia.gov.co" TargetMode="External"/><Relationship Id="rId55" Type="http://schemas.openxmlformats.org/officeDocument/2006/relationships/hyperlink" Target="mailto:bancodelagente@antioquia.gov.co" TargetMode="External"/><Relationship Id="rId120" Type="http://schemas.openxmlformats.org/officeDocument/2006/relationships/hyperlink" Target="mailto:carlos.escobar@antioquia.gov.co" TargetMode="External"/><Relationship Id="rId358" Type="http://schemas.openxmlformats.org/officeDocument/2006/relationships/hyperlink" Target="mailto:santiago.morales@antioquia.gov.co" TargetMode="External"/><Relationship Id="rId565" Type="http://schemas.openxmlformats.org/officeDocument/2006/relationships/hyperlink" Target="mailto:natalia.ruiz@fla.com.co" TargetMode="External"/><Relationship Id="rId772" Type="http://schemas.openxmlformats.org/officeDocument/2006/relationships/hyperlink" Target="mailto:adriana.garcia@antioquia.gov.co" TargetMode="External"/><Relationship Id="rId218" Type="http://schemas.openxmlformats.org/officeDocument/2006/relationships/hyperlink" Target="mailto:dianapatricia.lopez@antioquia.gov.co" TargetMode="External"/><Relationship Id="rId425" Type="http://schemas.openxmlformats.org/officeDocument/2006/relationships/hyperlink" Target="mailto:grecia.morales@antioquia.gov.co" TargetMode="External"/><Relationship Id="rId632" Type="http://schemas.openxmlformats.org/officeDocument/2006/relationships/hyperlink" Target="mailto:natalia.ruiz@fla.com.co" TargetMode="External"/><Relationship Id="rId271" Type="http://schemas.openxmlformats.org/officeDocument/2006/relationships/hyperlink" Target="https://www.contratos.gov.co/consultas/detalleProceso.do?numConstancia=18-15-7711897" TargetMode="External"/><Relationship Id="rId937" Type="http://schemas.openxmlformats.org/officeDocument/2006/relationships/hyperlink" Target="mailto:juan.buitrago@antioquia.gov.co" TargetMode="External"/><Relationship Id="rId66" Type="http://schemas.openxmlformats.org/officeDocument/2006/relationships/hyperlink" Target="mailto:maria.ortega@antioquia.gov.co" TargetMode="External"/><Relationship Id="rId131" Type="http://schemas.openxmlformats.org/officeDocument/2006/relationships/hyperlink" Target="mailto:carlos.escobar@antioquia.gov.co" TargetMode="External"/><Relationship Id="rId369" Type="http://schemas.openxmlformats.org/officeDocument/2006/relationships/hyperlink" Target="mailto:santiago.morales@antioquia.gov.co" TargetMode="External"/><Relationship Id="rId576" Type="http://schemas.openxmlformats.org/officeDocument/2006/relationships/hyperlink" Target="mailto:natalia.ruiz@fla.com.co" TargetMode="External"/><Relationship Id="rId783" Type="http://schemas.openxmlformats.org/officeDocument/2006/relationships/hyperlink" Target="mailto:adriana.garcia@antioquia.gov.co" TargetMode="External"/><Relationship Id="rId990" Type="http://schemas.openxmlformats.org/officeDocument/2006/relationships/hyperlink" Target="https://www.contratos.gov.co/consultas/detalleProceso.do?numConstancia=17-12-7280650" TargetMode="External"/><Relationship Id="rId229" Type="http://schemas.openxmlformats.org/officeDocument/2006/relationships/hyperlink" Target="mailto:dianapatricia.lopez@antioquia.gov.co" TargetMode="External"/><Relationship Id="rId436" Type="http://schemas.openxmlformats.org/officeDocument/2006/relationships/hyperlink" Target="mailto:hugo.parra@antioquia.gov.co" TargetMode="External"/><Relationship Id="rId643" Type="http://schemas.openxmlformats.org/officeDocument/2006/relationships/hyperlink" Target="mailto:natalia.ruiz@fla.com.co" TargetMode="External"/><Relationship Id="rId850" Type="http://schemas.openxmlformats.org/officeDocument/2006/relationships/hyperlink" Target="mailto:gloria.bedoya@antioquia.gov.co" TargetMode="External"/><Relationship Id="rId948" Type="http://schemas.openxmlformats.org/officeDocument/2006/relationships/hyperlink" Target="mailto:maximiliano.sierra@antioquia.gov.co" TargetMode="External"/><Relationship Id="rId77" Type="http://schemas.openxmlformats.org/officeDocument/2006/relationships/hyperlink" Target="mailto:carlos.escobar@antioquia.gov.co" TargetMode="External"/><Relationship Id="rId282" Type="http://schemas.openxmlformats.org/officeDocument/2006/relationships/hyperlink" Target="https://www.contratos.gov.co/consultas/detalleProceso.do?numConstancia=18-1-186126" TargetMode="External"/><Relationship Id="rId503" Type="http://schemas.openxmlformats.org/officeDocument/2006/relationships/hyperlink" Target="mailto:jorge.patino@antioquia.gov.co" TargetMode="External"/><Relationship Id="rId587" Type="http://schemas.openxmlformats.org/officeDocument/2006/relationships/hyperlink" Target="mailto:natalia.ruiz@fla.com.co" TargetMode="External"/><Relationship Id="rId710" Type="http://schemas.openxmlformats.org/officeDocument/2006/relationships/hyperlink" Target="mailto:adriana.garcia@antioquia.gov.co" TargetMode="External"/><Relationship Id="rId808" Type="http://schemas.openxmlformats.org/officeDocument/2006/relationships/hyperlink" Target="mailto:adriana.garcia@antioquia.gov.co" TargetMode="External"/><Relationship Id="rId8" Type="http://schemas.openxmlformats.org/officeDocument/2006/relationships/hyperlink" Target="mailto:henry.carvajal@antioquia.gov.co" TargetMode="External"/><Relationship Id="rId142" Type="http://schemas.openxmlformats.org/officeDocument/2006/relationships/hyperlink" Target="mailto:carlos.escobar@antioquia.gov.co" TargetMode="External"/><Relationship Id="rId447" Type="http://schemas.openxmlformats.org/officeDocument/2006/relationships/hyperlink" Target="mailto:carlos.vanegas@antioquia.%20Gov.co" TargetMode="External"/><Relationship Id="rId794" Type="http://schemas.openxmlformats.org/officeDocument/2006/relationships/hyperlink" Target="mailto:adriana.garcia@antioquia.gov.co" TargetMode="External"/><Relationship Id="rId654" Type="http://schemas.openxmlformats.org/officeDocument/2006/relationships/hyperlink" Target="mailto:natalia.ruiz@fla.com.co" TargetMode="External"/><Relationship Id="rId861" Type="http://schemas.openxmlformats.org/officeDocument/2006/relationships/hyperlink" Target="mailto:jorge.canas@antioquia.gov.co" TargetMode="External"/><Relationship Id="rId959" Type="http://schemas.openxmlformats.org/officeDocument/2006/relationships/hyperlink" Target="mailto:juan.gallegoosorio@antioquia.gov.co" TargetMode="External"/><Relationship Id="rId293" Type="http://schemas.openxmlformats.org/officeDocument/2006/relationships/hyperlink" Target="mailto:dianapatricia.lopez@antioquia.gov.co" TargetMode="External"/><Relationship Id="rId307" Type="http://schemas.openxmlformats.org/officeDocument/2006/relationships/hyperlink" Target="mailto:dianapatricia.lopez@antioquia.gov.co" TargetMode="External"/><Relationship Id="rId514" Type="http://schemas.openxmlformats.org/officeDocument/2006/relationships/hyperlink" Target="mailto:jorge.patino@antioquia.gov.co" TargetMode="External"/><Relationship Id="rId721" Type="http://schemas.openxmlformats.org/officeDocument/2006/relationships/hyperlink" Target="mailto:adriana.garcia@antioquia.gov.co" TargetMode="External"/><Relationship Id="rId88" Type="http://schemas.openxmlformats.org/officeDocument/2006/relationships/hyperlink" Target="mailto:carlos.escobar@antioquia.gov.co" TargetMode="External"/><Relationship Id="rId153" Type="http://schemas.openxmlformats.org/officeDocument/2006/relationships/hyperlink" Target="mailto:carlos.escobar@antioquia.gov.co" TargetMode="External"/><Relationship Id="rId360" Type="http://schemas.openxmlformats.org/officeDocument/2006/relationships/hyperlink" Target="mailto:santiago.morales@antioquia.gov.co" TargetMode="External"/><Relationship Id="rId598" Type="http://schemas.openxmlformats.org/officeDocument/2006/relationships/hyperlink" Target="mailto:natalia.ruiz@fla.com.co" TargetMode="External"/><Relationship Id="rId819" Type="http://schemas.openxmlformats.org/officeDocument/2006/relationships/hyperlink" Target="mailto:libardo.castrillon@antioquia.gov.co" TargetMode="External"/><Relationship Id="rId1004" Type="http://schemas.openxmlformats.org/officeDocument/2006/relationships/hyperlink" Target="https://www.contratos.gov.co/consultas/detalleProceso.do?numConstancia=18-9-441075" TargetMode="External"/><Relationship Id="rId220" Type="http://schemas.openxmlformats.org/officeDocument/2006/relationships/hyperlink" Target="mailto:dianapatricia.lopez@antioquia.gov.co" TargetMode="External"/><Relationship Id="rId458" Type="http://schemas.openxmlformats.org/officeDocument/2006/relationships/hyperlink" Target="mailto:hugo.parra@antioquia.gov.co" TargetMode="External"/><Relationship Id="rId665" Type="http://schemas.openxmlformats.org/officeDocument/2006/relationships/hyperlink" Target="mailto:natalia.ruiz@fla.com.co" TargetMode="External"/><Relationship Id="rId872" Type="http://schemas.openxmlformats.org/officeDocument/2006/relationships/hyperlink" Target="mailto:natalia.lopez@antioquia.gov.co" TargetMode="External"/><Relationship Id="rId15" Type="http://schemas.openxmlformats.org/officeDocument/2006/relationships/hyperlink" Target="mailto:henry.carvajal@antioquia.gov.co" TargetMode="External"/><Relationship Id="rId318" Type="http://schemas.openxmlformats.org/officeDocument/2006/relationships/hyperlink" Target="https://www.contratos.gov.co/consultas/detalleProceso.do?numConstancia=17-15-7236027" TargetMode="External"/><Relationship Id="rId525" Type="http://schemas.openxmlformats.org/officeDocument/2006/relationships/hyperlink" Target="mailto:natalia.ruiz@fla.com.co" TargetMode="External"/><Relationship Id="rId732" Type="http://schemas.openxmlformats.org/officeDocument/2006/relationships/hyperlink" Target="mailto:adriana.garcia@antioquia.gov.co" TargetMode="External"/><Relationship Id="rId99" Type="http://schemas.openxmlformats.org/officeDocument/2006/relationships/hyperlink" Target="mailto:carlos.escobar@antioquia.gov.co" TargetMode="External"/><Relationship Id="rId164" Type="http://schemas.openxmlformats.org/officeDocument/2006/relationships/hyperlink" Target="https://www.contratos.gov.co/consultas/detalleProceso.do?numConstancia=18-1-188066" TargetMode="External"/><Relationship Id="rId371" Type="http://schemas.openxmlformats.org/officeDocument/2006/relationships/hyperlink" Target="mailto:santiago.morales@antioquia.gov.co" TargetMode="External"/><Relationship Id="rId1015" Type="http://schemas.openxmlformats.org/officeDocument/2006/relationships/hyperlink" Target="https://community.secop.gov.co/Public/Tendering/ContractNoticeManagement/Index?currentLanguage=es-CO&amp;Page=login&amp;Country=CO&amp;SkinName=CCE" TargetMode="External"/><Relationship Id="rId469" Type="http://schemas.openxmlformats.org/officeDocument/2006/relationships/hyperlink" Target="mailto:hugo.parra@antioquia.gov.co" TargetMode="External"/><Relationship Id="rId676" Type="http://schemas.openxmlformats.org/officeDocument/2006/relationships/hyperlink" Target="mailto:natalia.ruiz@fla.com.co" TargetMode="External"/><Relationship Id="rId883" Type="http://schemas.openxmlformats.org/officeDocument/2006/relationships/hyperlink" Target="mailto:deysyalexandra.yepes@antioquia.gov.co" TargetMode="External"/><Relationship Id="rId26" Type="http://schemas.openxmlformats.org/officeDocument/2006/relationships/hyperlink" Target="mailto:henry.carvajal@antioquia.gov.co" TargetMode="External"/><Relationship Id="rId231" Type="http://schemas.openxmlformats.org/officeDocument/2006/relationships/hyperlink" Target="mailto:dianapatricia.lopez@antioquia.gov.co" TargetMode="External"/><Relationship Id="rId329" Type="http://schemas.openxmlformats.org/officeDocument/2006/relationships/hyperlink" Target="https://www.contratos.gov.co/consultas/detalleProceso.do?numConstancia=17-4-7276578" TargetMode="External"/><Relationship Id="rId536" Type="http://schemas.openxmlformats.org/officeDocument/2006/relationships/hyperlink" Target="mailto:natalia.ruiz@fla.com.co" TargetMode="External"/><Relationship Id="rId175" Type="http://schemas.openxmlformats.org/officeDocument/2006/relationships/hyperlink" Target="https://www.contratos.gov.co/consultas/detalleProceso.do?numConstancia=18-1-187490" TargetMode="External"/><Relationship Id="rId743" Type="http://schemas.openxmlformats.org/officeDocument/2006/relationships/hyperlink" Target="mailto:adriana.garcia@antioquia.gov.co" TargetMode="External"/><Relationship Id="rId950" Type="http://schemas.openxmlformats.org/officeDocument/2006/relationships/hyperlink" Target="mailto:jorge.elejalde@antioquia.gov.co" TargetMode="External"/><Relationship Id="rId1026" Type="http://schemas.openxmlformats.org/officeDocument/2006/relationships/hyperlink" Target="mailto:maria.ochoa@antioquia.gov.co" TargetMode="External"/><Relationship Id="rId382" Type="http://schemas.openxmlformats.org/officeDocument/2006/relationships/hyperlink" Target="mailto:santiago.morales@antioquia.gov.co" TargetMode="External"/><Relationship Id="rId603" Type="http://schemas.openxmlformats.org/officeDocument/2006/relationships/hyperlink" Target="mailto:natalia.ruiz@fla.com.co" TargetMode="External"/><Relationship Id="rId687" Type="http://schemas.openxmlformats.org/officeDocument/2006/relationships/hyperlink" Target="mailto:javier.cuartas@antioquia.gov.co" TargetMode="External"/><Relationship Id="rId810" Type="http://schemas.openxmlformats.org/officeDocument/2006/relationships/hyperlink" Target="mailto:adriana.garcia@antioquia.gov.co" TargetMode="External"/><Relationship Id="rId908" Type="http://schemas.openxmlformats.org/officeDocument/2006/relationships/hyperlink" Target="mailto:ivan.guzman@antioquia.gov.co" TargetMode="External"/><Relationship Id="rId242" Type="http://schemas.openxmlformats.org/officeDocument/2006/relationships/hyperlink" Target="https://www.contratos.gov.co/consultas/detalleProceso.do?numConstancia=18-1-187006" TargetMode="External"/><Relationship Id="rId894" Type="http://schemas.openxmlformats.org/officeDocument/2006/relationships/hyperlink" Target="mailto:juan.velez@antioquia.gov.co" TargetMode="External"/><Relationship Id="rId37" Type="http://schemas.openxmlformats.org/officeDocument/2006/relationships/hyperlink" Target="mailto:cyomara.rios@antioquia.gov.co" TargetMode="External"/><Relationship Id="rId102" Type="http://schemas.openxmlformats.org/officeDocument/2006/relationships/hyperlink" Target="mailto:carlos.escobar@antioquia.gov.co" TargetMode="External"/><Relationship Id="rId547" Type="http://schemas.openxmlformats.org/officeDocument/2006/relationships/hyperlink" Target="mailto:natalia.ruiz@fla.com.co" TargetMode="External"/><Relationship Id="rId754" Type="http://schemas.openxmlformats.org/officeDocument/2006/relationships/hyperlink" Target="mailto:adriana.garcia@antioquia.gov.co" TargetMode="External"/><Relationship Id="rId961" Type="http://schemas.openxmlformats.org/officeDocument/2006/relationships/hyperlink" Target="mailto:jose.mesa@antioquia.gov.co" TargetMode="External"/><Relationship Id="rId90" Type="http://schemas.openxmlformats.org/officeDocument/2006/relationships/hyperlink" Target="mailto:carlos.escobar@antioquia.gov.co" TargetMode="External"/><Relationship Id="rId186" Type="http://schemas.openxmlformats.org/officeDocument/2006/relationships/hyperlink" Target="mailto:dianapatricia.lopez@antioquia.gov.co" TargetMode="External"/><Relationship Id="rId393" Type="http://schemas.openxmlformats.org/officeDocument/2006/relationships/hyperlink" Target="mailto:santiago.morales@antioquia.gov.co" TargetMode="External"/><Relationship Id="rId407" Type="http://schemas.openxmlformats.org/officeDocument/2006/relationships/hyperlink" Target="mailto:santiago.morales@antioquia.gov.co" TargetMode="External"/><Relationship Id="rId614" Type="http://schemas.openxmlformats.org/officeDocument/2006/relationships/hyperlink" Target="mailto:natalia.ruiz@fla.com.co" TargetMode="External"/><Relationship Id="rId821" Type="http://schemas.openxmlformats.org/officeDocument/2006/relationships/hyperlink" Target="mailto:carlos.cordoba@antioquia.gov.co" TargetMode="External"/><Relationship Id="rId1037" Type="http://schemas.openxmlformats.org/officeDocument/2006/relationships/hyperlink" Target="https://www.contratos.gov.co/consultas/detalleProceso.do?numConstancia=17-9-435099" TargetMode="External"/><Relationship Id="rId253" Type="http://schemas.openxmlformats.org/officeDocument/2006/relationships/hyperlink" Target="https://www.contratos.gov.co/consultas/detalleProceso.do?numConstancia=18-1-187501" TargetMode="External"/><Relationship Id="rId460" Type="http://schemas.openxmlformats.org/officeDocument/2006/relationships/hyperlink" Target="mailto:aicardo.urrego@antioquia.gov.co" TargetMode="External"/><Relationship Id="rId698" Type="http://schemas.openxmlformats.org/officeDocument/2006/relationships/hyperlink" Target="mailto:adriana.garcia@antioquia.gov.co" TargetMode="External"/><Relationship Id="rId919" Type="http://schemas.openxmlformats.org/officeDocument/2006/relationships/hyperlink" Target="mailto:norman.harry@antioquia.gov.co" TargetMode="External"/><Relationship Id="rId48" Type="http://schemas.openxmlformats.org/officeDocument/2006/relationships/hyperlink" Target="mailto:fabiola.vergara@antioquia.gov.co" TargetMode="External"/><Relationship Id="rId113" Type="http://schemas.openxmlformats.org/officeDocument/2006/relationships/hyperlink" Target="mailto:carlos.escobar@antioquia.gov.co" TargetMode="External"/><Relationship Id="rId320" Type="http://schemas.openxmlformats.org/officeDocument/2006/relationships/hyperlink" Target="https://www.contratos.gov.co/consultas/detalleProceso.do?numConstancia=17-15-7236116" TargetMode="External"/><Relationship Id="rId558" Type="http://schemas.openxmlformats.org/officeDocument/2006/relationships/hyperlink" Target="mailto:natalia.ruiz@fla.com.co" TargetMode="External"/><Relationship Id="rId765" Type="http://schemas.openxmlformats.org/officeDocument/2006/relationships/hyperlink" Target="mailto:adriana.garcia@antioquia.gov.co" TargetMode="External"/><Relationship Id="rId972" Type="http://schemas.openxmlformats.org/officeDocument/2006/relationships/hyperlink" Target="mailto:santiago.marin@antioquia.gov.co" TargetMode="External"/><Relationship Id="rId197" Type="http://schemas.openxmlformats.org/officeDocument/2006/relationships/hyperlink" Target="mailto:dianapatricia.lopez@antioquia.gov.co" TargetMode="External"/><Relationship Id="rId418" Type="http://schemas.openxmlformats.org/officeDocument/2006/relationships/hyperlink" Target="mailto:santiago.morales@antioquia.gov.co" TargetMode="External"/><Relationship Id="rId625" Type="http://schemas.openxmlformats.org/officeDocument/2006/relationships/hyperlink" Target="mailto:natalia.ruiz@fla.com.co" TargetMode="External"/><Relationship Id="rId832" Type="http://schemas.openxmlformats.org/officeDocument/2006/relationships/hyperlink" Target="mailto:jesus.palacios@antioquia.gov.co" TargetMode="External"/><Relationship Id="rId264" Type="http://schemas.openxmlformats.org/officeDocument/2006/relationships/hyperlink" Target="mailto:dianapatricia.lopez@antioquia.gov.co" TargetMode="External"/><Relationship Id="rId471" Type="http://schemas.openxmlformats.org/officeDocument/2006/relationships/hyperlink" Target="mailto:carlos.vanegas@antioquia.%20Gov.co" TargetMode="External"/><Relationship Id="rId59" Type="http://schemas.openxmlformats.org/officeDocument/2006/relationships/hyperlink" Target="mailto:jorge.duran@antioquia.gov.co" TargetMode="External"/><Relationship Id="rId124" Type="http://schemas.openxmlformats.org/officeDocument/2006/relationships/hyperlink" Target="mailto:carlos.escobar@antioquia.gov.co" TargetMode="External"/><Relationship Id="rId569" Type="http://schemas.openxmlformats.org/officeDocument/2006/relationships/hyperlink" Target="mailto:natalia.ruiz@fla.com.co" TargetMode="External"/><Relationship Id="rId776" Type="http://schemas.openxmlformats.org/officeDocument/2006/relationships/hyperlink" Target="mailto:adriana.garcia@antioquia.gov.co" TargetMode="External"/><Relationship Id="rId983" Type="http://schemas.openxmlformats.org/officeDocument/2006/relationships/hyperlink" Target="https://www.contratos.gov.co/consultas/resultadoListadoProcesos.jsp" TargetMode="External"/><Relationship Id="rId331" Type="http://schemas.openxmlformats.org/officeDocument/2006/relationships/hyperlink" Target="https://www.contratos.gov.co/consultas/detalleProceso.do?numConstancia=17-4-7275500" TargetMode="External"/><Relationship Id="rId429" Type="http://schemas.openxmlformats.org/officeDocument/2006/relationships/hyperlink" Target="mailto:ana.cruz@antioquia.gov.co" TargetMode="External"/><Relationship Id="rId636" Type="http://schemas.openxmlformats.org/officeDocument/2006/relationships/hyperlink" Target="mailto:natalia.ruiz@fla.com.co" TargetMode="External"/><Relationship Id="rId843" Type="http://schemas.openxmlformats.org/officeDocument/2006/relationships/hyperlink" Target="mailto:luis.uribe@antioquia.gov.co" TargetMode="External"/><Relationship Id="rId275" Type="http://schemas.openxmlformats.org/officeDocument/2006/relationships/hyperlink" Target="https://www.contratos.gov.co/consultas/detalleProceso.do?numConstancia=17-12-6312248" TargetMode="External"/><Relationship Id="rId482" Type="http://schemas.openxmlformats.org/officeDocument/2006/relationships/hyperlink" Target="mailto:jorge.patino@antioquia.gov.co" TargetMode="External"/><Relationship Id="rId703" Type="http://schemas.openxmlformats.org/officeDocument/2006/relationships/hyperlink" Target="mailto:adriana.garcia@antioquia.gov.co" TargetMode="External"/><Relationship Id="rId910" Type="http://schemas.openxmlformats.org/officeDocument/2006/relationships/hyperlink" Target="mailto:deysyalexandra.yepes@antioquia.gov.co" TargetMode="External"/><Relationship Id="rId135" Type="http://schemas.openxmlformats.org/officeDocument/2006/relationships/hyperlink" Target="mailto:carlos.escobar@antioquia.gov.co" TargetMode="External"/><Relationship Id="rId342" Type="http://schemas.openxmlformats.org/officeDocument/2006/relationships/hyperlink" Target="https://www.contratos.gov.co/consultas/detalleProceso.do?numConstancia=17-13-7314786" TargetMode="External"/><Relationship Id="rId787" Type="http://schemas.openxmlformats.org/officeDocument/2006/relationships/hyperlink" Target="mailto:adriana.garcia@antioquia.gov.co" TargetMode="External"/><Relationship Id="rId994" Type="http://schemas.openxmlformats.org/officeDocument/2006/relationships/hyperlink" Target="https://www.contratos.gov.co/consultas/detalleProceso.do?numConstancia=17-12-7135191" TargetMode="External"/><Relationship Id="rId202" Type="http://schemas.openxmlformats.org/officeDocument/2006/relationships/hyperlink" Target="mailto:dianapatricia.lopez@antioquia.gov.co" TargetMode="External"/><Relationship Id="rId647" Type="http://schemas.openxmlformats.org/officeDocument/2006/relationships/hyperlink" Target="mailto:natalia.ruiz@fla.com.co" TargetMode="External"/><Relationship Id="rId854" Type="http://schemas.openxmlformats.org/officeDocument/2006/relationships/hyperlink" Target="mailto:lorenzo.portocarrero@antioquia.gov.co" TargetMode="External"/><Relationship Id="rId286" Type="http://schemas.openxmlformats.org/officeDocument/2006/relationships/hyperlink" Target="https://www.contratos.gov.co/consultas/detalleProceso.do?numConstancia=17-4-7283527" TargetMode="External"/><Relationship Id="rId493" Type="http://schemas.openxmlformats.org/officeDocument/2006/relationships/hyperlink" Target="mailto:jorge.patino@antioquia.gov.co" TargetMode="External"/><Relationship Id="rId507" Type="http://schemas.openxmlformats.org/officeDocument/2006/relationships/hyperlink" Target="mailto:jorge.patino@antioquia.gov.co" TargetMode="External"/><Relationship Id="rId714" Type="http://schemas.openxmlformats.org/officeDocument/2006/relationships/hyperlink" Target="mailto:adriana.garcia@antioquia.gov.co" TargetMode="External"/><Relationship Id="rId921" Type="http://schemas.openxmlformats.org/officeDocument/2006/relationships/hyperlink" Target="mailto:norman.harry@antioquia.gov.co" TargetMode="External"/><Relationship Id="rId50" Type="http://schemas.openxmlformats.org/officeDocument/2006/relationships/hyperlink" Target="mailto:sandra.gallego@antioquia.gov.co" TargetMode="External"/><Relationship Id="rId146" Type="http://schemas.openxmlformats.org/officeDocument/2006/relationships/hyperlink" Target="mailto:carlos.escobar@antioquia.gov.co" TargetMode="External"/><Relationship Id="rId353" Type="http://schemas.openxmlformats.org/officeDocument/2006/relationships/hyperlink" Target="mailto:santiago.morales@antioquia.gov.co" TargetMode="External"/><Relationship Id="rId560" Type="http://schemas.openxmlformats.org/officeDocument/2006/relationships/hyperlink" Target="mailto:natalia.ruiz@fla.com.co" TargetMode="External"/><Relationship Id="rId798" Type="http://schemas.openxmlformats.org/officeDocument/2006/relationships/hyperlink" Target="mailto:adriana.garcia@antioquia.gov.co" TargetMode="External"/><Relationship Id="rId213" Type="http://schemas.openxmlformats.org/officeDocument/2006/relationships/hyperlink" Target="mailto:dianapatricia.lopez@antioquia.gov.co" TargetMode="External"/><Relationship Id="rId420" Type="http://schemas.openxmlformats.org/officeDocument/2006/relationships/hyperlink" Target="mailto:santiago.morales@antioquia.gov.co" TargetMode="External"/><Relationship Id="rId658" Type="http://schemas.openxmlformats.org/officeDocument/2006/relationships/hyperlink" Target="mailto:natalia.ruiz@fla.com.co" TargetMode="External"/><Relationship Id="rId865" Type="http://schemas.openxmlformats.org/officeDocument/2006/relationships/hyperlink" Target="mailto:jvergarhe@antioquia.gov.co" TargetMode="External"/><Relationship Id="rId297" Type="http://schemas.openxmlformats.org/officeDocument/2006/relationships/hyperlink" Target="mailto:dianapatricia.lopez@antioquia.gov.co" TargetMode="External"/><Relationship Id="rId518" Type="http://schemas.openxmlformats.org/officeDocument/2006/relationships/hyperlink" Target="mailto:natalia.ruiz@fla.com.co" TargetMode="External"/><Relationship Id="rId725" Type="http://schemas.openxmlformats.org/officeDocument/2006/relationships/hyperlink" Target="mailto:adriana.garcia@antioquia.gov.co" TargetMode="External"/><Relationship Id="rId932" Type="http://schemas.openxmlformats.org/officeDocument/2006/relationships/hyperlink" Target="mailto:adriana.fontalvo@antioquia.gov.co" TargetMode="External"/><Relationship Id="rId157" Type="http://schemas.openxmlformats.org/officeDocument/2006/relationships/hyperlink" Target="mailto:carlos.escobar@antioquia.gov.co" TargetMode="External"/><Relationship Id="rId364" Type="http://schemas.openxmlformats.org/officeDocument/2006/relationships/hyperlink" Target="mailto:santiago.morales@antioquia.gov.co" TargetMode="External"/><Relationship Id="rId1008" Type="http://schemas.openxmlformats.org/officeDocument/2006/relationships/hyperlink" Target="https://community.secop.gov.co/Public/Tendering/ContractNoticeManagement/Index?currentLanguage=es-CO&amp;Page=login&amp;Country=CO&amp;SkinName=CCE" TargetMode="External"/><Relationship Id="rId61" Type="http://schemas.openxmlformats.org/officeDocument/2006/relationships/hyperlink" Target="mailto:clara.ortiz@antioquia.gov.co" TargetMode="External"/><Relationship Id="rId571" Type="http://schemas.openxmlformats.org/officeDocument/2006/relationships/hyperlink" Target="mailto:natalia.ruiz@fla.com.co" TargetMode="External"/><Relationship Id="rId669" Type="http://schemas.openxmlformats.org/officeDocument/2006/relationships/hyperlink" Target="mailto:natalia.ruiz@fla.com.co" TargetMode="External"/><Relationship Id="rId876" Type="http://schemas.openxmlformats.org/officeDocument/2006/relationships/hyperlink" Target="mailto:camila.zapata@antioquia.gov.co" TargetMode="External"/><Relationship Id="rId19" Type="http://schemas.openxmlformats.org/officeDocument/2006/relationships/hyperlink" Target="mailto:henry.carvajal@antioquia.gov.co" TargetMode="External"/><Relationship Id="rId224" Type="http://schemas.openxmlformats.org/officeDocument/2006/relationships/hyperlink" Target="mailto:dianapatricia.lopez@antioquia.gov.co" TargetMode="External"/><Relationship Id="rId431" Type="http://schemas.openxmlformats.org/officeDocument/2006/relationships/hyperlink" Target="mailto:gloria.munera@antioquia.gov.co" TargetMode="External"/><Relationship Id="rId529" Type="http://schemas.openxmlformats.org/officeDocument/2006/relationships/hyperlink" Target="mailto:natalia.ruiz@fla.com.co" TargetMode="External"/><Relationship Id="rId736" Type="http://schemas.openxmlformats.org/officeDocument/2006/relationships/hyperlink" Target="mailto:adriana.garcia@antioquia.gov.co" TargetMode="External"/><Relationship Id="rId168" Type="http://schemas.openxmlformats.org/officeDocument/2006/relationships/hyperlink" Target="https://www.contratos.gov.co/consultas/detalleProceso.do?numConstancia=18-1-187510" TargetMode="External"/><Relationship Id="rId943" Type="http://schemas.openxmlformats.org/officeDocument/2006/relationships/hyperlink" Target="mailto:Victoria.hoyos@antioquia.gov.co" TargetMode="External"/><Relationship Id="rId1019" Type="http://schemas.openxmlformats.org/officeDocument/2006/relationships/hyperlink" Target="mailto:luz.martinez@antioquia.gov.co" TargetMode="External"/><Relationship Id="rId72" Type="http://schemas.openxmlformats.org/officeDocument/2006/relationships/hyperlink" Target="mailto:carlos.escobar@antioquia.gov.co" TargetMode="External"/><Relationship Id="rId375" Type="http://schemas.openxmlformats.org/officeDocument/2006/relationships/hyperlink" Target="mailto:santiago.morales@antioquia.gov.co" TargetMode="External"/><Relationship Id="rId582" Type="http://schemas.openxmlformats.org/officeDocument/2006/relationships/hyperlink" Target="mailto:natalia.ruiz@fla.com.co" TargetMode="External"/><Relationship Id="rId803" Type="http://schemas.openxmlformats.org/officeDocument/2006/relationships/hyperlink" Target="mailto:adriana.garcia@antioquia.gov.co" TargetMode="External"/><Relationship Id="rId3" Type="http://schemas.openxmlformats.org/officeDocument/2006/relationships/hyperlink" Target="mailto:henry.carvajal@antioquia.gov.co" TargetMode="External"/><Relationship Id="rId235" Type="http://schemas.openxmlformats.org/officeDocument/2006/relationships/hyperlink" Target="mailto:dianapatricia.lopez@antioquia.gov.co" TargetMode="External"/><Relationship Id="rId442" Type="http://schemas.openxmlformats.org/officeDocument/2006/relationships/hyperlink" Target="mailto:hugo.parra@antioquia.gov.co" TargetMode="External"/><Relationship Id="rId887" Type="http://schemas.openxmlformats.org/officeDocument/2006/relationships/hyperlink" Target="mailto:angela.ortega@antioquia.gov.co" TargetMode="External"/><Relationship Id="rId302" Type="http://schemas.openxmlformats.org/officeDocument/2006/relationships/hyperlink" Target="mailto:dianapatricia.lopez@antioquia.gov.co" TargetMode="External"/><Relationship Id="rId747" Type="http://schemas.openxmlformats.org/officeDocument/2006/relationships/hyperlink" Target="mailto:adriana.garcia@antioquia.gov.co" TargetMode="External"/><Relationship Id="rId954" Type="http://schemas.openxmlformats.org/officeDocument/2006/relationships/hyperlink" Target="mailto:jorge.elejalde@antioquia.gov.co" TargetMode="External"/><Relationship Id="rId83" Type="http://schemas.openxmlformats.org/officeDocument/2006/relationships/hyperlink" Target="mailto:carlos.escobar@antioquia.gov.co" TargetMode="External"/><Relationship Id="rId179" Type="http://schemas.openxmlformats.org/officeDocument/2006/relationships/hyperlink" Target="mailto:dianapatricia.lopez@antioquia.gov.co" TargetMode="External"/><Relationship Id="rId386" Type="http://schemas.openxmlformats.org/officeDocument/2006/relationships/hyperlink" Target="mailto:santiago.morales@antioquia.gov.co" TargetMode="External"/><Relationship Id="rId593" Type="http://schemas.openxmlformats.org/officeDocument/2006/relationships/hyperlink" Target="mailto:natalia.ruiz@fla.com.co" TargetMode="External"/><Relationship Id="rId607" Type="http://schemas.openxmlformats.org/officeDocument/2006/relationships/hyperlink" Target="mailto:natalia.ruiz@fla.com.co" TargetMode="External"/><Relationship Id="rId814" Type="http://schemas.openxmlformats.org/officeDocument/2006/relationships/hyperlink" Target="mailto:wilson.villa@antioquia.gov.co" TargetMode="External"/><Relationship Id="rId246" Type="http://schemas.openxmlformats.org/officeDocument/2006/relationships/hyperlink" Target="https://www.contratos.gov.co/consultas/detalleProceso.do?numConstancia=15-15-4274070" TargetMode="External"/><Relationship Id="rId453" Type="http://schemas.openxmlformats.org/officeDocument/2006/relationships/hyperlink" Target="mailto:hugo.parra@antioquia.gov.co" TargetMode="External"/><Relationship Id="rId660" Type="http://schemas.openxmlformats.org/officeDocument/2006/relationships/hyperlink" Target="mailto:natalia.ruiz@fla.com.co" TargetMode="External"/><Relationship Id="rId898" Type="http://schemas.openxmlformats.org/officeDocument/2006/relationships/hyperlink" Target="mailto:juaneugenio.maya@antioquia.gov.co" TargetMode="External"/><Relationship Id="rId106" Type="http://schemas.openxmlformats.org/officeDocument/2006/relationships/hyperlink" Target="mailto:carlos.escobar@antioquia.gov.co" TargetMode="External"/><Relationship Id="rId313" Type="http://schemas.openxmlformats.org/officeDocument/2006/relationships/hyperlink" Target="https://www.contratos.gov.co/consultas/detalleProceso.do?numConstancia=17-1-181545" TargetMode="External"/><Relationship Id="rId758" Type="http://schemas.openxmlformats.org/officeDocument/2006/relationships/hyperlink" Target="mailto:adriana.garcia@antioquia.gov.co" TargetMode="External"/><Relationship Id="rId965" Type="http://schemas.openxmlformats.org/officeDocument/2006/relationships/hyperlink" Target="mailto:jose.mesa@antioquia.gov.co" TargetMode="External"/><Relationship Id="rId10" Type="http://schemas.openxmlformats.org/officeDocument/2006/relationships/hyperlink" Target="mailto:henry.carvajal@antioquia.gov.co" TargetMode="External"/><Relationship Id="rId94" Type="http://schemas.openxmlformats.org/officeDocument/2006/relationships/hyperlink" Target="mailto:carlos.escobar@antioquia.gov.co" TargetMode="External"/><Relationship Id="rId397" Type="http://schemas.openxmlformats.org/officeDocument/2006/relationships/hyperlink" Target="mailto:santiago.morales@antioquia.gov.co" TargetMode="External"/><Relationship Id="rId520" Type="http://schemas.openxmlformats.org/officeDocument/2006/relationships/hyperlink" Target="mailto:natalia.ruiz@fla.com.co" TargetMode="External"/><Relationship Id="rId618" Type="http://schemas.openxmlformats.org/officeDocument/2006/relationships/hyperlink" Target="mailto:natalia.ruiz@fla.com.co" TargetMode="External"/><Relationship Id="rId825" Type="http://schemas.openxmlformats.org/officeDocument/2006/relationships/hyperlink" Target="mailto:gullermo.toro@antioquia.gov.co" TargetMode="External"/><Relationship Id="rId257" Type="http://schemas.openxmlformats.org/officeDocument/2006/relationships/hyperlink" Target="mailto:dianapatricia.lopez@antioquia.gov.co" TargetMode="External"/><Relationship Id="rId464" Type="http://schemas.openxmlformats.org/officeDocument/2006/relationships/hyperlink" Target="mailto:hugo.parra@antioquia.gov.co" TargetMode="External"/><Relationship Id="rId1010" Type="http://schemas.openxmlformats.org/officeDocument/2006/relationships/hyperlink" Target="mailto:juan.gallegoosorio@antioquia.gov.co" TargetMode="External"/><Relationship Id="rId117" Type="http://schemas.openxmlformats.org/officeDocument/2006/relationships/hyperlink" Target="mailto:carlos.escobar@antioquia.gov.co" TargetMode="External"/><Relationship Id="rId671" Type="http://schemas.openxmlformats.org/officeDocument/2006/relationships/hyperlink" Target="mailto:natalia.ruiz@fla.com.co" TargetMode="External"/><Relationship Id="rId769" Type="http://schemas.openxmlformats.org/officeDocument/2006/relationships/hyperlink" Target="mailto:adriana.garcia@antioquia.gov.co" TargetMode="External"/><Relationship Id="rId976" Type="http://schemas.openxmlformats.org/officeDocument/2006/relationships/hyperlink" Target="mailto:william.vegaa@antioquia.gov.co" TargetMode="External"/><Relationship Id="rId324" Type="http://schemas.openxmlformats.org/officeDocument/2006/relationships/hyperlink" Target="mailto:Lucas.Jaramillo@antioquia.gov.co" TargetMode="External"/><Relationship Id="rId531" Type="http://schemas.openxmlformats.org/officeDocument/2006/relationships/hyperlink" Target="mailto:natalia.ruiz@fla.com.co" TargetMode="External"/><Relationship Id="rId629" Type="http://schemas.openxmlformats.org/officeDocument/2006/relationships/hyperlink" Target="mailto:natalia.ruiz@fla.com.co" TargetMode="External"/><Relationship Id="rId836" Type="http://schemas.openxmlformats.org/officeDocument/2006/relationships/hyperlink" Target="mailto:jaime.fernandez@antioquia.gov.co" TargetMode="External"/><Relationship Id="rId1021" Type="http://schemas.openxmlformats.org/officeDocument/2006/relationships/hyperlink" Target="mailto:jose.mesa@antioquia.gov.co" TargetMode="External"/><Relationship Id="rId903" Type="http://schemas.openxmlformats.org/officeDocument/2006/relationships/hyperlink" Target="mailto:juan.velez@antioquia.gov.co" TargetMode="External"/><Relationship Id="rId32" Type="http://schemas.openxmlformats.org/officeDocument/2006/relationships/hyperlink" Target="mailto:henry.carvajal@antioquia.gov.co" TargetMode="External"/></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dimension ref="A1:AH1046893"/>
  <sheetViews>
    <sheetView tabSelected="1" zoomScale="120" zoomScaleNormal="120" workbookViewId="0">
      <pane xSplit="1" ySplit="11" topLeftCell="B1224" activePane="bottomRight" state="frozen"/>
      <selection pane="topRight" activeCell="B1" sqref="B1"/>
      <selection pane="bottomLeft" activeCell="A13" sqref="A13"/>
      <selection pane="bottomRight" activeCell="A1563" sqref="A1563"/>
    </sheetView>
  </sheetViews>
  <sheetFormatPr baseColWidth="10" defaultRowHeight="15" x14ac:dyDescent="0.25"/>
  <cols>
    <col min="1" max="1" width="37.42578125" bestFit="1" customWidth="1"/>
    <col min="2" max="2" width="52.5703125" bestFit="1" customWidth="1"/>
    <col min="3" max="3" width="41.140625" customWidth="1"/>
    <col min="4" max="4" width="11.42578125" style="37"/>
    <col min="6" max="6" width="29.42578125" customWidth="1"/>
    <col min="8" max="8" width="20" bestFit="1" customWidth="1"/>
    <col min="9" max="9" width="19.7109375" customWidth="1"/>
    <col min="10" max="10" width="18.5703125" bestFit="1" customWidth="1"/>
    <col min="15" max="15" width="17.42578125" customWidth="1"/>
    <col min="16" max="16" width="19.42578125" customWidth="1"/>
    <col min="17" max="22" width="35.140625" customWidth="1"/>
    <col min="25" max="25" width="24.7109375" customWidth="1"/>
    <col min="30" max="30" width="50.140625" customWidth="1"/>
    <col min="31" max="33" width="22.28515625" customWidth="1"/>
  </cols>
  <sheetData>
    <row r="1" spans="1:33" x14ac:dyDescent="0.25">
      <c r="A1" s="62"/>
      <c r="B1" s="62"/>
      <c r="C1" s="64" t="s">
        <v>0</v>
      </c>
      <c r="D1" s="65"/>
      <c r="E1" s="65"/>
      <c r="F1" s="65"/>
      <c r="G1" s="65"/>
      <c r="H1" s="65"/>
      <c r="I1" s="65"/>
      <c r="J1" s="65"/>
      <c r="K1" s="65"/>
      <c r="L1" s="65"/>
      <c r="M1" s="65"/>
      <c r="N1" s="65"/>
      <c r="O1" s="65"/>
      <c r="P1" s="65"/>
      <c r="Q1" s="65"/>
      <c r="R1" s="65"/>
      <c r="S1" s="65"/>
      <c r="T1" s="65"/>
      <c r="U1" s="65"/>
      <c r="V1" s="65"/>
      <c r="W1" s="65"/>
      <c r="X1" s="65"/>
      <c r="Y1" s="65"/>
      <c r="Z1" s="65"/>
      <c r="AA1" s="65"/>
      <c r="AB1" s="65"/>
      <c r="AC1" s="65"/>
      <c r="AD1" s="66"/>
      <c r="AE1" s="73" t="s">
        <v>1</v>
      </c>
      <c r="AF1" s="74"/>
      <c r="AG1" s="74"/>
    </row>
    <row r="2" spans="1:33" x14ac:dyDescent="0.25">
      <c r="A2" s="62"/>
      <c r="B2" s="62"/>
      <c r="C2" s="67"/>
      <c r="D2" s="68"/>
      <c r="E2" s="68"/>
      <c r="F2" s="68"/>
      <c r="G2" s="68"/>
      <c r="H2" s="68"/>
      <c r="I2" s="68"/>
      <c r="J2" s="68"/>
      <c r="K2" s="68"/>
      <c r="L2" s="68"/>
      <c r="M2" s="68"/>
      <c r="N2" s="68"/>
      <c r="O2" s="68"/>
      <c r="P2" s="68"/>
      <c r="Q2" s="68"/>
      <c r="R2" s="68"/>
      <c r="S2" s="68"/>
      <c r="T2" s="68"/>
      <c r="U2" s="68"/>
      <c r="V2" s="68"/>
      <c r="W2" s="68"/>
      <c r="X2" s="68"/>
      <c r="Y2" s="68"/>
      <c r="Z2" s="68"/>
      <c r="AA2" s="68"/>
      <c r="AB2" s="68"/>
      <c r="AC2" s="68"/>
      <c r="AD2" s="69"/>
      <c r="AE2" s="73"/>
      <c r="AF2" s="74"/>
      <c r="AG2" s="74"/>
    </row>
    <row r="3" spans="1:33" x14ac:dyDescent="0.25">
      <c r="A3" s="62"/>
      <c r="B3" s="62"/>
      <c r="C3" s="67"/>
      <c r="D3" s="68"/>
      <c r="E3" s="68"/>
      <c r="F3" s="68"/>
      <c r="G3" s="68"/>
      <c r="H3" s="68"/>
      <c r="I3" s="68"/>
      <c r="J3" s="68"/>
      <c r="K3" s="68"/>
      <c r="L3" s="68"/>
      <c r="M3" s="68"/>
      <c r="N3" s="68"/>
      <c r="O3" s="68"/>
      <c r="P3" s="68"/>
      <c r="Q3" s="68"/>
      <c r="R3" s="68"/>
      <c r="S3" s="68"/>
      <c r="T3" s="68"/>
      <c r="U3" s="68"/>
      <c r="V3" s="68"/>
      <c r="W3" s="68"/>
      <c r="X3" s="68"/>
      <c r="Y3" s="68"/>
      <c r="Z3" s="68"/>
      <c r="AA3" s="68"/>
      <c r="AB3" s="68"/>
      <c r="AC3" s="68"/>
      <c r="AD3" s="69"/>
      <c r="AE3" s="73" t="s">
        <v>2</v>
      </c>
      <c r="AF3" s="74"/>
      <c r="AG3" s="74"/>
    </row>
    <row r="4" spans="1:33" x14ac:dyDescent="0.25">
      <c r="A4" s="62"/>
      <c r="B4" s="62"/>
      <c r="C4" s="67"/>
      <c r="D4" s="68"/>
      <c r="E4" s="68"/>
      <c r="F4" s="68"/>
      <c r="G4" s="68"/>
      <c r="H4" s="68"/>
      <c r="I4" s="68"/>
      <c r="J4" s="68"/>
      <c r="K4" s="68"/>
      <c r="L4" s="68"/>
      <c r="M4" s="68"/>
      <c r="N4" s="68"/>
      <c r="O4" s="68"/>
      <c r="P4" s="68"/>
      <c r="Q4" s="68"/>
      <c r="R4" s="68"/>
      <c r="S4" s="68"/>
      <c r="T4" s="68"/>
      <c r="U4" s="68"/>
      <c r="V4" s="68"/>
      <c r="W4" s="68"/>
      <c r="X4" s="68"/>
      <c r="Y4" s="68"/>
      <c r="Z4" s="68"/>
      <c r="AA4" s="68"/>
      <c r="AB4" s="68"/>
      <c r="AC4" s="68"/>
      <c r="AD4" s="69"/>
      <c r="AE4" s="73"/>
      <c r="AF4" s="74"/>
      <c r="AG4" s="74"/>
    </row>
    <row r="5" spans="1:33" x14ac:dyDescent="0.25">
      <c r="A5" s="62"/>
      <c r="B5" s="62"/>
      <c r="C5" s="67"/>
      <c r="D5" s="68"/>
      <c r="E5" s="68"/>
      <c r="F5" s="68"/>
      <c r="G5" s="68"/>
      <c r="H5" s="68"/>
      <c r="I5" s="68"/>
      <c r="J5" s="68"/>
      <c r="K5" s="68"/>
      <c r="L5" s="68"/>
      <c r="M5" s="68"/>
      <c r="N5" s="68"/>
      <c r="O5" s="68"/>
      <c r="P5" s="68"/>
      <c r="Q5" s="68"/>
      <c r="R5" s="68"/>
      <c r="S5" s="68"/>
      <c r="T5" s="68"/>
      <c r="U5" s="68"/>
      <c r="V5" s="68"/>
      <c r="W5" s="68"/>
      <c r="X5" s="68"/>
      <c r="Y5" s="68"/>
      <c r="Z5" s="68"/>
      <c r="AA5" s="68"/>
      <c r="AB5" s="68"/>
      <c r="AC5" s="68"/>
      <c r="AD5" s="69"/>
      <c r="AE5" s="73" t="s">
        <v>3</v>
      </c>
      <c r="AF5" s="74"/>
      <c r="AG5" s="74"/>
    </row>
    <row r="6" spans="1:33" ht="0.75" customHeight="1" thickBot="1" x14ac:dyDescent="0.3">
      <c r="A6" s="63"/>
      <c r="B6" s="63"/>
      <c r="C6" s="70"/>
      <c r="D6" s="71"/>
      <c r="E6" s="71"/>
      <c r="F6" s="71"/>
      <c r="G6" s="71"/>
      <c r="H6" s="71"/>
      <c r="I6" s="71"/>
      <c r="J6" s="71"/>
      <c r="K6" s="71"/>
      <c r="L6" s="71"/>
      <c r="M6" s="71"/>
      <c r="N6" s="71"/>
      <c r="O6" s="71"/>
      <c r="P6" s="71"/>
      <c r="Q6" s="71"/>
      <c r="R6" s="71"/>
      <c r="S6" s="71"/>
      <c r="T6" s="71"/>
      <c r="U6" s="71"/>
      <c r="V6" s="71"/>
      <c r="W6" s="71"/>
      <c r="X6" s="71"/>
      <c r="Y6" s="71"/>
      <c r="Z6" s="71"/>
      <c r="AA6" s="71"/>
      <c r="AB6" s="71"/>
      <c r="AC6" s="71"/>
      <c r="AD6" s="72"/>
      <c r="AE6" s="73"/>
      <c r="AF6" s="74"/>
      <c r="AG6" s="74"/>
    </row>
    <row r="7" spans="1:33" ht="34.5" thickBot="1" x14ac:dyDescent="0.55000000000000004">
      <c r="A7" s="58" t="s">
        <v>4</v>
      </c>
      <c r="B7" s="59"/>
      <c r="C7" s="59"/>
      <c r="D7" s="59"/>
      <c r="E7" s="59"/>
      <c r="F7" s="59"/>
      <c r="G7" s="59"/>
      <c r="H7" s="59"/>
      <c r="I7" s="59"/>
      <c r="J7" s="59"/>
      <c r="K7" s="59"/>
      <c r="L7" s="59"/>
      <c r="M7" s="59"/>
      <c r="N7" s="59"/>
      <c r="O7" s="59"/>
      <c r="P7" s="60"/>
      <c r="Q7" s="60"/>
      <c r="R7" s="60"/>
      <c r="S7" s="60"/>
      <c r="T7" s="60"/>
      <c r="U7" s="60"/>
      <c r="V7" s="60"/>
      <c r="W7" s="60"/>
      <c r="X7" s="60"/>
      <c r="Y7" s="60"/>
      <c r="Z7" s="60"/>
      <c r="AA7" s="60"/>
      <c r="AB7" s="60"/>
      <c r="AC7" s="60"/>
      <c r="AD7" s="60"/>
      <c r="AE7" s="60"/>
      <c r="AF7" s="60"/>
      <c r="AG7" s="61"/>
    </row>
    <row r="8" spans="1:33" x14ac:dyDescent="0.25">
      <c r="A8" s="75" t="s">
        <v>5</v>
      </c>
      <c r="B8" s="76"/>
      <c r="C8" s="76"/>
      <c r="D8" s="76"/>
      <c r="E8" s="76"/>
      <c r="F8" s="76"/>
      <c r="G8" s="76"/>
      <c r="H8" s="76"/>
      <c r="I8" s="76"/>
      <c r="J8" s="76"/>
      <c r="K8" s="76"/>
      <c r="L8" s="76"/>
      <c r="M8" s="76"/>
      <c r="N8" s="76"/>
      <c r="O8" s="77"/>
      <c r="P8" s="81" t="s">
        <v>6</v>
      </c>
      <c r="Q8" s="82"/>
      <c r="R8" s="82"/>
      <c r="S8" s="82"/>
      <c r="T8" s="82"/>
      <c r="U8" s="83"/>
      <c r="V8" s="84" t="s">
        <v>7</v>
      </c>
      <c r="W8" s="85"/>
      <c r="X8" s="85"/>
      <c r="Y8" s="85"/>
      <c r="Z8" s="85"/>
      <c r="AA8" s="85"/>
      <c r="AB8" s="85"/>
      <c r="AC8" s="85"/>
      <c r="AD8" s="85"/>
      <c r="AE8" s="90" t="s">
        <v>8</v>
      </c>
      <c r="AF8" s="90"/>
      <c r="AG8" s="91"/>
    </row>
    <row r="9" spans="1:33" x14ac:dyDescent="0.25">
      <c r="A9" s="78"/>
      <c r="B9" s="79"/>
      <c r="C9" s="79"/>
      <c r="D9" s="79"/>
      <c r="E9" s="79"/>
      <c r="F9" s="79"/>
      <c r="G9" s="79"/>
      <c r="H9" s="79"/>
      <c r="I9" s="79"/>
      <c r="J9" s="79"/>
      <c r="K9" s="79"/>
      <c r="L9" s="79"/>
      <c r="M9" s="79"/>
      <c r="N9" s="79"/>
      <c r="O9" s="80"/>
      <c r="P9" s="96" t="s">
        <v>9</v>
      </c>
      <c r="Q9" s="97"/>
      <c r="R9" s="96" t="s">
        <v>10</v>
      </c>
      <c r="S9" s="99"/>
      <c r="T9" s="99"/>
      <c r="U9" s="97"/>
      <c r="V9" s="86"/>
      <c r="W9" s="87"/>
      <c r="X9" s="87"/>
      <c r="Y9" s="87"/>
      <c r="Z9" s="87"/>
      <c r="AA9" s="87"/>
      <c r="AB9" s="87"/>
      <c r="AC9" s="87"/>
      <c r="AD9" s="87"/>
      <c r="AE9" s="92"/>
      <c r="AF9" s="92"/>
      <c r="AG9" s="93"/>
    </row>
    <row r="10" spans="1:33" x14ac:dyDescent="0.25">
      <c r="A10" s="1"/>
      <c r="B10" s="1"/>
      <c r="C10" s="1"/>
      <c r="D10" s="34"/>
      <c r="E10" s="1"/>
      <c r="F10" s="1"/>
      <c r="G10" s="1"/>
      <c r="H10" s="1"/>
      <c r="I10" s="1"/>
      <c r="J10" s="1"/>
      <c r="K10" s="1"/>
      <c r="L10" s="100" t="s">
        <v>11</v>
      </c>
      <c r="M10" s="82"/>
      <c r="N10" s="82"/>
      <c r="O10" s="83"/>
      <c r="P10" s="98"/>
      <c r="Q10" s="80"/>
      <c r="R10" s="98"/>
      <c r="S10" s="79"/>
      <c r="T10" s="79"/>
      <c r="U10" s="80"/>
      <c r="V10" s="88"/>
      <c r="W10" s="89"/>
      <c r="X10" s="89"/>
      <c r="Y10" s="89"/>
      <c r="Z10" s="89"/>
      <c r="AA10" s="89"/>
      <c r="AB10" s="89"/>
      <c r="AC10" s="89"/>
      <c r="AD10" s="89"/>
      <c r="AE10" s="94"/>
      <c r="AF10" s="94"/>
      <c r="AG10" s="95"/>
    </row>
    <row r="11" spans="1:33" ht="75.75" customHeight="1" x14ac:dyDescent="0.25">
      <c r="A11" s="2" t="s">
        <v>12</v>
      </c>
      <c r="B11" s="2" t="s">
        <v>13</v>
      </c>
      <c r="C11" s="2" t="s">
        <v>14</v>
      </c>
      <c r="D11" s="35" t="s">
        <v>15</v>
      </c>
      <c r="E11" s="2" t="s">
        <v>16</v>
      </c>
      <c r="F11" s="2" t="s">
        <v>17</v>
      </c>
      <c r="G11" s="2" t="s">
        <v>18</v>
      </c>
      <c r="H11" s="2" t="s">
        <v>19</v>
      </c>
      <c r="I11" s="2" t="s">
        <v>20</v>
      </c>
      <c r="J11" s="2" t="s">
        <v>21</v>
      </c>
      <c r="K11" s="2" t="s">
        <v>22</v>
      </c>
      <c r="L11" s="3" t="s">
        <v>23</v>
      </c>
      <c r="M11" s="3" t="s">
        <v>24</v>
      </c>
      <c r="N11" s="3" t="s">
        <v>25</v>
      </c>
      <c r="O11" s="3" t="s">
        <v>26</v>
      </c>
      <c r="P11" s="4" t="s">
        <v>27</v>
      </c>
      <c r="Q11" s="5" t="s">
        <v>28</v>
      </c>
      <c r="R11" s="6" t="s">
        <v>29</v>
      </c>
      <c r="S11" s="6" t="s">
        <v>30</v>
      </c>
      <c r="T11" s="7" t="s">
        <v>31</v>
      </c>
      <c r="U11" s="8" t="s">
        <v>32</v>
      </c>
      <c r="V11" s="9" t="s">
        <v>33</v>
      </c>
      <c r="W11" s="9" t="s">
        <v>34</v>
      </c>
      <c r="X11" s="9" t="s">
        <v>35</v>
      </c>
      <c r="Y11" s="9" t="s">
        <v>36</v>
      </c>
      <c r="Z11" s="9" t="s">
        <v>37</v>
      </c>
      <c r="AA11" s="9" t="s">
        <v>38</v>
      </c>
      <c r="AB11" s="9" t="s">
        <v>39</v>
      </c>
      <c r="AC11" s="9" t="s">
        <v>40</v>
      </c>
      <c r="AD11" s="10" t="s">
        <v>41</v>
      </c>
      <c r="AE11" s="11" t="s">
        <v>42</v>
      </c>
      <c r="AF11" s="12" t="s">
        <v>43</v>
      </c>
      <c r="AG11" s="12" t="s">
        <v>44</v>
      </c>
    </row>
    <row r="12" spans="1:33" ht="60" x14ac:dyDescent="0.25">
      <c r="A12" s="20" t="s">
        <v>45</v>
      </c>
      <c r="B12" s="21">
        <v>95141500</v>
      </c>
      <c r="C12" s="22" t="s">
        <v>46</v>
      </c>
      <c r="D12" s="36">
        <v>43136</v>
      </c>
      <c r="E12" s="21" t="s">
        <v>3550</v>
      </c>
      <c r="F12" s="23" t="s">
        <v>3657</v>
      </c>
      <c r="G12" s="23" t="s">
        <v>3665</v>
      </c>
      <c r="H12" s="24">
        <v>4500000000</v>
      </c>
      <c r="I12" s="25">
        <v>450000000</v>
      </c>
      <c r="J12" s="23" t="s">
        <v>3579</v>
      </c>
      <c r="K12" s="23" t="s">
        <v>47</v>
      </c>
      <c r="L12" s="22" t="s">
        <v>48</v>
      </c>
      <c r="M12" s="22" t="s">
        <v>49</v>
      </c>
      <c r="N12" s="22" t="s">
        <v>50</v>
      </c>
      <c r="O12" s="22" t="s">
        <v>51</v>
      </c>
      <c r="P12" s="26" t="s">
        <v>3666</v>
      </c>
      <c r="Q12" s="26" t="s">
        <v>3667</v>
      </c>
      <c r="R12" s="26" t="s">
        <v>3666</v>
      </c>
      <c r="S12" s="27" t="s">
        <v>3668</v>
      </c>
      <c r="T12" s="26" t="s">
        <v>3669</v>
      </c>
      <c r="U12" s="26" t="s">
        <v>3669</v>
      </c>
      <c r="V12" s="28"/>
      <c r="W12" s="29"/>
      <c r="X12" s="30"/>
      <c r="Y12" s="26"/>
      <c r="Z12" s="29"/>
      <c r="AA12" s="33" t="str">
        <f t="shared" ref="AA12:AA75" si="0">+IF(AND(W12="",X12="",Y12="",Z12=""),"",IF(AND(W12&lt;&gt;"",X12="",Y12="",Z12=""),0%,IF(AND(W12&lt;&gt;"",X12&lt;&gt;"",Y12="",Z12=""),33%,IF(AND(W12&lt;&gt;"",X12&lt;&gt;"",Y12&lt;&gt;"",Z12=""),66%,IF(AND(W12&lt;&gt;"",X12&lt;&gt;"",Y12&lt;&gt;"",Z12&lt;&gt;""),100%,"Información incompleta")))))</f>
        <v/>
      </c>
      <c r="AB12" s="31"/>
      <c r="AC12" s="32"/>
      <c r="AD12" s="32"/>
      <c r="AE12" s="22" t="s">
        <v>52</v>
      </c>
      <c r="AF12" s="26" t="s">
        <v>53</v>
      </c>
      <c r="AG12" s="22" t="s">
        <v>54</v>
      </c>
    </row>
    <row r="13" spans="1:33" ht="112.5" x14ac:dyDescent="0.25">
      <c r="A13" s="20" t="s">
        <v>45</v>
      </c>
      <c r="B13" s="21">
        <v>95141500</v>
      </c>
      <c r="C13" s="22" t="s">
        <v>3670</v>
      </c>
      <c r="D13" s="36">
        <v>43160</v>
      </c>
      <c r="E13" s="21" t="s">
        <v>3549</v>
      </c>
      <c r="F13" s="23" t="s">
        <v>3648</v>
      </c>
      <c r="G13" s="23" t="s">
        <v>3665</v>
      </c>
      <c r="H13" s="24">
        <v>78123738</v>
      </c>
      <c r="I13" s="25">
        <v>78123738</v>
      </c>
      <c r="J13" s="23" t="s">
        <v>3579</v>
      </c>
      <c r="K13" s="23" t="s">
        <v>47</v>
      </c>
      <c r="L13" s="22" t="s">
        <v>48</v>
      </c>
      <c r="M13" s="22" t="s">
        <v>49</v>
      </c>
      <c r="N13" s="22" t="s">
        <v>50</v>
      </c>
      <c r="O13" s="22" t="s">
        <v>51</v>
      </c>
      <c r="P13" s="26" t="s">
        <v>3666</v>
      </c>
      <c r="Q13" s="26" t="s">
        <v>3671</v>
      </c>
      <c r="R13" s="26" t="s">
        <v>3666</v>
      </c>
      <c r="S13" s="27" t="s">
        <v>3668</v>
      </c>
      <c r="T13" s="26" t="s">
        <v>3672</v>
      </c>
      <c r="U13" s="26" t="s">
        <v>3672</v>
      </c>
      <c r="V13" s="28">
        <v>8192</v>
      </c>
      <c r="W13" s="29">
        <v>4600008105</v>
      </c>
      <c r="X13" s="30">
        <v>43216</v>
      </c>
      <c r="Y13" s="26">
        <v>4600008105</v>
      </c>
      <c r="Z13" s="29">
        <v>4600008105</v>
      </c>
      <c r="AA13" s="33">
        <f t="shared" si="0"/>
        <v>1</v>
      </c>
      <c r="AB13" s="31" t="s">
        <v>3673</v>
      </c>
      <c r="AC13" s="32" t="s">
        <v>360</v>
      </c>
      <c r="AD13" s="32" t="s">
        <v>3674</v>
      </c>
      <c r="AE13" s="22" t="s">
        <v>55</v>
      </c>
      <c r="AF13" s="26" t="s">
        <v>53</v>
      </c>
      <c r="AG13" s="22" t="s">
        <v>54</v>
      </c>
    </row>
    <row r="14" spans="1:33" ht="75" x14ac:dyDescent="0.25">
      <c r="A14" s="20" t="s">
        <v>45</v>
      </c>
      <c r="B14" s="21">
        <v>801000000</v>
      </c>
      <c r="C14" s="22" t="s">
        <v>118</v>
      </c>
      <c r="D14" s="36">
        <v>43137</v>
      </c>
      <c r="E14" s="21" t="s">
        <v>3549</v>
      </c>
      <c r="F14" s="23"/>
      <c r="G14" s="23" t="s">
        <v>3665</v>
      </c>
      <c r="H14" s="24">
        <v>100000000</v>
      </c>
      <c r="I14" s="25">
        <v>100000000</v>
      </c>
      <c r="J14" s="23" t="s">
        <v>3579</v>
      </c>
      <c r="K14" s="23" t="s">
        <v>47</v>
      </c>
      <c r="L14" s="22" t="s">
        <v>48</v>
      </c>
      <c r="M14" s="22" t="s">
        <v>49</v>
      </c>
      <c r="N14" s="22" t="s">
        <v>50</v>
      </c>
      <c r="O14" s="22" t="s">
        <v>51</v>
      </c>
      <c r="P14" s="26" t="s">
        <v>3666</v>
      </c>
      <c r="Q14" s="26" t="s">
        <v>3675</v>
      </c>
      <c r="R14" s="26" t="s">
        <v>3666</v>
      </c>
      <c r="S14" s="27" t="s">
        <v>3668</v>
      </c>
      <c r="T14" s="26" t="s">
        <v>3675</v>
      </c>
      <c r="U14" s="26" t="s">
        <v>3675</v>
      </c>
      <c r="V14" s="28"/>
      <c r="W14" s="29"/>
      <c r="X14" s="30"/>
      <c r="Y14" s="26"/>
      <c r="Z14" s="29"/>
      <c r="AA14" s="33" t="str">
        <f t="shared" si="0"/>
        <v/>
      </c>
      <c r="AB14" s="31"/>
      <c r="AC14" s="32"/>
      <c r="AD14" s="32" t="s">
        <v>119</v>
      </c>
      <c r="AE14" s="22" t="s">
        <v>120</v>
      </c>
      <c r="AF14" s="26" t="s">
        <v>53</v>
      </c>
      <c r="AG14" s="22" t="s">
        <v>54</v>
      </c>
    </row>
    <row r="15" spans="1:33" ht="90" x14ac:dyDescent="0.25">
      <c r="A15" s="20" t="s">
        <v>45</v>
      </c>
      <c r="B15" s="21">
        <v>801000000</v>
      </c>
      <c r="C15" s="22" t="s">
        <v>3676</v>
      </c>
      <c r="D15" s="36">
        <v>43146</v>
      </c>
      <c r="E15" s="21" t="s">
        <v>3550</v>
      </c>
      <c r="F15" s="23" t="s">
        <v>3677</v>
      </c>
      <c r="G15" s="23" t="s">
        <v>3665</v>
      </c>
      <c r="H15" s="24">
        <v>5859315</v>
      </c>
      <c r="I15" s="25">
        <v>5859315</v>
      </c>
      <c r="J15" s="23" t="s">
        <v>3579</v>
      </c>
      <c r="K15" s="23" t="s">
        <v>47</v>
      </c>
      <c r="L15" s="22" t="s">
        <v>48</v>
      </c>
      <c r="M15" s="22" t="s">
        <v>49</v>
      </c>
      <c r="N15" s="22" t="s">
        <v>50</v>
      </c>
      <c r="O15" s="22" t="s">
        <v>51</v>
      </c>
      <c r="P15" s="26" t="s">
        <v>3666</v>
      </c>
      <c r="Q15" s="26" t="s">
        <v>3678</v>
      </c>
      <c r="R15" s="26" t="s">
        <v>3666</v>
      </c>
      <c r="S15" s="27" t="s">
        <v>3668</v>
      </c>
      <c r="T15" s="26" t="s">
        <v>3678</v>
      </c>
      <c r="U15" s="26" t="s">
        <v>3678</v>
      </c>
      <c r="V15" s="28"/>
      <c r="W15" s="29"/>
      <c r="X15" s="30"/>
      <c r="Y15" s="26"/>
      <c r="Z15" s="29"/>
      <c r="AA15" s="33" t="str">
        <f t="shared" si="0"/>
        <v/>
      </c>
      <c r="AB15" s="31"/>
      <c r="AC15" s="32"/>
      <c r="AD15" s="32" t="s">
        <v>3679</v>
      </c>
      <c r="AE15" s="22" t="s">
        <v>48</v>
      </c>
      <c r="AF15" s="26" t="s">
        <v>53</v>
      </c>
      <c r="AG15" s="22" t="s">
        <v>3680</v>
      </c>
    </row>
    <row r="16" spans="1:33" ht="60" x14ac:dyDescent="0.25">
      <c r="A16" s="20" t="s">
        <v>45</v>
      </c>
      <c r="B16" s="21">
        <v>20102301</v>
      </c>
      <c r="C16" s="22" t="s">
        <v>3681</v>
      </c>
      <c r="D16" s="36">
        <v>43101</v>
      </c>
      <c r="E16" s="21" t="s">
        <v>3551</v>
      </c>
      <c r="F16" s="23" t="s">
        <v>3677</v>
      </c>
      <c r="G16" s="23" t="s">
        <v>3665</v>
      </c>
      <c r="H16" s="24">
        <v>26437500</v>
      </c>
      <c r="I16" s="25">
        <v>26437500</v>
      </c>
      <c r="J16" s="23" t="s">
        <v>57</v>
      </c>
      <c r="K16" s="23" t="s">
        <v>3576</v>
      </c>
      <c r="L16" s="22" t="s">
        <v>48</v>
      </c>
      <c r="M16" s="22" t="s">
        <v>49</v>
      </c>
      <c r="N16" s="22" t="s">
        <v>50</v>
      </c>
      <c r="O16" s="22" t="s">
        <v>51</v>
      </c>
      <c r="P16" s="26"/>
      <c r="Q16" s="26" t="s">
        <v>3682</v>
      </c>
      <c r="R16" s="26" t="s">
        <v>3683</v>
      </c>
      <c r="S16" s="27" t="s">
        <v>47</v>
      </c>
      <c r="T16" s="26" t="s">
        <v>47</v>
      </c>
      <c r="U16" s="26" t="s">
        <v>47</v>
      </c>
      <c r="V16" s="28"/>
      <c r="W16" s="29"/>
      <c r="X16" s="30"/>
      <c r="Y16" s="26"/>
      <c r="Z16" s="29"/>
      <c r="AA16" s="33" t="str">
        <f t="shared" si="0"/>
        <v/>
      </c>
      <c r="AB16" s="31"/>
      <c r="AC16" s="32"/>
      <c r="AD16" s="32" t="s">
        <v>3684</v>
      </c>
      <c r="AE16" s="22" t="s">
        <v>3685</v>
      </c>
      <c r="AF16" s="26" t="s">
        <v>53</v>
      </c>
      <c r="AG16" s="22" t="s">
        <v>54</v>
      </c>
    </row>
    <row r="17" spans="1:33" ht="90" x14ac:dyDescent="0.25">
      <c r="A17" s="20" t="s">
        <v>45</v>
      </c>
      <c r="B17" s="21">
        <v>801000000</v>
      </c>
      <c r="C17" s="22" t="s">
        <v>3686</v>
      </c>
      <c r="D17" s="36">
        <v>43282</v>
      </c>
      <c r="E17" s="21" t="s">
        <v>3550</v>
      </c>
      <c r="F17" s="23" t="s">
        <v>3677</v>
      </c>
      <c r="G17" s="23" t="s">
        <v>3665</v>
      </c>
      <c r="H17" s="24">
        <v>5859315</v>
      </c>
      <c r="I17" s="25">
        <v>5859315</v>
      </c>
      <c r="J17" s="23" t="s">
        <v>3579</v>
      </c>
      <c r="K17" s="23" t="s">
        <v>47</v>
      </c>
      <c r="L17" s="22" t="s">
        <v>48</v>
      </c>
      <c r="M17" s="22" t="s">
        <v>49</v>
      </c>
      <c r="N17" s="22" t="s">
        <v>50</v>
      </c>
      <c r="O17" s="22" t="s">
        <v>51</v>
      </c>
      <c r="P17" s="26" t="s">
        <v>3666</v>
      </c>
      <c r="Q17" s="26" t="s">
        <v>3678</v>
      </c>
      <c r="R17" s="26" t="s">
        <v>3666</v>
      </c>
      <c r="S17" s="27" t="s">
        <v>3668</v>
      </c>
      <c r="T17" s="26" t="s">
        <v>3678</v>
      </c>
      <c r="U17" s="26" t="s">
        <v>3678</v>
      </c>
      <c r="V17" s="28"/>
      <c r="W17" s="29"/>
      <c r="X17" s="30"/>
      <c r="Y17" s="26"/>
      <c r="Z17" s="29"/>
      <c r="AA17" s="33" t="str">
        <f t="shared" si="0"/>
        <v/>
      </c>
      <c r="AB17" s="31"/>
      <c r="AC17" s="32"/>
      <c r="AD17" s="32" t="s">
        <v>3687</v>
      </c>
      <c r="AE17" s="22" t="s">
        <v>48</v>
      </c>
      <c r="AF17" s="26" t="s">
        <v>53</v>
      </c>
      <c r="AG17" s="22" t="s">
        <v>3680</v>
      </c>
    </row>
    <row r="18" spans="1:33" ht="63.75" x14ac:dyDescent="0.25">
      <c r="A18" s="20" t="s">
        <v>56</v>
      </c>
      <c r="B18" s="21">
        <v>90121500</v>
      </c>
      <c r="C18" s="22" t="s">
        <v>3688</v>
      </c>
      <c r="D18" s="36">
        <v>43101</v>
      </c>
      <c r="E18" s="21" t="s">
        <v>3549</v>
      </c>
      <c r="F18" s="23" t="s">
        <v>3655</v>
      </c>
      <c r="G18" s="23" t="s">
        <v>3665</v>
      </c>
      <c r="H18" s="24">
        <v>20000000</v>
      </c>
      <c r="I18" s="25">
        <v>20000000</v>
      </c>
      <c r="J18" s="23" t="s">
        <v>57</v>
      </c>
      <c r="K18" s="23" t="s">
        <v>3576</v>
      </c>
      <c r="L18" s="22" t="s">
        <v>121</v>
      </c>
      <c r="M18" s="22" t="s">
        <v>58</v>
      </c>
      <c r="N18" s="22" t="s">
        <v>122</v>
      </c>
      <c r="O18" s="22" t="s">
        <v>123</v>
      </c>
      <c r="P18" s="26"/>
      <c r="Q18" s="26"/>
      <c r="R18" s="26"/>
      <c r="S18" s="27"/>
      <c r="T18" s="26"/>
      <c r="U18" s="26"/>
      <c r="V18" s="28" t="s">
        <v>322</v>
      </c>
      <c r="W18" s="29">
        <v>20639</v>
      </c>
      <c r="X18" s="30"/>
      <c r="Y18" s="26"/>
      <c r="Z18" s="29">
        <v>4600006173</v>
      </c>
      <c r="AA18" s="33" t="str">
        <f t="shared" si="0"/>
        <v>Información incompleta</v>
      </c>
      <c r="AB18" s="31" t="s">
        <v>3689</v>
      </c>
      <c r="AC18" s="32" t="s">
        <v>360</v>
      </c>
      <c r="AD18" s="32"/>
      <c r="AE18" s="22" t="e">
        <f>[6]!Tabla2[[#This Row],[Nombre completo]]</f>
        <v>#REF!</v>
      </c>
      <c r="AF18" s="26" t="s">
        <v>53</v>
      </c>
      <c r="AG18" s="22" t="s">
        <v>411</v>
      </c>
    </row>
    <row r="19" spans="1:33" ht="45" x14ac:dyDescent="0.25">
      <c r="A19" s="20" t="s">
        <v>56</v>
      </c>
      <c r="B19" s="21">
        <v>80131505</v>
      </c>
      <c r="C19" s="22" t="s">
        <v>3690</v>
      </c>
      <c r="D19" s="36">
        <v>43101</v>
      </c>
      <c r="E19" s="21" t="s">
        <v>3551</v>
      </c>
      <c r="F19" s="23" t="s">
        <v>3691</v>
      </c>
      <c r="G19" s="23" t="s">
        <v>3665</v>
      </c>
      <c r="H19" s="24">
        <v>14329200</v>
      </c>
      <c r="I19" s="25">
        <v>14329200</v>
      </c>
      <c r="J19" s="23" t="s">
        <v>57</v>
      </c>
      <c r="K19" s="23" t="s">
        <v>3576</v>
      </c>
      <c r="L19" s="22" t="s">
        <v>124</v>
      </c>
      <c r="M19" s="22" t="s">
        <v>58</v>
      </c>
      <c r="N19" s="22" t="s">
        <v>122</v>
      </c>
      <c r="O19" s="22" t="s">
        <v>125</v>
      </c>
      <c r="P19" s="26"/>
      <c r="Q19" s="26"/>
      <c r="R19" s="26"/>
      <c r="S19" s="27"/>
      <c r="T19" s="26"/>
      <c r="U19" s="26"/>
      <c r="V19" s="28" t="s">
        <v>322</v>
      </c>
      <c r="W19" s="29">
        <v>20212</v>
      </c>
      <c r="X19" s="30">
        <v>43073</v>
      </c>
      <c r="Y19" s="26" t="s">
        <v>134</v>
      </c>
      <c r="Z19" s="29">
        <v>460006249</v>
      </c>
      <c r="AA19" s="33">
        <f t="shared" si="0"/>
        <v>1</v>
      </c>
      <c r="AB19" s="31" t="s">
        <v>3692</v>
      </c>
      <c r="AC19" s="32" t="s">
        <v>360</v>
      </c>
      <c r="AD19" s="32"/>
      <c r="AE19" s="22" t="s">
        <v>156</v>
      </c>
      <c r="AF19" s="26" t="s">
        <v>53</v>
      </c>
      <c r="AG19" s="22" t="s">
        <v>411</v>
      </c>
    </row>
    <row r="20" spans="1:33" ht="120" x14ac:dyDescent="0.25">
      <c r="A20" s="20" t="s">
        <v>56</v>
      </c>
      <c r="B20" s="21">
        <v>8011504</v>
      </c>
      <c r="C20" s="22" t="s">
        <v>126</v>
      </c>
      <c r="D20" s="36">
        <v>43146</v>
      </c>
      <c r="E20" s="21" t="s">
        <v>3552</v>
      </c>
      <c r="F20" s="23" t="s">
        <v>3677</v>
      </c>
      <c r="G20" s="23" t="s">
        <v>3665</v>
      </c>
      <c r="H20" s="24">
        <v>3272121</v>
      </c>
      <c r="I20" s="25">
        <v>3272121</v>
      </c>
      <c r="J20" s="23" t="s">
        <v>3579</v>
      </c>
      <c r="K20" s="23" t="s">
        <v>47</v>
      </c>
      <c r="L20" s="22" t="s">
        <v>127</v>
      </c>
      <c r="M20" s="22" t="s">
        <v>128</v>
      </c>
      <c r="N20" s="22" t="s">
        <v>60</v>
      </c>
      <c r="O20" s="22" t="s">
        <v>129</v>
      </c>
      <c r="P20" s="26"/>
      <c r="Q20" s="26"/>
      <c r="R20" s="26"/>
      <c r="S20" s="27">
        <v>140060001</v>
      </c>
      <c r="T20" s="26"/>
      <c r="U20" s="26"/>
      <c r="V20" s="28" t="s">
        <v>3693</v>
      </c>
      <c r="W20" s="29">
        <v>20337</v>
      </c>
      <c r="X20" s="30">
        <v>43102</v>
      </c>
      <c r="Y20" s="26" t="s">
        <v>134</v>
      </c>
      <c r="Z20" s="29">
        <v>4600007063</v>
      </c>
      <c r="AA20" s="33">
        <f t="shared" si="0"/>
        <v>1</v>
      </c>
      <c r="AB20" s="31" t="s">
        <v>3694</v>
      </c>
      <c r="AC20" s="32" t="s">
        <v>360</v>
      </c>
      <c r="AD20" s="32" t="s">
        <v>3695</v>
      </c>
      <c r="AE20" s="22" t="e">
        <f>[6]!Tabla2[[#This Row],[Nombre completo]]</f>
        <v>#REF!</v>
      </c>
      <c r="AF20" s="26" t="s">
        <v>53</v>
      </c>
      <c r="AG20" s="22" t="s">
        <v>411</v>
      </c>
    </row>
    <row r="21" spans="1:33" ht="120" x14ac:dyDescent="0.25">
      <c r="A21" s="20" t="s">
        <v>56</v>
      </c>
      <c r="B21" s="21">
        <v>8011504</v>
      </c>
      <c r="C21" s="22" t="s">
        <v>126</v>
      </c>
      <c r="D21" s="36">
        <v>43146</v>
      </c>
      <c r="E21" s="21" t="s">
        <v>3552</v>
      </c>
      <c r="F21" s="23" t="s">
        <v>3677</v>
      </c>
      <c r="G21" s="23" t="s">
        <v>3665</v>
      </c>
      <c r="H21" s="24" t="e">
        <f>[6]!Tabla2[[#This Row],[Valor estimado en la vigencia actual]]</f>
        <v>#REF!</v>
      </c>
      <c r="I21" s="25">
        <v>11353428</v>
      </c>
      <c r="J21" s="23" t="s">
        <v>3579</v>
      </c>
      <c r="K21" s="23" t="s">
        <v>47</v>
      </c>
      <c r="L21" s="22" t="s">
        <v>127</v>
      </c>
      <c r="M21" s="22" t="s">
        <v>128</v>
      </c>
      <c r="N21" s="22" t="s">
        <v>60</v>
      </c>
      <c r="O21" s="22" t="s">
        <v>129</v>
      </c>
      <c r="P21" s="26"/>
      <c r="Q21" s="26"/>
      <c r="R21" s="26"/>
      <c r="S21" s="27">
        <v>140060001</v>
      </c>
      <c r="T21" s="26"/>
      <c r="U21" s="26"/>
      <c r="V21" s="28" t="s">
        <v>3693</v>
      </c>
      <c r="W21" s="29">
        <v>20338</v>
      </c>
      <c r="X21" s="30">
        <v>43102</v>
      </c>
      <c r="Y21" s="26" t="s">
        <v>134</v>
      </c>
      <c r="Z21" s="29">
        <v>4600007063</v>
      </c>
      <c r="AA21" s="33">
        <f t="shared" si="0"/>
        <v>1</v>
      </c>
      <c r="AB21" s="31" t="s">
        <v>3694</v>
      </c>
      <c r="AC21" s="32" t="s">
        <v>360</v>
      </c>
      <c r="AD21" s="32" t="s">
        <v>3695</v>
      </c>
      <c r="AE21" s="22" t="e">
        <f>[6]!Tabla2[[#This Row],[Nombre completo]]</f>
        <v>#REF!</v>
      </c>
      <c r="AF21" s="26" t="s">
        <v>53</v>
      </c>
      <c r="AG21" s="22" t="s">
        <v>411</v>
      </c>
    </row>
    <row r="22" spans="1:33" ht="135" x14ac:dyDescent="0.25">
      <c r="A22" s="20" t="s">
        <v>56</v>
      </c>
      <c r="B22" s="21">
        <v>80111604</v>
      </c>
      <c r="C22" s="22" t="s">
        <v>130</v>
      </c>
      <c r="D22" s="36">
        <v>43105</v>
      </c>
      <c r="E22" s="21" t="s">
        <v>3554</v>
      </c>
      <c r="F22" s="23" t="s">
        <v>3696</v>
      </c>
      <c r="G22" s="23" t="s">
        <v>3665</v>
      </c>
      <c r="H22" s="24">
        <v>20825000</v>
      </c>
      <c r="I22" s="25">
        <v>20825000</v>
      </c>
      <c r="J22" s="23" t="s">
        <v>3579</v>
      </c>
      <c r="K22" s="23" t="s">
        <v>47</v>
      </c>
      <c r="L22" s="22" t="s">
        <v>131</v>
      </c>
      <c r="M22" s="22" t="s">
        <v>58</v>
      </c>
      <c r="N22" s="22" t="s">
        <v>132</v>
      </c>
      <c r="O22" s="22" t="s">
        <v>133</v>
      </c>
      <c r="P22" s="26" t="s">
        <v>61</v>
      </c>
      <c r="Q22" s="26"/>
      <c r="R22" s="26" t="s">
        <v>62</v>
      </c>
      <c r="S22" s="27">
        <v>140060001</v>
      </c>
      <c r="T22" s="26" t="s">
        <v>63</v>
      </c>
      <c r="U22" s="26"/>
      <c r="V22" s="28" t="s">
        <v>322</v>
      </c>
      <c r="W22" s="29">
        <v>20227</v>
      </c>
      <c r="X22" s="30">
        <v>43073</v>
      </c>
      <c r="Y22" s="26" t="s">
        <v>134</v>
      </c>
      <c r="Z22" s="29">
        <v>4600006506</v>
      </c>
      <c r="AA22" s="33">
        <f t="shared" si="0"/>
        <v>1</v>
      </c>
      <c r="AB22" s="31" t="s">
        <v>135</v>
      </c>
      <c r="AC22" s="32" t="s">
        <v>360</v>
      </c>
      <c r="AD22" s="32"/>
      <c r="AE22" s="22" t="e">
        <f>[6]!Tabla2[[#This Row],[Nombre completo]]</f>
        <v>#REF!</v>
      </c>
      <c r="AF22" s="26" t="s">
        <v>53</v>
      </c>
      <c r="AG22" s="22" t="s">
        <v>411</v>
      </c>
    </row>
    <row r="23" spans="1:33" ht="150" x14ac:dyDescent="0.25">
      <c r="A23" s="20" t="s">
        <v>56</v>
      </c>
      <c r="B23" s="21">
        <v>80111604</v>
      </c>
      <c r="C23" s="22" t="s">
        <v>136</v>
      </c>
      <c r="D23" s="36">
        <v>43105</v>
      </c>
      <c r="E23" s="21" t="s">
        <v>3554</v>
      </c>
      <c r="F23" s="23" t="s">
        <v>3696</v>
      </c>
      <c r="G23" s="23" t="s">
        <v>3665</v>
      </c>
      <c r="H23" s="24">
        <v>18190000</v>
      </c>
      <c r="I23" s="25">
        <v>18190000</v>
      </c>
      <c r="J23" s="23" t="s">
        <v>3579</v>
      </c>
      <c r="K23" s="23" t="s">
        <v>47</v>
      </c>
      <c r="L23" s="22" t="s">
        <v>137</v>
      </c>
      <c r="M23" s="22" t="s">
        <v>58</v>
      </c>
      <c r="N23" s="22" t="s">
        <v>122</v>
      </c>
      <c r="O23" s="22" t="s">
        <v>123</v>
      </c>
      <c r="P23" s="26" t="s">
        <v>61</v>
      </c>
      <c r="Q23" s="26"/>
      <c r="R23" s="26" t="s">
        <v>62</v>
      </c>
      <c r="S23" s="27">
        <v>140060001</v>
      </c>
      <c r="T23" s="26" t="s">
        <v>63</v>
      </c>
      <c r="U23" s="26"/>
      <c r="V23" s="28" t="s">
        <v>322</v>
      </c>
      <c r="W23" s="29">
        <v>20234</v>
      </c>
      <c r="X23" s="30">
        <v>43073</v>
      </c>
      <c r="Y23" s="26" t="s">
        <v>134</v>
      </c>
      <c r="Z23" s="29">
        <v>4600006684</v>
      </c>
      <c r="AA23" s="33">
        <f t="shared" si="0"/>
        <v>1</v>
      </c>
      <c r="AB23" s="31" t="s">
        <v>138</v>
      </c>
      <c r="AC23" s="32" t="s">
        <v>360</v>
      </c>
      <c r="AD23" s="32"/>
      <c r="AE23" s="22" t="e">
        <f>[6]!Tabla2[[#This Row],[Nombre completo]]</f>
        <v>#REF!</v>
      </c>
      <c r="AF23" s="26" t="s">
        <v>53</v>
      </c>
      <c r="AG23" s="22" t="s">
        <v>411</v>
      </c>
    </row>
    <row r="24" spans="1:33" ht="150" x14ac:dyDescent="0.25">
      <c r="A24" s="20" t="s">
        <v>56</v>
      </c>
      <c r="B24" s="21">
        <v>80111604</v>
      </c>
      <c r="C24" s="22" t="s">
        <v>139</v>
      </c>
      <c r="D24" s="36">
        <v>43105</v>
      </c>
      <c r="E24" s="21" t="s">
        <v>3554</v>
      </c>
      <c r="F24" s="23" t="s">
        <v>3696</v>
      </c>
      <c r="G24" s="23" t="s">
        <v>3665</v>
      </c>
      <c r="H24" s="24">
        <v>20825000</v>
      </c>
      <c r="I24" s="25">
        <v>20825000</v>
      </c>
      <c r="J24" s="23" t="s">
        <v>3579</v>
      </c>
      <c r="K24" s="23" t="s">
        <v>47</v>
      </c>
      <c r="L24" s="22" t="s">
        <v>140</v>
      </c>
      <c r="M24" s="22" t="s">
        <v>58</v>
      </c>
      <c r="N24" s="22" t="s">
        <v>132</v>
      </c>
      <c r="O24" s="22" t="s">
        <v>141</v>
      </c>
      <c r="P24" s="26" t="s">
        <v>61</v>
      </c>
      <c r="Q24" s="26"/>
      <c r="R24" s="26" t="s">
        <v>62</v>
      </c>
      <c r="S24" s="27">
        <v>140060001</v>
      </c>
      <c r="T24" s="26" t="s">
        <v>63</v>
      </c>
      <c r="U24" s="26"/>
      <c r="V24" s="28" t="s">
        <v>322</v>
      </c>
      <c r="W24" s="29">
        <v>20237</v>
      </c>
      <c r="X24" s="30">
        <v>43073</v>
      </c>
      <c r="Y24" s="26" t="s">
        <v>134</v>
      </c>
      <c r="Z24" s="29">
        <v>4600006634</v>
      </c>
      <c r="AA24" s="33">
        <f t="shared" si="0"/>
        <v>1</v>
      </c>
      <c r="AB24" s="31" t="s">
        <v>142</v>
      </c>
      <c r="AC24" s="32" t="s">
        <v>360</v>
      </c>
      <c r="AD24" s="32"/>
      <c r="AE24" s="22" t="e">
        <f>[6]!Tabla2[[#This Row],[Nombre completo]]</f>
        <v>#REF!</v>
      </c>
      <c r="AF24" s="26" t="s">
        <v>53</v>
      </c>
      <c r="AG24" s="22" t="s">
        <v>411</v>
      </c>
    </row>
    <row r="25" spans="1:33" ht="135" x14ac:dyDescent="0.25">
      <c r="A25" s="20" t="s">
        <v>56</v>
      </c>
      <c r="B25" s="21">
        <v>80111604</v>
      </c>
      <c r="C25" s="22" t="s">
        <v>143</v>
      </c>
      <c r="D25" s="36">
        <v>43105</v>
      </c>
      <c r="E25" s="21" t="s">
        <v>3554</v>
      </c>
      <c r="F25" s="23" t="s">
        <v>3696</v>
      </c>
      <c r="G25" s="23" t="s">
        <v>3665</v>
      </c>
      <c r="H25" s="24">
        <v>20825000</v>
      </c>
      <c r="I25" s="25">
        <v>20825000</v>
      </c>
      <c r="J25" s="23" t="s">
        <v>3579</v>
      </c>
      <c r="K25" s="23" t="s">
        <v>47</v>
      </c>
      <c r="L25" s="22" t="s">
        <v>140</v>
      </c>
      <c r="M25" s="22" t="s">
        <v>58</v>
      </c>
      <c r="N25" s="22" t="s">
        <v>132</v>
      </c>
      <c r="O25" s="22" t="s">
        <v>141</v>
      </c>
      <c r="P25" s="26" t="s">
        <v>61</v>
      </c>
      <c r="Q25" s="26"/>
      <c r="R25" s="26" t="s">
        <v>62</v>
      </c>
      <c r="S25" s="27">
        <v>140060001</v>
      </c>
      <c r="T25" s="26" t="s">
        <v>63</v>
      </c>
      <c r="U25" s="26"/>
      <c r="V25" s="28" t="s">
        <v>322</v>
      </c>
      <c r="W25" s="29">
        <v>20238</v>
      </c>
      <c r="X25" s="30">
        <v>43073</v>
      </c>
      <c r="Y25" s="26" t="s">
        <v>134</v>
      </c>
      <c r="Z25" s="29">
        <v>4600006636</v>
      </c>
      <c r="AA25" s="33">
        <f t="shared" si="0"/>
        <v>1</v>
      </c>
      <c r="AB25" s="31" t="s">
        <v>144</v>
      </c>
      <c r="AC25" s="32" t="s">
        <v>360</v>
      </c>
      <c r="AD25" s="32"/>
      <c r="AE25" s="22" t="e">
        <f>[6]!Tabla2[[#This Row],[Nombre completo]]</f>
        <v>#REF!</v>
      </c>
      <c r="AF25" s="26" t="s">
        <v>53</v>
      </c>
      <c r="AG25" s="22" t="s">
        <v>411</v>
      </c>
    </row>
    <row r="26" spans="1:33" ht="150" x14ac:dyDescent="0.25">
      <c r="A26" s="20" t="s">
        <v>56</v>
      </c>
      <c r="B26" s="21">
        <v>80111604</v>
      </c>
      <c r="C26" s="22" t="s">
        <v>145</v>
      </c>
      <c r="D26" s="36">
        <v>43105</v>
      </c>
      <c r="E26" s="21" t="s">
        <v>3554</v>
      </c>
      <c r="F26" s="23" t="s">
        <v>3696</v>
      </c>
      <c r="G26" s="23" t="s">
        <v>3665</v>
      </c>
      <c r="H26" s="24">
        <v>20825000</v>
      </c>
      <c r="I26" s="25">
        <v>20825000</v>
      </c>
      <c r="J26" s="23" t="s">
        <v>3579</v>
      </c>
      <c r="K26" s="23" t="s">
        <v>47</v>
      </c>
      <c r="L26" s="22" t="s">
        <v>140</v>
      </c>
      <c r="M26" s="22" t="s">
        <v>58</v>
      </c>
      <c r="N26" s="22" t="s">
        <v>132</v>
      </c>
      <c r="O26" s="22" t="s">
        <v>141</v>
      </c>
      <c r="P26" s="26" t="s">
        <v>61</v>
      </c>
      <c r="Q26" s="26"/>
      <c r="R26" s="26" t="s">
        <v>62</v>
      </c>
      <c r="S26" s="27">
        <v>140060001</v>
      </c>
      <c r="T26" s="26" t="s">
        <v>63</v>
      </c>
      <c r="U26" s="26"/>
      <c r="V26" s="28" t="s">
        <v>322</v>
      </c>
      <c r="W26" s="29">
        <v>20239</v>
      </c>
      <c r="X26" s="30">
        <v>43073</v>
      </c>
      <c r="Y26" s="26" t="s">
        <v>134</v>
      </c>
      <c r="Z26" s="29">
        <v>4600006635</v>
      </c>
      <c r="AA26" s="33">
        <f t="shared" si="0"/>
        <v>1</v>
      </c>
      <c r="AB26" s="31" t="s">
        <v>146</v>
      </c>
      <c r="AC26" s="32" t="s">
        <v>360</v>
      </c>
      <c r="AD26" s="32"/>
      <c r="AE26" s="22" t="e">
        <f>[6]!Tabla2[[#This Row],[Nombre completo]]</f>
        <v>#REF!</v>
      </c>
      <c r="AF26" s="26" t="s">
        <v>53</v>
      </c>
      <c r="AG26" s="22" t="s">
        <v>411</v>
      </c>
    </row>
    <row r="27" spans="1:33" ht="150" x14ac:dyDescent="0.25">
      <c r="A27" s="20" t="s">
        <v>56</v>
      </c>
      <c r="B27" s="21">
        <v>80111604</v>
      </c>
      <c r="C27" s="22" t="s">
        <v>147</v>
      </c>
      <c r="D27" s="36">
        <v>43105</v>
      </c>
      <c r="E27" s="21" t="s">
        <v>3554</v>
      </c>
      <c r="F27" s="23" t="s">
        <v>3696</v>
      </c>
      <c r="G27" s="23" t="s">
        <v>3665</v>
      </c>
      <c r="H27" s="24">
        <v>17000000</v>
      </c>
      <c r="I27" s="25">
        <v>17000000</v>
      </c>
      <c r="J27" s="23" t="s">
        <v>3579</v>
      </c>
      <c r="K27" s="23" t="s">
        <v>47</v>
      </c>
      <c r="L27" s="22" t="s">
        <v>148</v>
      </c>
      <c r="M27" s="22" t="s">
        <v>58</v>
      </c>
      <c r="N27" s="22" t="s">
        <v>132</v>
      </c>
      <c r="O27" s="22" t="s">
        <v>149</v>
      </c>
      <c r="P27" s="26" t="s">
        <v>61</v>
      </c>
      <c r="Q27" s="26"/>
      <c r="R27" s="26" t="s">
        <v>62</v>
      </c>
      <c r="S27" s="27">
        <v>140060001</v>
      </c>
      <c r="T27" s="26" t="s">
        <v>63</v>
      </c>
      <c r="U27" s="26"/>
      <c r="V27" s="28" t="s">
        <v>322</v>
      </c>
      <c r="W27" s="29">
        <v>20245</v>
      </c>
      <c r="X27" s="30">
        <v>43073</v>
      </c>
      <c r="Y27" s="26" t="s">
        <v>134</v>
      </c>
      <c r="Z27" s="29">
        <v>4600006628</v>
      </c>
      <c r="AA27" s="33">
        <f t="shared" si="0"/>
        <v>1</v>
      </c>
      <c r="AB27" s="31" t="s">
        <v>150</v>
      </c>
      <c r="AC27" s="32" t="s">
        <v>360</v>
      </c>
      <c r="AD27" s="32"/>
      <c r="AE27" s="22" t="e">
        <f>[6]!Tabla2[[#This Row],[Nombre completo]]</f>
        <v>#REF!</v>
      </c>
      <c r="AF27" s="26" t="s">
        <v>53</v>
      </c>
      <c r="AG27" s="22" t="s">
        <v>411</v>
      </c>
    </row>
    <row r="28" spans="1:33" ht="150" x14ac:dyDescent="0.25">
      <c r="A28" s="20" t="s">
        <v>56</v>
      </c>
      <c r="B28" s="21">
        <v>80111604</v>
      </c>
      <c r="C28" s="22" t="s">
        <v>151</v>
      </c>
      <c r="D28" s="36">
        <v>43105</v>
      </c>
      <c r="E28" s="21" t="s">
        <v>3554</v>
      </c>
      <c r="F28" s="23" t="s">
        <v>3696</v>
      </c>
      <c r="G28" s="23" t="s">
        <v>3665</v>
      </c>
      <c r="H28" s="24">
        <v>20825000</v>
      </c>
      <c r="I28" s="25">
        <v>20825000</v>
      </c>
      <c r="J28" s="23" t="s">
        <v>3579</v>
      </c>
      <c r="K28" s="23" t="s">
        <v>47</v>
      </c>
      <c r="L28" s="22" t="s">
        <v>152</v>
      </c>
      <c r="M28" s="22" t="s">
        <v>58</v>
      </c>
      <c r="N28" s="22" t="s">
        <v>132</v>
      </c>
      <c r="O28" s="22" t="s">
        <v>153</v>
      </c>
      <c r="P28" s="26" t="s">
        <v>61</v>
      </c>
      <c r="Q28" s="26"/>
      <c r="R28" s="26" t="s">
        <v>62</v>
      </c>
      <c r="S28" s="27">
        <v>140060001</v>
      </c>
      <c r="T28" s="26" t="s">
        <v>63</v>
      </c>
      <c r="U28" s="26"/>
      <c r="V28" s="28" t="s">
        <v>322</v>
      </c>
      <c r="W28" s="29">
        <v>20248</v>
      </c>
      <c r="X28" s="30">
        <v>43073</v>
      </c>
      <c r="Y28" s="26" t="s">
        <v>134</v>
      </c>
      <c r="Z28" s="29">
        <v>4600006637</v>
      </c>
      <c r="AA28" s="33">
        <f t="shared" si="0"/>
        <v>1</v>
      </c>
      <c r="AB28" s="31" t="s">
        <v>154</v>
      </c>
      <c r="AC28" s="32" t="s">
        <v>360</v>
      </c>
      <c r="AD28" s="32"/>
      <c r="AE28" s="22" t="e">
        <f>[6]!Tabla2[[#This Row],[Nombre completo]]</f>
        <v>#REF!</v>
      </c>
      <c r="AF28" s="26" t="s">
        <v>53</v>
      </c>
      <c r="AG28" s="22" t="s">
        <v>411</v>
      </c>
    </row>
    <row r="29" spans="1:33" ht="150" x14ac:dyDescent="0.25">
      <c r="A29" s="20" t="s">
        <v>56</v>
      </c>
      <c r="B29" s="21">
        <v>80111604</v>
      </c>
      <c r="C29" s="22" t="s">
        <v>155</v>
      </c>
      <c r="D29" s="36">
        <v>43105</v>
      </c>
      <c r="E29" s="21" t="s">
        <v>3554</v>
      </c>
      <c r="F29" s="23" t="s">
        <v>3696</v>
      </c>
      <c r="G29" s="23" t="s">
        <v>3665</v>
      </c>
      <c r="H29" s="24">
        <v>17000000</v>
      </c>
      <c r="I29" s="25">
        <v>17000000</v>
      </c>
      <c r="J29" s="23" t="s">
        <v>3579</v>
      </c>
      <c r="K29" s="23" t="s">
        <v>47</v>
      </c>
      <c r="L29" s="22" t="s">
        <v>156</v>
      </c>
      <c r="M29" s="22" t="s">
        <v>58</v>
      </c>
      <c r="N29" s="22" t="s">
        <v>132</v>
      </c>
      <c r="O29" s="22" t="s">
        <v>157</v>
      </c>
      <c r="P29" s="26" t="s">
        <v>61</v>
      </c>
      <c r="Q29" s="26"/>
      <c r="R29" s="26" t="s">
        <v>62</v>
      </c>
      <c r="S29" s="27">
        <v>140060001</v>
      </c>
      <c r="T29" s="26" t="s">
        <v>63</v>
      </c>
      <c r="U29" s="26"/>
      <c r="V29" s="28" t="s">
        <v>322</v>
      </c>
      <c r="W29" s="29">
        <v>20262</v>
      </c>
      <c r="X29" s="30">
        <v>43073</v>
      </c>
      <c r="Y29" s="26" t="s">
        <v>134</v>
      </c>
      <c r="Z29" s="29">
        <v>4600006490</v>
      </c>
      <c r="AA29" s="33">
        <f t="shared" si="0"/>
        <v>1</v>
      </c>
      <c r="AB29" s="31" t="s">
        <v>158</v>
      </c>
      <c r="AC29" s="32" t="s">
        <v>360</v>
      </c>
      <c r="AD29" s="32"/>
      <c r="AE29" s="22" t="e">
        <f>[6]!Tabla2[[#This Row],[Nombre completo]]</f>
        <v>#REF!</v>
      </c>
      <c r="AF29" s="26" t="s">
        <v>53</v>
      </c>
      <c r="AG29" s="22" t="s">
        <v>411</v>
      </c>
    </row>
    <row r="30" spans="1:33" ht="150" x14ac:dyDescent="0.25">
      <c r="A30" s="20" t="s">
        <v>56</v>
      </c>
      <c r="B30" s="21">
        <v>80111604</v>
      </c>
      <c r="C30" s="22" t="s">
        <v>159</v>
      </c>
      <c r="D30" s="36">
        <v>43105</v>
      </c>
      <c r="E30" s="21" t="s">
        <v>3554</v>
      </c>
      <c r="F30" s="23" t="s">
        <v>3696</v>
      </c>
      <c r="G30" s="23" t="s">
        <v>3665</v>
      </c>
      <c r="H30" s="24">
        <v>20825000</v>
      </c>
      <c r="I30" s="25">
        <v>20825000</v>
      </c>
      <c r="J30" s="23" t="s">
        <v>3579</v>
      </c>
      <c r="K30" s="23" t="s">
        <v>47</v>
      </c>
      <c r="L30" s="22" t="s">
        <v>160</v>
      </c>
      <c r="M30" s="22" t="s">
        <v>58</v>
      </c>
      <c r="N30" s="22" t="s">
        <v>132</v>
      </c>
      <c r="O30" s="22" t="s">
        <v>161</v>
      </c>
      <c r="P30" s="26" t="s">
        <v>61</v>
      </c>
      <c r="Q30" s="26"/>
      <c r="R30" s="26" t="s">
        <v>62</v>
      </c>
      <c r="S30" s="27">
        <v>140060001</v>
      </c>
      <c r="T30" s="26" t="s">
        <v>63</v>
      </c>
      <c r="U30" s="26"/>
      <c r="V30" s="28" t="s">
        <v>322</v>
      </c>
      <c r="W30" s="29">
        <v>20265</v>
      </c>
      <c r="X30" s="30">
        <v>43073</v>
      </c>
      <c r="Y30" s="26" t="s">
        <v>134</v>
      </c>
      <c r="Z30" s="29">
        <v>4600006493</v>
      </c>
      <c r="AA30" s="33">
        <f t="shared" si="0"/>
        <v>1</v>
      </c>
      <c r="AB30" s="31" t="s">
        <v>162</v>
      </c>
      <c r="AC30" s="32" t="s">
        <v>360</v>
      </c>
      <c r="AD30" s="32"/>
      <c r="AE30" s="22" t="e">
        <f>[6]!Tabla2[[#This Row],[Nombre completo]]</f>
        <v>#REF!</v>
      </c>
      <c r="AF30" s="26" t="s">
        <v>53</v>
      </c>
      <c r="AG30" s="22" t="s">
        <v>411</v>
      </c>
    </row>
    <row r="31" spans="1:33" ht="150" x14ac:dyDescent="0.25">
      <c r="A31" s="20" t="s">
        <v>56</v>
      </c>
      <c r="B31" s="21">
        <v>80111604</v>
      </c>
      <c r="C31" s="22" t="s">
        <v>163</v>
      </c>
      <c r="D31" s="36">
        <v>43105</v>
      </c>
      <c r="E31" s="21" t="s">
        <v>3554</v>
      </c>
      <c r="F31" s="23" t="s">
        <v>3696</v>
      </c>
      <c r="G31" s="23" t="s">
        <v>3665</v>
      </c>
      <c r="H31" s="24">
        <v>17000000</v>
      </c>
      <c r="I31" s="25">
        <v>17000000</v>
      </c>
      <c r="J31" s="23" t="s">
        <v>3579</v>
      </c>
      <c r="K31" s="23" t="s">
        <v>47</v>
      </c>
      <c r="L31" s="22" t="s">
        <v>156</v>
      </c>
      <c r="M31" s="22" t="s">
        <v>58</v>
      </c>
      <c r="N31" s="22" t="s">
        <v>132</v>
      </c>
      <c r="O31" s="22" t="s">
        <v>157</v>
      </c>
      <c r="P31" s="26" t="s">
        <v>61</v>
      </c>
      <c r="Q31" s="26"/>
      <c r="R31" s="26" t="s">
        <v>62</v>
      </c>
      <c r="S31" s="27">
        <v>140060001</v>
      </c>
      <c r="T31" s="26" t="s">
        <v>63</v>
      </c>
      <c r="U31" s="26"/>
      <c r="V31" s="28" t="s">
        <v>322</v>
      </c>
      <c r="W31" s="29">
        <v>20271</v>
      </c>
      <c r="X31" s="30">
        <v>43073</v>
      </c>
      <c r="Y31" s="26" t="s">
        <v>134</v>
      </c>
      <c r="Z31" s="29">
        <v>4600006470</v>
      </c>
      <c r="AA31" s="33">
        <f t="shared" si="0"/>
        <v>1</v>
      </c>
      <c r="AB31" s="31" t="s">
        <v>164</v>
      </c>
      <c r="AC31" s="32" t="s">
        <v>360</v>
      </c>
      <c r="AD31" s="32"/>
      <c r="AE31" s="22" t="e">
        <f>[6]!Tabla2[[#This Row],[Nombre completo]]</f>
        <v>#REF!</v>
      </c>
      <c r="AF31" s="26" t="s">
        <v>53</v>
      </c>
      <c r="AG31" s="22" t="s">
        <v>411</v>
      </c>
    </row>
    <row r="32" spans="1:33" ht="135" x14ac:dyDescent="0.25">
      <c r="A32" s="20" t="s">
        <v>56</v>
      </c>
      <c r="B32" s="21">
        <v>80111604</v>
      </c>
      <c r="C32" s="22" t="s">
        <v>165</v>
      </c>
      <c r="D32" s="36">
        <v>43105</v>
      </c>
      <c r="E32" s="21" t="s">
        <v>3554</v>
      </c>
      <c r="F32" s="23" t="s">
        <v>3696</v>
      </c>
      <c r="G32" s="23" t="s">
        <v>3665</v>
      </c>
      <c r="H32" s="24">
        <v>20825000</v>
      </c>
      <c r="I32" s="25">
        <v>20825000</v>
      </c>
      <c r="J32" s="23" t="s">
        <v>3579</v>
      </c>
      <c r="K32" s="23" t="s">
        <v>47</v>
      </c>
      <c r="L32" s="22" t="s">
        <v>166</v>
      </c>
      <c r="M32" s="22" t="s">
        <v>58</v>
      </c>
      <c r="N32" s="22" t="s">
        <v>132</v>
      </c>
      <c r="O32" s="22" t="s">
        <v>161</v>
      </c>
      <c r="P32" s="26" t="s">
        <v>61</v>
      </c>
      <c r="Q32" s="26"/>
      <c r="R32" s="26" t="s">
        <v>62</v>
      </c>
      <c r="S32" s="27">
        <v>140060001</v>
      </c>
      <c r="T32" s="26" t="s">
        <v>63</v>
      </c>
      <c r="U32" s="26"/>
      <c r="V32" s="28" t="s">
        <v>322</v>
      </c>
      <c r="W32" s="29">
        <v>20274</v>
      </c>
      <c r="X32" s="30">
        <v>43073</v>
      </c>
      <c r="Y32" s="26" t="s">
        <v>134</v>
      </c>
      <c r="Z32" s="29">
        <v>4600006510</v>
      </c>
      <c r="AA32" s="33">
        <f t="shared" si="0"/>
        <v>1</v>
      </c>
      <c r="AB32" s="31" t="s">
        <v>167</v>
      </c>
      <c r="AC32" s="32" t="s">
        <v>360</v>
      </c>
      <c r="AD32" s="32"/>
      <c r="AE32" s="22" t="e">
        <f>[6]!Tabla2[[#This Row],[Nombre completo]]</f>
        <v>#REF!</v>
      </c>
      <c r="AF32" s="26" t="s">
        <v>53</v>
      </c>
      <c r="AG32" s="22" t="s">
        <v>411</v>
      </c>
    </row>
    <row r="33" spans="1:33" ht="150" x14ac:dyDescent="0.25">
      <c r="A33" s="20" t="s">
        <v>56</v>
      </c>
      <c r="B33" s="21">
        <v>80111604</v>
      </c>
      <c r="C33" s="22" t="s">
        <v>168</v>
      </c>
      <c r="D33" s="36">
        <v>43105</v>
      </c>
      <c r="E33" s="21" t="s">
        <v>3554</v>
      </c>
      <c r="F33" s="23" t="s">
        <v>3696</v>
      </c>
      <c r="G33" s="23" t="s">
        <v>3665</v>
      </c>
      <c r="H33" s="24">
        <v>20825000</v>
      </c>
      <c r="I33" s="25">
        <v>20825000</v>
      </c>
      <c r="J33" s="23" t="s">
        <v>3579</v>
      </c>
      <c r="K33" s="23" t="s">
        <v>47</v>
      </c>
      <c r="L33" s="22" t="s">
        <v>169</v>
      </c>
      <c r="M33" s="22" t="s">
        <v>58</v>
      </c>
      <c r="N33" s="22" t="s">
        <v>132</v>
      </c>
      <c r="O33" s="22" t="s">
        <v>170</v>
      </c>
      <c r="P33" s="26" t="s">
        <v>61</v>
      </c>
      <c r="Q33" s="26"/>
      <c r="R33" s="26" t="s">
        <v>62</v>
      </c>
      <c r="S33" s="27">
        <v>140060001</v>
      </c>
      <c r="T33" s="26" t="s">
        <v>63</v>
      </c>
      <c r="U33" s="26"/>
      <c r="V33" s="28" t="s">
        <v>322</v>
      </c>
      <c r="W33" s="29">
        <v>20277</v>
      </c>
      <c r="X33" s="30">
        <v>43073</v>
      </c>
      <c r="Y33" s="26" t="s">
        <v>134</v>
      </c>
      <c r="Z33" s="29">
        <v>4600006512</v>
      </c>
      <c r="AA33" s="33">
        <f t="shared" si="0"/>
        <v>1</v>
      </c>
      <c r="AB33" s="31" t="s">
        <v>171</v>
      </c>
      <c r="AC33" s="32" t="s">
        <v>360</v>
      </c>
      <c r="AD33" s="32"/>
      <c r="AE33" s="22" t="e">
        <f>[6]!Tabla2[[#This Row],[Nombre completo]]</f>
        <v>#REF!</v>
      </c>
      <c r="AF33" s="26" t="s">
        <v>53</v>
      </c>
      <c r="AG33" s="22" t="s">
        <v>411</v>
      </c>
    </row>
    <row r="34" spans="1:33" ht="90" x14ac:dyDescent="0.25">
      <c r="A34" s="20" t="s">
        <v>56</v>
      </c>
      <c r="B34" s="21">
        <v>80111604</v>
      </c>
      <c r="C34" s="22" t="s">
        <v>173</v>
      </c>
      <c r="D34" s="36">
        <v>43105</v>
      </c>
      <c r="E34" s="21" t="s">
        <v>3554</v>
      </c>
      <c r="F34" s="23" t="s">
        <v>3696</v>
      </c>
      <c r="G34" s="23" t="s">
        <v>3665</v>
      </c>
      <c r="H34" s="24">
        <v>20825000</v>
      </c>
      <c r="I34" s="25">
        <v>20825000</v>
      </c>
      <c r="J34" s="23" t="s">
        <v>3579</v>
      </c>
      <c r="K34" s="23" t="s">
        <v>47</v>
      </c>
      <c r="L34" s="22" t="s">
        <v>169</v>
      </c>
      <c r="M34" s="22" t="s">
        <v>58</v>
      </c>
      <c r="N34" s="22" t="s">
        <v>132</v>
      </c>
      <c r="O34" s="22" t="s">
        <v>170</v>
      </c>
      <c r="P34" s="26" t="s">
        <v>61</v>
      </c>
      <c r="Q34" s="26"/>
      <c r="R34" s="26" t="s">
        <v>62</v>
      </c>
      <c r="S34" s="27">
        <v>140060001</v>
      </c>
      <c r="T34" s="26" t="s">
        <v>63</v>
      </c>
      <c r="U34" s="26"/>
      <c r="V34" s="28" t="s">
        <v>322</v>
      </c>
      <c r="W34" s="29">
        <v>20279</v>
      </c>
      <c r="X34" s="30">
        <v>43073</v>
      </c>
      <c r="Y34" s="26" t="s">
        <v>134</v>
      </c>
      <c r="Z34" s="29">
        <v>4600006511</v>
      </c>
      <c r="AA34" s="33">
        <f t="shared" si="0"/>
        <v>1</v>
      </c>
      <c r="AB34" s="31" t="s">
        <v>174</v>
      </c>
      <c r="AC34" s="32" t="s">
        <v>360</v>
      </c>
      <c r="AD34" s="32"/>
      <c r="AE34" s="22" t="e">
        <f>[6]!Tabla2[[#This Row],[Nombre completo]]</f>
        <v>#REF!</v>
      </c>
      <c r="AF34" s="26" t="s">
        <v>53</v>
      </c>
      <c r="AG34" s="22" t="s">
        <v>411</v>
      </c>
    </row>
    <row r="35" spans="1:33" ht="150" x14ac:dyDescent="0.25">
      <c r="A35" s="20" t="s">
        <v>56</v>
      </c>
      <c r="B35" s="21">
        <v>80111604</v>
      </c>
      <c r="C35" s="22" t="s">
        <v>175</v>
      </c>
      <c r="D35" s="36">
        <v>43105</v>
      </c>
      <c r="E35" s="21" t="s">
        <v>3554</v>
      </c>
      <c r="F35" s="23" t="s">
        <v>3696</v>
      </c>
      <c r="G35" s="23" t="s">
        <v>3665</v>
      </c>
      <c r="H35" s="24">
        <v>20825000</v>
      </c>
      <c r="I35" s="25">
        <v>20825000</v>
      </c>
      <c r="J35" s="23" t="s">
        <v>3579</v>
      </c>
      <c r="K35" s="23" t="s">
        <v>47</v>
      </c>
      <c r="L35" s="22" t="s">
        <v>156</v>
      </c>
      <c r="M35" s="22" t="s">
        <v>58</v>
      </c>
      <c r="N35" s="22" t="s">
        <v>132</v>
      </c>
      <c r="O35" s="22" t="s">
        <v>157</v>
      </c>
      <c r="P35" s="26" t="s">
        <v>61</v>
      </c>
      <c r="Q35" s="26"/>
      <c r="R35" s="26" t="s">
        <v>62</v>
      </c>
      <c r="S35" s="27">
        <v>140060001</v>
      </c>
      <c r="T35" s="26" t="s">
        <v>63</v>
      </c>
      <c r="U35" s="26"/>
      <c r="V35" s="28" t="s">
        <v>322</v>
      </c>
      <c r="W35" s="29">
        <v>20284</v>
      </c>
      <c r="X35" s="30">
        <v>43073</v>
      </c>
      <c r="Y35" s="26" t="s">
        <v>134</v>
      </c>
      <c r="Z35" s="29">
        <v>4600006472</v>
      </c>
      <c r="AA35" s="33">
        <f t="shared" si="0"/>
        <v>1</v>
      </c>
      <c r="AB35" s="31" t="s">
        <v>176</v>
      </c>
      <c r="AC35" s="32" t="s">
        <v>360</v>
      </c>
      <c r="AD35" s="32"/>
      <c r="AE35" s="22" t="e">
        <f>[6]!Tabla2[[#This Row],[Nombre completo]]</f>
        <v>#REF!</v>
      </c>
      <c r="AF35" s="26" t="s">
        <v>53</v>
      </c>
      <c r="AG35" s="22" t="s">
        <v>411</v>
      </c>
    </row>
    <row r="36" spans="1:33" ht="150" x14ac:dyDescent="0.25">
      <c r="A36" s="20" t="s">
        <v>56</v>
      </c>
      <c r="B36" s="21">
        <v>80111604</v>
      </c>
      <c r="C36" s="22" t="s">
        <v>177</v>
      </c>
      <c r="D36" s="36">
        <v>43105</v>
      </c>
      <c r="E36" s="21" t="s">
        <v>3554</v>
      </c>
      <c r="F36" s="23" t="s">
        <v>3696</v>
      </c>
      <c r="G36" s="23" t="s">
        <v>3665</v>
      </c>
      <c r="H36" s="24">
        <v>17000000</v>
      </c>
      <c r="I36" s="25">
        <v>17000000</v>
      </c>
      <c r="J36" s="23" t="s">
        <v>3579</v>
      </c>
      <c r="K36" s="23" t="s">
        <v>47</v>
      </c>
      <c r="L36" s="22" t="s">
        <v>160</v>
      </c>
      <c r="M36" s="22" t="s">
        <v>58</v>
      </c>
      <c r="N36" s="22" t="s">
        <v>132</v>
      </c>
      <c r="O36" s="22" t="s">
        <v>161</v>
      </c>
      <c r="P36" s="26" t="s">
        <v>61</v>
      </c>
      <c r="Q36" s="26"/>
      <c r="R36" s="26" t="s">
        <v>62</v>
      </c>
      <c r="S36" s="27">
        <v>140060001</v>
      </c>
      <c r="T36" s="26" t="s">
        <v>63</v>
      </c>
      <c r="U36" s="26"/>
      <c r="V36" s="28" t="s">
        <v>322</v>
      </c>
      <c r="W36" s="29">
        <v>20285</v>
      </c>
      <c r="X36" s="30">
        <v>43073</v>
      </c>
      <c r="Y36" s="26" t="s">
        <v>134</v>
      </c>
      <c r="Z36" s="29">
        <v>4600006505</v>
      </c>
      <c r="AA36" s="33">
        <f t="shared" si="0"/>
        <v>1</v>
      </c>
      <c r="AB36" s="31" t="s">
        <v>178</v>
      </c>
      <c r="AC36" s="32" t="s">
        <v>360</v>
      </c>
      <c r="AD36" s="32"/>
      <c r="AE36" s="22" t="e">
        <f>[6]!Tabla2[[#This Row],[Nombre completo]]</f>
        <v>#REF!</v>
      </c>
      <c r="AF36" s="26" t="s">
        <v>53</v>
      </c>
      <c r="AG36" s="22" t="s">
        <v>411</v>
      </c>
    </row>
    <row r="37" spans="1:33" ht="150" x14ac:dyDescent="0.25">
      <c r="A37" s="20" t="s">
        <v>56</v>
      </c>
      <c r="B37" s="21">
        <v>80111604</v>
      </c>
      <c r="C37" s="22" t="s">
        <v>179</v>
      </c>
      <c r="D37" s="36">
        <v>43105</v>
      </c>
      <c r="E37" s="21" t="s">
        <v>3554</v>
      </c>
      <c r="F37" s="23" t="s">
        <v>3696</v>
      </c>
      <c r="G37" s="23" t="s">
        <v>3665</v>
      </c>
      <c r="H37" s="24">
        <v>20825000</v>
      </c>
      <c r="I37" s="25">
        <v>20825000</v>
      </c>
      <c r="J37" s="23" t="s">
        <v>3579</v>
      </c>
      <c r="K37" s="23" t="s">
        <v>47</v>
      </c>
      <c r="L37" s="22" t="s">
        <v>180</v>
      </c>
      <c r="M37" s="22" t="s">
        <v>58</v>
      </c>
      <c r="N37" s="22" t="s">
        <v>132</v>
      </c>
      <c r="O37" s="22" t="s">
        <v>181</v>
      </c>
      <c r="P37" s="26" t="s">
        <v>61</v>
      </c>
      <c r="Q37" s="26"/>
      <c r="R37" s="26" t="s">
        <v>62</v>
      </c>
      <c r="S37" s="27">
        <v>140060001</v>
      </c>
      <c r="T37" s="26" t="s">
        <v>63</v>
      </c>
      <c r="U37" s="26"/>
      <c r="V37" s="28" t="s">
        <v>322</v>
      </c>
      <c r="W37" s="29">
        <v>20286</v>
      </c>
      <c r="X37" s="30">
        <v>43073</v>
      </c>
      <c r="Y37" s="26" t="s">
        <v>134</v>
      </c>
      <c r="Z37" s="29">
        <v>4600006593</v>
      </c>
      <c r="AA37" s="33">
        <f t="shared" si="0"/>
        <v>1</v>
      </c>
      <c r="AB37" s="31" t="s">
        <v>182</v>
      </c>
      <c r="AC37" s="32" t="s">
        <v>360</v>
      </c>
      <c r="AD37" s="32"/>
      <c r="AE37" s="22" t="e">
        <f>[6]!Tabla2[[#This Row],[Nombre completo]]</f>
        <v>#REF!</v>
      </c>
      <c r="AF37" s="26" t="s">
        <v>53</v>
      </c>
      <c r="AG37" s="22" t="s">
        <v>411</v>
      </c>
    </row>
    <row r="38" spans="1:33" ht="165" x14ac:dyDescent="0.25">
      <c r="A38" s="20" t="s">
        <v>56</v>
      </c>
      <c r="B38" s="21">
        <v>80111604</v>
      </c>
      <c r="C38" s="22" t="s">
        <v>183</v>
      </c>
      <c r="D38" s="36">
        <v>43105</v>
      </c>
      <c r="E38" s="21" t="s">
        <v>3554</v>
      </c>
      <c r="F38" s="23" t="s">
        <v>3696</v>
      </c>
      <c r="G38" s="23" t="s">
        <v>3665</v>
      </c>
      <c r="H38" s="24">
        <v>16999998.724999998</v>
      </c>
      <c r="I38" s="25">
        <v>16999998.724999998</v>
      </c>
      <c r="J38" s="23" t="s">
        <v>3579</v>
      </c>
      <c r="K38" s="23" t="s">
        <v>47</v>
      </c>
      <c r="L38" s="22" t="s">
        <v>180</v>
      </c>
      <c r="M38" s="22" t="s">
        <v>58</v>
      </c>
      <c r="N38" s="22" t="s">
        <v>132</v>
      </c>
      <c r="O38" s="22" t="s">
        <v>181</v>
      </c>
      <c r="P38" s="26" t="s">
        <v>61</v>
      </c>
      <c r="Q38" s="26"/>
      <c r="R38" s="26" t="s">
        <v>62</v>
      </c>
      <c r="S38" s="27">
        <v>140060001</v>
      </c>
      <c r="T38" s="26" t="s">
        <v>63</v>
      </c>
      <c r="U38" s="26"/>
      <c r="V38" s="28" t="s">
        <v>322</v>
      </c>
      <c r="W38" s="29">
        <v>20287</v>
      </c>
      <c r="X38" s="30">
        <v>43073</v>
      </c>
      <c r="Y38" s="26" t="s">
        <v>134</v>
      </c>
      <c r="Z38" s="29">
        <v>4600006606</v>
      </c>
      <c r="AA38" s="33">
        <f t="shared" si="0"/>
        <v>1</v>
      </c>
      <c r="AB38" s="31" t="s">
        <v>184</v>
      </c>
      <c r="AC38" s="32" t="s">
        <v>360</v>
      </c>
      <c r="AD38" s="32"/>
      <c r="AE38" s="22" t="e">
        <f>[6]!Tabla2[[#This Row],[Nombre completo]]</f>
        <v>#REF!</v>
      </c>
      <c r="AF38" s="26" t="s">
        <v>53</v>
      </c>
      <c r="AG38" s="22" t="s">
        <v>411</v>
      </c>
    </row>
    <row r="39" spans="1:33" ht="150" x14ac:dyDescent="0.25">
      <c r="A39" s="20" t="s">
        <v>56</v>
      </c>
      <c r="B39" s="21">
        <v>80111604</v>
      </c>
      <c r="C39" s="22" t="s">
        <v>185</v>
      </c>
      <c r="D39" s="36">
        <v>43105</v>
      </c>
      <c r="E39" s="21" t="s">
        <v>3554</v>
      </c>
      <c r="F39" s="23" t="s">
        <v>3696</v>
      </c>
      <c r="G39" s="23" t="s">
        <v>3665</v>
      </c>
      <c r="H39" s="24">
        <v>16999999.574999999</v>
      </c>
      <c r="I39" s="25">
        <v>16999999.574999999</v>
      </c>
      <c r="J39" s="23" t="s">
        <v>3579</v>
      </c>
      <c r="K39" s="23" t="s">
        <v>47</v>
      </c>
      <c r="L39" s="22" t="s">
        <v>180</v>
      </c>
      <c r="M39" s="22" t="s">
        <v>58</v>
      </c>
      <c r="N39" s="22" t="s">
        <v>132</v>
      </c>
      <c r="O39" s="22" t="s">
        <v>181</v>
      </c>
      <c r="P39" s="26" t="s">
        <v>61</v>
      </c>
      <c r="Q39" s="26"/>
      <c r="R39" s="26" t="s">
        <v>62</v>
      </c>
      <c r="S39" s="27">
        <v>140060001</v>
      </c>
      <c r="T39" s="26" t="s">
        <v>63</v>
      </c>
      <c r="U39" s="26"/>
      <c r="V39" s="28" t="s">
        <v>322</v>
      </c>
      <c r="W39" s="29">
        <v>20288</v>
      </c>
      <c r="X39" s="30">
        <v>43073</v>
      </c>
      <c r="Y39" s="26" t="s">
        <v>134</v>
      </c>
      <c r="Z39" s="29">
        <v>4600006587</v>
      </c>
      <c r="AA39" s="33">
        <f t="shared" si="0"/>
        <v>1</v>
      </c>
      <c r="AB39" s="31" t="s">
        <v>186</v>
      </c>
      <c r="AC39" s="32" t="s">
        <v>360</v>
      </c>
      <c r="AD39" s="32"/>
      <c r="AE39" s="22" t="e">
        <f>[6]!Tabla2[[#This Row],[Nombre completo]]</f>
        <v>#REF!</v>
      </c>
      <c r="AF39" s="26" t="s">
        <v>53</v>
      </c>
      <c r="AG39" s="22" t="s">
        <v>411</v>
      </c>
    </row>
    <row r="40" spans="1:33" ht="165" x14ac:dyDescent="0.25">
      <c r="A40" s="20" t="s">
        <v>56</v>
      </c>
      <c r="B40" s="21">
        <v>80111604</v>
      </c>
      <c r="C40" s="22" t="s">
        <v>187</v>
      </c>
      <c r="D40" s="36">
        <v>43105</v>
      </c>
      <c r="E40" s="21" t="s">
        <v>3554</v>
      </c>
      <c r="F40" s="23" t="s">
        <v>3696</v>
      </c>
      <c r="G40" s="23" t="s">
        <v>3665</v>
      </c>
      <c r="H40" s="24">
        <v>17000000</v>
      </c>
      <c r="I40" s="25">
        <v>17000000</v>
      </c>
      <c r="J40" s="23" t="s">
        <v>3579</v>
      </c>
      <c r="K40" s="23" t="s">
        <v>47</v>
      </c>
      <c r="L40" s="22" t="s">
        <v>188</v>
      </c>
      <c r="M40" s="22" t="s">
        <v>58</v>
      </c>
      <c r="N40" s="22" t="s">
        <v>132</v>
      </c>
      <c r="O40" s="22" t="s">
        <v>189</v>
      </c>
      <c r="P40" s="26" t="s">
        <v>61</v>
      </c>
      <c r="Q40" s="26"/>
      <c r="R40" s="26" t="s">
        <v>62</v>
      </c>
      <c r="S40" s="27">
        <v>140060001</v>
      </c>
      <c r="T40" s="26" t="s">
        <v>63</v>
      </c>
      <c r="U40" s="26"/>
      <c r="V40" s="28" t="s">
        <v>322</v>
      </c>
      <c r="W40" s="29">
        <v>20291</v>
      </c>
      <c r="X40" s="30">
        <v>43073</v>
      </c>
      <c r="Y40" s="26" t="s">
        <v>134</v>
      </c>
      <c r="Z40" s="29">
        <v>4600006592</v>
      </c>
      <c r="AA40" s="33">
        <f t="shared" si="0"/>
        <v>1</v>
      </c>
      <c r="AB40" s="31" t="s">
        <v>190</v>
      </c>
      <c r="AC40" s="32" t="s">
        <v>360</v>
      </c>
      <c r="AD40" s="32"/>
      <c r="AE40" s="22" t="e">
        <f>[6]!Tabla2[[#This Row],[Nombre completo]]</f>
        <v>#REF!</v>
      </c>
      <c r="AF40" s="26" t="s">
        <v>53</v>
      </c>
      <c r="AG40" s="22" t="s">
        <v>411</v>
      </c>
    </row>
    <row r="41" spans="1:33" ht="150" x14ac:dyDescent="0.25">
      <c r="A41" s="20" t="s">
        <v>56</v>
      </c>
      <c r="B41" s="21">
        <v>80111604</v>
      </c>
      <c r="C41" s="22" t="s">
        <v>191</v>
      </c>
      <c r="D41" s="36">
        <v>43105</v>
      </c>
      <c r="E41" s="21" t="s">
        <v>3554</v>
      </c>
      <c r="F41" s="23" t="s">
        <v>3696</v>
      </c>
      <c r="G41" s="23" t="s">
        <v>3665</v>
      </c>
      <c r="H41" s="24">
        <v>20825000</v>
      </c>
      <c r="I41" s="25">
        <v>20825000</v>
      </c>
      <c r="J41" s="23" t="s">
        <v>3579</v>
      </c>
      <c r="K41" s="23" t="s">
        <v>47</v>
      </c>
      <c r="L41" s="22" t="s">
        <v>188</v>
      </c>
      <c r="M41" s="22" t="s">
        <v>58</v>
      </c>
      <c r="N41" s="22" t="s">
        <v>132</v>
      </c>
      <c r="O41" s="22" t="s">
        <v>189</v>
      </c>
      <c r="P41" s="26" t="s">
        <v>61</v>
      </c>
      <c r="Q41" s="26"/>
      <c r="R41" s="26" t="s">
        <v>62</v>
      </c>
      <c r="S41" s="27">
        <v>140060001</v>
      </c>
      <c r="T41" s="26" t="s">
        <v>63</v>
      </c>
      <c r="U41" s="26"/>
      <c r="V41" s="28" t="s">
        <v>322</v>
      </c>
      <c r="W41" s="29">
        <v>20292</v>
      </c>
      <c r="X41" s="30">
        <v>43073</v>
      </c>
      <c r="Y41" s="26" t="s">
        <v>134</v>
      </c>
      <c r="Z41" s="29">
        <v>4600006603</v>
      </c>
      <c r="AA41" s="33">
        <f t="shared" si="0"/>
        <v>1</v>
      </c>
      <c r="AB41" s="31" t="s">
        <v>192</v>
      </c>
      <c r="AC41" s="32" t="s">
        <v>360</v>
      </c>
      <c r="AD41" s="32"/>
      <c r="AE41" s="22" t="e">
        <f>[6]!Tabla2[[#This Row],[Nombre completo]]</f>
        <v>#REF!</v>
      </c>
      <c r="AF41" s="26" t="s">
        <v>53</v>
      </c>
      <c r="AG41" s="22" t="s">
        <v>411</v>
      </c>
    </row>
    <row r="42" spans="1:33" ht="165" x14ac:dyDescent="0.25">
      <c r="A42" s="20" t="s">
        <v>56</v>
      </c>
      <c r="B42" s="21">
        <v>80111604</v>
      </c>
      <c r="C42" s="22" t="s">
        <v>193</v>
      </c>
      <c r="D42" s="36">
        <v>43105</v>
      </c>
      <c r="E42" s="21" t="s">
        <v>3554</v>
      </c>
      <c r="F42" s="23" t="s">
        <v>3696</v>
      </c>
      <c r="G42" s="23" t="s">
        <v>3665</v>
      </c>
      <c r="H42" s="24">
        <v>20509997.024999999</v>
      </c>
      <c r="I42" s="25">
        <v>20509997.024999999</v>
      </c>
      <c r="J42" s="23" t="s">
        <v>3579</v>
      </c>
      <c r="K42" s="23" t="s">
        <v>47</v>
      </c>
      <c r="L42" s="22" t="s">
        <v>188</v>
      </c>
      <c r="M42" s="22" t="s">
        <v>58</v>
      </c>
      <c r="N42" s="22" t="s">
        <v>132</v>
      </c>
      <c r="O42" s="22" t="s">
        <v>189</v>
      </c>
      <c r="P42" s="26" t="s">
        <v>61</v>
      </c>
      <c r="Q42" s="26"/>
      <c r="R42" s="26" t="s">
        <v>62</v>
      </c>
      <c r="S42" s="27">
        <v>140060001</v>
      </c>
      <c r="T42" s="26" t="s">
        <v>63</v>
      </c>
      <c r="U42" s="26"/>
      <c r="V42" s="28" t="s">
        <v>322</v>
      </c>
      <c r="W42" s="29">
        <v>20293</v>
      </c>
      <c r="X42" s="30">
        <v>43073</v>
      </c>
      <c r="Y42" s="26" t="s">
        <v>134</v>
      </c>
      <c r="Z42" s="29">
        <v>4600006594</v>
      </c>
      <c r="AA42" s="33">
        <f t="shared" si="0"/>
        <v>1</v>
      </c>
      <c r="AB42" s="31" t="s">
        <v>194</v>
      </c>
      <c r="AC42" s="32" t="s">
        <v>360</v>
      </c>
      <c r="AD42" s="32"/>
      <c r="AE42" s="22" t="e">
        <f>[6]!Tabla2[[#This Row],[Nombre completo]]</f>
        <v>#REF!</v>
      </c>
      <c r="AF42" s="26" t="s">
        <v>53</v>
      </c>
      <c r="AG42" s="22" t="s">
        <v>411</v>
      </c>
    </row>
    <row r="43" spans="1:33" ht="165" x14ac:dyDescent="0.25">
      <c r="A43" s="20" t="s">
        <v>56</v>
      </c>
      <c r="B43" s="21">
        <v>80111604</v>
      </c>
      <c r="C43" s="22" t="s">
        <v>195</v>
      </c>
      <c r="D43" s="36">
        <v>43105</v>
      </c>
      <c r="E43" s="21" t="s">
        <v>3554</v>
      </c>
      <c r="F43" s="23" t="s">
        <v>3696</v>
      </c>
      <c r="G43" s="23" t="s">
        <v>3665</v>
      </c>
      <c r="H43" s="24">
        <v>20825000</v>
      </c>
      <c r="I43" s="25">
        <v>20825000</v>
      </c>
      <c r="J43" s="23" t="s">
        <v>3579</v>
      </c>
      <c r="K43" s="23" t="s">
        <v>47</v>
      </c>
      <c r="L43" s="22" t="s">
        <v>196</v>
      </c>
      <c r="M43" s="22" t="s">
        <v>58</v>
      </c>
      <c r="N43" s="22" t="s">
        <v>132</v>
      </c>
      <c r="O43" s="22" t="s">
        <v>197</v>
      </c>
      <c r="P43" s="26" t="s">
        <v>61</v>
      </c>
      <c r="Q43" s="26"/>
      <c r="R43" s="26" t="s">
        <v>62</v>
      </c>
      <c r="S43" s="27">
        <v>140060001</v>
      </c>
      <c r="T43" s="26" t="s">
        <v>63</v>
      </c>
      <c r="U43" s="26"/>
      <c r="V43" s="28" t="s">
        <v>322</v>
      </c>
      <c r="W43" s="29">
        <v>20294</v>
      </c>
      <c r="X43" s="30">
        <v>43073</v>
      </c>
      <c r="Y43" s="26" t="s">
        <v>134</v>
      </c>
      <c r="Z43" s="29">
        <v>4600006590</v>
      </c>
      <c r="AA43" s="33">
        <f t="shared" si="0"/>
        <v>1</v>
      </c>
      <c r="AB43" s="31" t="s">
        <v>198</v>
      </c>
      <c r="AC43" s="32" t="s">
        <v>360</v>
      </c>
      <c r="AD43" s="32"/>
      <c r="AE43" s="22" t="e">
        <f>[6]!Tabla2[[#This Row],[Nombre completo]]</f>
        <v>#REF!</v>
      </c>
      <c r="AF43" s="26" t="s">
        <v>53</v>
      </c>
      <c r="AG43" s="22" t="s">
        <v>411</v>
      </c>
    </row>
    <row r="44" spans="1:33" ht="165" x14ac:dyDescent="0.25">
      <c r="A44" s="20" t="s">
        <v>56</v>
      </c>
      <c r="B44" s="21">
        <v>80111604</v>
      </c>
      <c r="C44" s="22" t="s">
        <v>199</v>
      </c>
      <c r="D44" s="36">
        <v>43105</v>
      </c>
      <c r="E44" s="21" t="s">
        <v>3554</v>
      </c>
      <c r="F44" s="23" t="s">
        <v>3696</v>
      </c>
      <c r="G44" s="23" t="s">
        <v>3665</v>
      </c>
      <c r="H44" s="24">
        <v>20824997.024999999</v>
      </c>
      <c r="I44" s="25">
        <v>20824997.024999999</v>
      </c>
      <c r="J44" s="23" t="s">
        <v>3579</v>
      </c>
      <c r="K44" s="23" t="s">
        <v>47</v>
      </c>
      <c r="L44" s="22" t="s">
        <v>196</v>
      </c>
      <c r="M44" s="22" t="s">
        <v>58</v>
      </c>
      <c r="N44" s="22" t="s">
        <v>132</v>
      </c>
      <c r="O44" s="22" t="s">
        <v>197</v>
      </c>
      <c r="P44" s="26" t="s">
        <v>61</v>
      </c>
      <c r="Q44" s="26"/>
      <c r="R44" s="26" t="s">
        <v>62</v>
      </c>
      <c r="S44" s="27">
        <v>140060001</v>
      </c>
      <c r="T44" s="26" t="s">
        <v>63</v>
      </c>
      <c r="U44" s="26"/>
      <c r="V44" s="28" t="s">
        <v>322</v>
      </c>
      <c r="W44" s="29">
        <v>20295</v>
      </c>
      <c r="X44" s="30">
        <v>43073</v>
      </c>
      <c r="Y44" s="26" t="s">
        <v>134</v>
      </c>
      <c r="Z44" s="29">
        <v>4600006604</v>
      </c>
      <c r="AA44" s="33">
        <f t="shared" si="0"/>
        <v>1</v>
      </c>
      <c r="AB44" s="31" t="s">
        <v>200</v>
      </c>
      <c r="AC44" s="32" t="s">
        <v>360</v>
      </c>
      <c r="AD44" s="32"/>
      <c r="AE44" s="22" t="e">
        <f>[6]!Tabla2[[#This Row],[Nombre completo]]</f>
        <v>#REF!</v>
      </c>
      <c r="AF44" s="26" t="s">
        <v>53</v>
      </c>
      <c r="AG44" s="22" t="s">
        <v>411</v>
      </c>
    </row>
    <row r="45" spans="1:33" ht="165" x14ac:dyDescent="0.25">
      <c r="A45" s="20" t="s">
        <v>56</v>
      </c>
      <c r="B45" s="21">
        <v>80111604</v>
      </c>
      <c r="C45" s="22" t="s">
        <v>201</v>
      </c>
      <c r="D45" s="36">
        <v>43105</v>
      </c>
      <c r="E45" s="21" t="s">
        <v>3554</v>
      </c>
      <c r="F45" s="23" t="s">
        <v>3696</v>
      </c>
      <c r="G45" s="23" t="s">
        <v>3665</v>
      </c>
      <c r="H45" s="24">
        <v>20824574.574999999</v>
      </c>
      <c r="I45" s="25">
        <v>20824574.574999999</v>
      </c>
      <c r="J45" s="23" t="s">
        <v>3579</v>
      </c>
      <c r="K45" s="23" t="s">
        <v>47</v>
      </c>
      <c r="L45" s="22" t="s">
        <v>196</v>
      </c>
      <c r="M45" s="22" t="s">
        <v>58</v>
      </c>
      <c r="N45" s="22" t="s">
        <v>132</v>
      </c>
      <c r="O45" s="22" t="s">
        <v>197</v>
      </c>
      <c r="P45" s="26" t="s">
        <v>61</v>
      </c>
      <c r="Q45" s="26"/>
      <c r="R45" s="26" t="s">
        <v>62</v>
      </c>
      <c r="S45" s="27">
        <v>140060001</v>
      </c>
      <c r="T45" s="26" t="s">
        <v>63</v>
      </c>
      <c r="U45" s="26"/>
      <c r="V45" s="28" t="s">
        <v>322</v>
      </c>
      <c r="W45" s="29">
        <v>20296</v>
      </c>
      <c r="X45" s="30">
        <v>43073</v>
      </c>
      <c r="Y45" s="26" t="s">
        <v>134</v>
      </c>
      <c r="Z45" s="29">
        <v>4600006589</v>
      </c>
      <c r="AA45" s="33">
        <f t="shared" si="0"/>
        <v>1</v>
      </c>
      <c r="AB45" s="31" t="s">
        <v>202</v>
      </c>
      <c r="AC45" s="32" t="s">
        <v>360</v>
      </c>
      <c r="AD45" s="32"/>
      <c r="AE45" s="22" t="e">
        <f>[6]!Tabla2[[#This Row],[Nombre completo]]</f>
        <v>#REF!</v>
      </c>
      <c r="AF45" s="26" t="s">
        <v>53</v>
      </c>
      <c r="AG45" s="22" t="s">
        <v>411</v>
      </c>
    </row>
    <row r="46" spans="1:33" ht="165" x14ac:dyDescent="0.25">
      <c r="A46" s="20" t="s">
        <v>56</v>
      </c>
      <c r="B46" s="21">
        <v>80111604</v>
      </c>
      <c r="C46" s="22" t="s">
        <v>201</v>
      </c>
      <c r="D46" s="36">
        <v>43105</v>
      </c>
      <c r="E46" s="21" t="s">
        <v>3554</v>
      </c>
      <c r="F46" s="23" t="s">
        <v>3696</v>
      </c>
      <c r="G46" s="23" t="s">
        <v>3665</v>
      </c>
      <c r="H46" s="24">
        <v>20824993.199999999</v>
      </c>
      <c r="I46" s="25">
        <v>20824993.199999999</v>
      </c>
      <c r="J46" s="23" t="s">
        <v>3579</v>
      </c>
      <c r="K46" s="23" t="s">
        <v>47</v>
      </c>
      <c r="L46" s="22" t="s">
        <v>196</v>
      </c>
      <c r="M46" s="22" t="s">
        <v>58</v>
      </c>
      <c r="N46" s="22" t="s">
        <v>132</v>
      </c>
      <c r="O46" s="22" t="s">
        <v>197</v>
      </c>
      <c r="P46" s="26" t="s">
        <v>61</v>
      </c>
      <c r="Q46" s="26"/>
      <c r="R46" s="26" t="s">
        <v>62</v>
      </c>
      <c r="S46" s="27">
        <v>140060001</v>
      </c>
      <c r="T46" s="26" t="s">
        <v>63</v>
      </c>
      <c r="U46" s="26"/>
      <c r="V46" s="28" t="s">
        <v>322</v>
      </c>
      <c r="W46" s="29">
        <v>20298</v>
      </c>
      <c r="X46" s="30">
        <v>43073</v>
      </c>
      <c r="Y46" s="26" t="s">
        <v>134</v>
      </c>
      <c r="Z46" s="29">
        <v>4600006602</v>
      </c>
      <c r="AA46" s="33">
        <f t="shared" si="0"/>
        <v>1</v>
      </c>
      <c r="AB46" s="31" t="s">
        <v>203</v>
      </c>
      <c r="AC46" s="32" t="s">
        <v>360</v>
      </c>
      <c r="AD46" s="32"/>
      <c r="AE46" s="22" t="e">
        <f>[6]!Tabla2[[#This Row],[Nombre completo]]</f>
        <v>#REF!</v>
      </c>
      <c r="AF46" s="26" t="s">
        <v>53</v>
      </c>
      <c r="AG46" s="22" t="s">
        <v>411</v>
      </c>
    </row>
    <row r="47" spans="1:33" ht="105" x14ac:dyDescent="0.25">
      <c r="A47" s="20" t="s">
        <v>56</v>
      </c>
      <c r="B47" s="21">
        <v>80111604</v>
      </c>
      <c r="C47" s="22" t="s">
        <v>204</v>
      </c>
      <c r="D47" s="36">
        <v>43105</v>
      </c>
      <c r="E47" s="21" t="s">
        <v>3554</v>
      </c>
      <c r="F47" s="23" t="s">
        <v>3696</v>
      </c>
      <c r="G47" s="23" t="s">
        <v>3665</v>
      </c>
      <c r="H47" s="24">
        <v>17000000</v>
      </c>
      <c r="I47" s="25">
        <v>17000000</v>
      </c>
      <c r="J47" s="23" t="s">
        <v>3579</v>
      </c>
      <c r="K47" s="23" t="s">
        <v>47</v>
      </c>
      <c r="L47" s="22" t="s">
        <v>205</v>
      </c>
      <c r="M47" s="22" t="s">
        <v>58</v>
      </c>
      <c r="N47" s="22" t="s">
        <v>132</v>
      </c>
      <c r="O47" s="22" t="s">
        <v>206</v>
      </c>
      <c r="P47" s="26" t="s">
        <v>61</v>
      </c>
      <c r="Q47" s="26"/>
      <c r="R47" s="26" t="s">
        <v>62</v>
      </c>
      <c r="S47" s="27">
        <v>140060001</v>
      </c>
      <c r="T47" s="26" t="s">
        <v>63</v>
      </c>
      <c r="U47" s="26"/>
      <c r="V47" s="28" t="s">
        <v>322</v>
      </c>
      <c r="W47" s="29">
        <v>20310</v>
      </c>
      <c r="X47" s="30">
        <v>43073</v>
      </c>
      <c r="Y47" s="26" t="s">
        <v>134</v>
      </c>
      <c r="Z47" s="29">
        <v>4600006552</v>
      </c>
      <c r="AA47" s="33">
        <f t="shared" si="0"/>
        <v>1</v>
      </c>
      <c r="AB47" s="31" t="s">
        <v>207</v>
      </c>
      <c r="AC47" s="32" t="s">
        <v>360</v>
      </c>
      <c r="AD47" s="32"/>
      <c r="AE47" s="22" t="e">
        <f>[6]!Tabla2[[#This Row],[Nombre completo]]</f>
        <v>#REF!</v>
      </c>
      <c r="AF47" s="26" t="s">
        <v>53</v>
      </c>
      <c r="AG47" s="22" t="s">
        <v>411</v>
      </c>
    </row>
    <row r="48" spans="1:33" ht="105" x14ac:dyDescent="0.25">
      <c r="A48" s="20" t="s">
        <v>56</v>
      </c>
      <c r="B48" s="21">
        <v>80111604</v>
      </c>
      <c r="C48" s="22" t="s">
        <v>208</v>
      </c>
      <c r="D48" s="36">
        <v>43105</v>
      </c>
      <c r="E48" s="21" t="s">
        <v>3554</v>
      </c>
      <c r="F48" s="23" t="s">
        <v>3696</v>
      </c>
      <c r="G48" s="23" t="s">
        <v>3665</v>
      </c>
      <c r="H48" s="24">
        <v>20824998.300000001</v>
      </c>
      <c r="I48" s="25">
        <v>20824998.300000001</v>
      </c>
      <c r="J48" s="23" t="s">
        <v>3579</v>
      </c>
      <c r="K48" s="23" t="s">
        <v>47</v>
      </c>
      <c r="L48" s="22" t="s">
        <v>209</v>
      </c>
      <c r="M48" s="22" t="s">
        <v>58</v>
      </c>
      <c r="N48" s="22" t="s">
        <v>132</v>
      </c>
      <c r="O48" s="22" t="s">
        <v>210</v>
      </c>
      <c r="P48" s="26" t="s">
        <v>61</v>
      </c>
      <c r="Q48" s="26"/>
      <c r="R48" s="26" t="s">
        <v>62</v>
      </c>
      <c r="S48" s="27">
        <v>140060001</v>
      </c>
      <c r="T48" s="26" t="s">
        <v>63</v>
      </c>
      <c r="U48" s="26"/>
      <c r="V48" s="28" t="s">
        <v>322</v>
      </c>
      <c r="W48" s="29">
        <v>20314</v>
      </c>
      <c r="X48" s="30">
        <v>43073</v>
      </c>
      <c r="Y48" s="26" t="s">
        <v>134</v>
      </c>
      <c r="Z48" s="29">
        <v>4600006549</v>
      </c>
      <c r="AA48" s="33">
        <f t="shared" si="0"/>
        <v>1</v>
      </c>
      <c r="AB48" s="31" t="s">
        <v>211</v>
      </c>
      <c r="AC48" s="32" t="s">
        <v>360</v>
      </c>
      <c r="AD48" s="32"/>
      <c r="AE48" s="22" t="e">
        <f>[6]!Tabla2[[#This Row],[Nombre completo]]</f>
        <v>#REF!</v>
      </c>
      <c r="AF48" s="26" t="s">
        <v>53</v>
      </c>
      <c r="AG48" s="22" t="s">
        <v>411</v>
      </c>
    </row>
    <row r="49" spans="1:33" ht="105" x14ac:dyDescent="0.25">
      <c r="A49" s="20" t="s">
        <v>56</v>
      </c>
      <c r="B49" s="21">
        <v>80111604</v>
      </c>
      <c r="C49" s="22" t="s">
        <v>212</v>
      </c>
      <c r="D49" s="36">
        <v>43105</v>
      </c>
      <c r="E49" s="21" t="s">
        <v>3554</v>
      </c>
      <c r="F49" s="23" t="s">
        <v>3696</v>
      </c>
      <c r="G49" s="23" t="s">
        <v>3665</v>
      </c>
      <c r="H49" s="24">
        <v>20825000</v>
      </c>
      <c r="I49" s="25">
        <v>20825000</v>
      </c>
      <c r="J49" s="23" t="s">
        <v>3579</v>
      </c>
      <c r="K49" s="23" t="s">
        <v>47</v>
      </c>
      <c r="L49" s="22" t="s">
        <v>209</v>
      </c>
      <c r="M49" s="22" t="s">
        <v>58</v>
      </c>
      <c r="N49" s="22" t="s">
        <v>132</v>
      </c>
      <c r="O49" s="22" t="s">
        <v>210</v>
      </c>
      <c r="P49" s="26" t="s">
        <v>61</v>
      </c>
      <c r="Q49" s="26"/>
      <c r="R49" s="26" t="s">
        <v>62</v>
      </c>
      <c r="S49" s="27">
        <v>140060001</v>
      </c>
      <c r="T49" s="26" t="s">
        <v>63</v>
      </c>
      <c r="U49" s="26"/>
      <c r="V49" s="28" t="s">
        <v>322</v>
      </c>
      <c r="W49" s="29">
        <v>20315</v>
      </c>
      <c r="X49" s="30">
        <v>43073</v>
      </c>
      <c r="Y49" s="26" t="s">
        <v>134</v>
      </c>
      <c r="Z49" s="29">
        <v>4600006546</v>
      </c>
      <c r="AA49" s="33">
        <f t="shared" si="0"/>
        <v>1</v>
      </c>
      <c r="AB49" s="31" t="s">
        <v>213</v>
      </c>
      <c r="AC49" s="32" t="s">
        <v>360</v>
      </c>
      <c r="AD49" s="32"/>
      <c r="AE49" s="22" t="e">
        <f>[6]!Tabla2[[#This Row],[Nombre completo]]</f>
        <v>#REF!</v>
      </c>
      <c r="AF49" s="26" t="s">
        <v>53</v>
      </c>
      <c r="AG49" s="22" t="s">
        <v>411</v>
      </c>
    </row>
    <row r="50" spans="1:33" ht="105" x14ac:dyDescent="0.25">
      <c r="A50" s="20" t="s">
        <v>56</v>
      </c>
      <c r="B50" s="21">
        <v>80111604</v>
      </c>
      <c r="C50" s="22" t="s">
        <v>214</v>
      </c>
      <c r="D50" s="36">
        <v>43105</v>
      </c>
      <c r="E50" s="21" t="s">
        <v>3554</v>
      </c>
      <c r="F50" s="23" t="s">
        <v>3696</v>
      </c>
      <c r="G50" s="23" t="s">
        <v>3665</v>
      </c>
      <c r="H50" s="24">
        <v>20825000</v>
      </c>
      <c r="I50" s="25">
        <v>20825000</v>
      </c>
      <c r="J50" s="23" t="s">
        <v>3579</v>
      </c>
      <c r="K50" s="23" t="s">
        <v>47</v>
      </c>
      <c r="L50" s="22" t="s">
        <v>209</v>
      </c>
      <c r="M50" s="22" t="s">
        <v>58</v>
      </c>
      <c r="N50" s="22" t="s">
        <v>132</v>
      </c>
      <c r="O50" s="22" t="s">
        <v>210</v>
      </c>
      <c r="P50" s="26" t="s">
        <v>61</v>
      </c>
      <c r="Q50" s="26"/>
      <c r="R50" s="26" t="s">
        <v>62</v>
      </c>
      <c r="S50" s="27">
        <v>140060001</v>
      </c>
      <c r="T50" s="26" t="s">
        <v>63</v>
      </c>
      <c r="U50" s="26"/>
      <c r="V50" s="28" t="s">
        <v>322</v>
      </c>
      <c r="W50" s="29">
        <v>20317</v>
      </c>
      <c r="X50" s="30">
        <v>43073</v>
      </c>
      <c r="Y50" s="26" t="s">
        <v>134</v>
      </c>
      <c r="Z50" s="29">
        <v>4600006522</v>
      </c>
      <c r="AA50" s="33">
        <f t="shared" si="0"/>
        <v>1</v>
      </c>
      <c r="AB50" s="31" t="s">
        <v>215</v>
      </c>
      <c r="AC50" s="32" t="s">
        <v>360</v>
      </c>
      <c r="AD50" s="32"/>
      <c r="AE50" s="22" t="e">
        <f>[6]!Tabla2[[#This Row],[Nombre completo]]</f>
        <v>#REF!</v>
      </c>
      <c r="AF50" s="26" t="s">
        <v>53</v>
      </c>
      <c r="AG50" s="22" t="s">
        <v>411</v>
      </c>
    </row>
    <row r="51" spans="1:33" ht="105" x14ac:dyDescent="0.25">
      <c r="A51" s="20" t="s">
        <v>56</v>
      </c>
      <c r="B51" s="21">
        <v>80111604</v>
      </c>
      <c r="C51" s="22" t="s">
        <v>216</v>
      </c>
      <c r="D51" s="36">
        <v>43105</v>
      </c>
      <c r="E51" s="21" t="s">
        <v>3554</v>
      </c>
      <c r="F51" s="23" t="s">
        <v>3696</v>
      </c>
      <c r="G51" s="23" t="s">
        <v>3665</v>
      </c>
      <c r="H51" s="24">
        <v>20824993.199999999</v>
      </c>
      <c r="I51" s="25">
        <v>20824993.199999999</v>
      </c>
      <c r="J51" s="23" t="s">
        <v>3579</v>
      </c>
      <c r="K51" s="23" t="s">
        <v>47</v>
      </c>
      <c r="L51" s="22" t="s">
        <v>217</v>
      </c>
      <c r="M51" s="22" t="s">
        <v>58</v>
      </c>
      <c r="N51" s="22" t="s">
        <v>132</v>
      </c>
      <c r="O51" s="22" t="s">
        <v>218</v>
      </c>
      <c r="P51" s="26" t="s">
        <v>61</v>
      </c>
      <c r="Q51" s="26"/>
      <c r="R51" s="26" t="s">
        <v>62</v>
      </c>
      <c r="S51" s="27">
        <v>140060001</v>
      </c>
      <c r="T51" s="26" t="s">
        <v>63</v>
      </c>
      <c r="U51" s="26"/>
      <c r="V51" s="28" t="s">
        <v>322</v>
      </c>
      <c r="W51" s="29">
        <v>20319</v>
      </c>
      <c r="X51" s="30">
        <v>43073</v>
      </c>
      <c r="Y51" s="26" t="s">
        <v>134</v>
      </c>
      <c r="Z51" s="29">
        <v>4600006550</v>
      </c>
      <c r="AA51" s="33">
        <f t="shared" si="0"/>
        <v>1</v>
      </c>
      <c r="AB51" s="31" t="s">
        <v>219</v>
      </c>
      <c r="AC51" s="32" t="s">
        <v>360</v>
      </c>
      <c r="AD51" s="32"/>
      <c r="AE51" s="22" t="e">
        <f>[6]!Tabla2[[#This Row],[Nombre completo]]</f>
        <v>#REF!</v>
      </c>
      <c r="AF51" s="26" t="s">
        <v>53</v>
      </c>
      <c r="AG51" s="22" t="s">
        <v>411</v>
      </c>
    </row>
    <row r="52" spans="1:33" ht="105" x14ac:dyDescent="0.25">
      <c r="A52" s="20" t="s">
        <v>56</v>
      </c>
      <c r="B52" s="21">
        <v>80111604</v>
      </c>
      <c r="C52" s="22" t="s">
        <v>220</v>
      </c>
      <c r="D52" s="36">
        <v>43105</v>
      </c>
      <c r="E52" s="21" t="s">
        <v>3554</v>
      </c>
      <c r="F52" s="23" t="s">
        <v>3696</v>
      </c>
      <c r="G52" s="23" t="s">
        <v>3665</v>
      </c>
      <c r="H52" s="24">
        <v>20824997.024999999</v>
      </c>
      <c r="I52" s="25">
        <v>20824997.024999999</v>
      </c>
      <c r="J52" s="23" t="s">
        <v>3579</v>
      </c>
      <c r="K52" s="23" t="s">
        <v>47</v>
      </c>
      <c r="L52" s="22" t="s">
        <v>217</v>
      </c>
      <c r="M52" s="22" t="s">
        <v>58</v>
      </c>
      <c r="N52" s="22" t="s">
        <v>132</v>
      </c>
      <c r="O52" s="22" t="s">
        <v>218</v>
      </c>
      <c r="P52" s="26" t="s">
        <v>61</v>
      </c>
      <c r="Q52" s="26"/>
      <c r="R52" s="26" t="s">
        <v>62</v>
      </c>
      <c r="S52" s="27">
        <v>140060001</v>
      </c>
      <c r="T52" s="26" t="s">
        <v>63</v>
      </c>
      <c r="U52" s="26"/>
      <c r="V52" s="28" t="s">
        <v>322</v>
      </c>
      <c r="W52" s="29">
        <v>20326</v>
      </c>
      <c r="X52" s="30">
        <v>43073</v>
      </c>
      <c r="Y52" s="26" t="s">
        <v>134</v>
      </c>
      <c r="Z52" s="29">
        <v>4600006521</v>
      </c>
      <c r="AA52" s="33">
        <f t="shared" si="0"/>
        <v>1</v>
      </c>
      <c r="AB52" s="31" t="s">
        <v>221</v>
      </c>
      <c r="AC52" s="32" t="s">
        <v>360</v>
      </c>
      <c r="AD52" s="32"/>
      <c r="AE52" s="22" t="e">
        <f>[6]!Tabla2[[#This Row],[Nombre completo]]</f>
        <v>#REF!</v>
      </c>
      <c r="AF52" s="26" t="s">
        <v>53</v>
      </c>
      <c r="AG52" s="22" t="s">
        <v>411</v>
      </c>
    </row>
    <row r="53" spans="1:33" ht="105" x14ac:dyDescent="0.25">
      <c r="A53" s="20" t="s">
        <v>56</v>
      </c>
      <c r="B53" s="21">
        <v>80111604</v>
      </c>
      <c r="C53" s="22" t="s">
        <v>222</v>
      </c>
      <c r="D53" s="36">
        <v>43105</v>
      </c>
      <c r="E53" s="21" t="s">
        <v>3554</v>
      </c>
      <c r="F53" s="23" t="s">
        <v>3696</v>
      </c>
      <c r="G53" s="23" t="s">
        <v>3665</v>
      </c>
      <c r="H53" s="24">
        <v>20825000</v>
      </c>
      <c r="I53" s="25">
        <v>20825000</v>
      </c>
      <c r="J53" s="23" t="s">
        <v>3579</v>
      </c>
      <c r="K53" s="23" t="s">
        <v>47</v>
      </c>
      <c r="L53" s="22" t="s">
        <v>223</v>
      </c>
      <c r="M53" s="22" t="s">
        <v>58</v>
      </c>
      <c r="N53" s="22" t="s">
        <v>132</v>
      </c>
      <c r="O53" s="22" t="s">
        <v>224</v>
      </c>
      <c r="P53" s="26" t="s">
        <v>61</v>
      </c>
      <c r="Q53" s="26"/>
      <c r="R53" s="26" t="s">
        <v>62</v>
      </c>
      <c r="S53" s="27">
        <v>140060001</v>
      </c>
      <c r="T53" s="26" t="s">
        <v>63</v>
      </c>
      <c r="U53" s="26"/>
      <c r="V53" s="28" t="s">
        <v>322</v>
      </c>
      <c r="W53" s="29">
        <v>20340</v>
      </c>
      <c r="X53" s="30">
        <v>43073</v>
      </c>
      <c r="Y53" s="26" t="s">
        <v>134</v>
      </c>
      <c r="Z53" s="29">
        <v>4600006529</v>
      </c>
      <c r="AA53" s="33">
        <f t="shared" si="0"/>
        <v>1</v>
      </c>
      <c r="AB53" s="31" t="s">
        <v>225</v>
      </c>
      <c r="AC53" s="32" t="s">
        <v>360</v>
      </c>
      <c r="AD53" s="32"/>
      <c r="AE53" s="22" t="e">
        <f>[6]!Tabla2[[#This Row],[Nombre completo]]</f>
        <v>#REF!</v>
      </c>
      <c r="AF53" s="26" t="s">
        <v>53</v>
      </c>
      <c r="AG53" s="22" t="s">
        <v>411</v>
      </c>
    </row>
    <row r="54" spans="1:33" ht="105" x14ac:dyDescent="0.25">
      <c r="A54" s="20" t="s">
        <v>56</v>
      </c>
      <c r="B54" s="21">
        <v>80111604</v>
      </c>
      <c r="C54" s="22" t="s">
        <v>226</v>
      </c>
      <c r="D54" s="36">
        <v>43105</v>
      </c>
      <c r="E54" s="21" t="s">
        <v>3554</v>
      </c>
      <c r="F54" s="23" t="s">
        <v>3696</v>
      </c>
      <c r="G54" s="23" t="s">
        <v>3665</v>
      </c>
      <c r="H54" s="24">
        <v>20825000</v>
      </c>
      <c r="I54" s="25">
        <v>20825000</v>
      </c>
      <c r="J54" s="23" t="s">
        <v>3579</v>
      </c>
      <c r="K54" s="23" t="s">
        <v>47</v>
      </c>
      <c r="L54" s="22" t="s">
        <v>227</v>
      </c>
      <c r="M54" s="22" t="s">
        <v>58</v>
      </c>
      <c r="N54" s="22" t="s">
        <v>132</v>
      </c>
      <c r="O54" s="22" t="s">
        <v>224</v>
      </c>
      <c r="P54" s="26" t="s">
        <v>61</v>
      </c>
      <c r="Q54" s="26"/>
      <c r="R54" s="26" t="s">
        <v>62</v>
      </c>
      <c r="S54" s="27">
        <v>140060001</v>
      </c>
      <c r="T54" s="26" t="s">
        <v>63</v>
      </c>
      <c r="U54" s="26"/>
      <c r="V54" s="28" t="s">
        <v>322</v>
      </c>
      <c r="W54" s="29">
        <v>20341</v>
      </c>
      <c r="X54" s="30">
        <v>43073</v>
      </c>
      <c r="Y54" s="26" t="s">
        <v>134</v>
      </c>
      <c r="Z54" s="29">
        <v>4600006547</v>
      </c>
      <c r="AA54" s="33">
        <f t="shared" si="0"/>
        <v>1</v>
      </c>
      <c r="AB54" s="31" t="s">
        <v>228</v>
      </c>
      <c r="AC54" s="32" t="s">
        <v>360</v>
      </c>
      <c r="AD54" s="32"/>
      <c r="AE54" s="22" t="e">
        <f>[6]!Tabla2[[#This Row],[Nombre completo]]</f>
        <v>#REF!</v>
      </c>
      <c r="AF54" s="26" t="s">
        <v>53</v>
      </c>
      <c r="AG54" s="22" t="s">
        <v>411</v>
      </c>
    </row>
    <row r="55" spans="1:33" ht="105" x14ac:dyDescent="0.25">
      <c r="A55" s="20" t="s">
        <v>56</v>
      </c>
      <c r="B55" s="21">
        <v>80111604</v>
      </c>
      <c r="C55" s="22" t="s">
        <v>229</v>
      </c>
      <c r="D55" s="36">
        <v>43105</v>
      </c>
      <c r="E55" s="21" t="s">
        <v>3554</v>
      </c>
      <c r="F55" s="23" t="s">
        <v>3696</v>
      </c>
      <c r="G55" s="23" t="s">
        <v>3665</v>
      </c>
      <c r="H55" s="24">
        <v>20825000</v>
      </c>
      <c r="I55" s="25">
        <v>20825000</v>
      </c>
      <c r="J55" s="23" t="s">
        <v>3579</v>
      </c>
      <c r="K55" s="23" t="s">
        <v>47</v>
      </c>
      <c r="L55" s="22" t="s">
        <v>223</v>
      </c>
      <c r="M55" s="22" t="s">
        <v>58</v>
      </c>
      <c r="N55" s="22" t="s">
        <v>132</v>
      </c>
      <c r="O55" s="22" t="s">
        <v>224</v>
      </c>
      <c r="P55" s="26" t="s">
        <v>61</v>
      </c>
      <c r="Q55" s="26"/>
      <c r="R55" s="26" t="s">
        <v>62</v>
      </c>
      <c r="S55" s="27">
        <v>140060001</v>
      </c>
      <c r="T55" s="26" t="s">
        <v>63</v>
      </c>
      <c r="U55" s="26"/>
      <c r="V55" s="28" t="s">
        <v>322</v>
      </c>
      <c r="W55" s="29">
        <v>20342</v>
      </c>
      <c r="X55" s="30">
        <v>43073</v>
      </c>
      <c r="Y55" s="26" t="s">
        <v>134</v>
      </c>
      <c r="Z55" s="29">
        <v>4600006518</v>
      </c>
      <c r="AA55" s="33">
        <f t="shared" si="0"/>
        <v>1</v>
      </c>
      <c r="AB55" s="31" t="s">
        <v>230</v>
      </c>
      <c r="AC55" s="32" t="s">
        <v>360</v>
      </c>
      <c r="AD55" s="32"/>
      <c r="AE55" s="22" t="e">
        <f>[6]!Tabla2[[#This Row],[Nombre completo]]</f>
        <v>#REF!</v>
      </c>
      <c r="AF55" s="26" t="s">
        <v>53</v>
      </c>
      <c r="AG55" s="22" t="s">
        <v>411</v>
      </c>
    </row>
    <row r="56" spans="1:33" ht="105" x14ac:dyDescent="0.25">
      <c r="A56" s="20" t="s">
        <v>56</v>
      </c>
      <c r="B56" s="21">
        <v>80111604</v>
      </c>
      <c r="C56" s="22" t="s">
        <v>229</v>
      </c>
      <c r="D56" s="36">
        <v>43105</v>
      </c>
      <c r="E56" s="21" t="s">
        <v>3554</v>
      </c>
      <c r="F56" s="23" t="s">
        <v>3696</v>
      </c>
      <c r="G56" s="23" t="s">
        <v>3665</v>
      </c>
      <c r="H56" s="24">
        <v>20824997.449999999</v>
      </c>
      <c r="I56" s="25">
        <v>20824997.449999999</v>
      </c>
      <c r="J56" s="23" t="s">
        <v>3579</v>
      </c>
      <c r="K56" s="23" t="s">
        <v>47</v>
      </c>
      <c r="L56" s="22" t="s">
        <v>227</v>
      </c>
      <c r="M56" s="22" t="s">
        <v>58</v>
      </c>
      <c r="N56" s="22" t="s">
        <v>132</v>
      </c>
      <c r="O56" s="22" t="s">
        <v>224</v>
      </c>
      <c r="P56" s="26" t="s">
        <v>61</v>
      </c>
      <c r="Q56" s="26"/>
      <c r="R56" s="26" t="s">
        <v>62</v>
      </c>
      <c r="S56" s="27">
        <v>140060001</v>
      </c>
      <c r="T56" s="26" t="s">
        <v>63</v>
      </c>
      <c r="U56" s="26"/>
      <c r="V56" s="28" t="s">
        <v>322</v>
      </c>
      <c r="W56" s="29">
        <v>20347</v>
      </c>
      <c r="X56" s="30">
        <v>43073</v>
      </c>
      <c r="Y56" s="26" t="s">
        <v>134</v>
      </c>
      <c r="Z56" s="29">
        <v>4600006523</v>
      </c>
      <c r="AA56" s="33">
        <f t="shared" si="0"/>
        <v>1</v>
      </c>
      <c r="AB56" s="31" t="s">
        <v>231</v>
      </c>
      <c r="AC56" s="32" t="s">
        <v>360</v>
      </c>
      <c r="AD56" s="32"/>
      <c r="AE56" s="22" t="e">
        <f>[6]!Tabla2[[#This Row],[Nombre completo]]</f>
        <v>#REF!</v>
      </c>
      <c r="AF56" s="26" t="s">
        <v>53</v>
      </c>
      <c r="AG56" s="22" t="s">
        <v>411</v>
      </c>
    </row>
    <row r="57" spans="1:33" ht="105" x14ac:dyDescent="0.25">
      <c r="A57" s="20" t="s">
        <v>56</v>
      </c>
      <c r="B57" s="21">
        <v>80111604</v>
      </c>
      <c r="C57" s="22" t="s">
        <v>232</v>
      </c>
      <c r="D57" s="36">
        <v>43105</v>
      </c>
      <c r="E57" s="21" t="s">
        <v>3554</v>
      </c>
      <c r="F57" s="23" t="s">
        <v>3696</v>
      </c>
      <c r="G57" s="23" t="s">
        <v>3665</v>
      </c>
      <c r="H57" s="24">
        <v>20825000</v>
      </c>
      <c r="I57" s="25">
        <v>20825000</v>
      </c>
      <c r="J57" s="23" t="s">
        <v>3579</v>
      </c>
      <c r="K57" s="23" t="s">
        <v>47</v>
      </c>
      <c r="L57" s="22" t="s">
        <v>227</v>
      </c>
      <c r="M57" s="22" t="s">
        <v>58</v>
      </c>
      <c r="N57" s="22" t="s">
        <v>132</v>
      </c>
      <c r="O57" s="22" t="s">
        <v>224</v>
      </c>
      <c r="P57" s="26" t="s">
        <v>61</v>
      </c>
      <c r="Q57" s="26"/>
      <c r="R57" s="26" t="s">
        <v>62</v>
      </c>
      <c r="S57" s="27">
        <v>140060001</v>
      </c>
      <c r="T57" s="26" t="s">
        <v>63</v>
      </c>
      <c r="U57" s="26"/>
      <c r="V57" s="28" t="s">
        <v>322</v>
      </c>
      <c r="W57" s="29">
        <v>20348</v>
      </c>
      <c r="X57" s="30">
        <v>43073</v>
      </c>
      <c r="Y57" s="26" t="s">
        <v>134</v>
      </c>
      <c r="Z57" s="29">
        <v>4600006520</v>
      </c>
      <c r="AA57" s="33">
        <f t="shared" si="0"/>
        <v>1</v>
      </c>
      <c r="AB57" s="31" t="s">
        <v>233</v>
      </c>
      <c r="AC57" s="32" t="s">
        <v>360</v>
      </c>
      <c r="AD57" s="32"/>
      <c r="AE57" s="22" t="e">
        <f>[6]!Tabla2[[#This Row],[Nombre completo]]</f>
        <v>#REF!</v>
      </c>
      <c r="AF57" s="26" t="s">
        <v>53</v>
      </c>
      <c r="AG57" s="22" t="s">
        <v>411</v>
      </c>
    </row>
    <row r="58" spans="1:33" ht="105" x14ac:dyDescent="0.25">
      <c r="A58" s="20" t="s">
        <v>56</v>
      </c>
      <c r="B58" s="21">
        <v>80111604</v>
      </c>
      <c r="C58" s="22" t="s">
        <v>234</v>
      </c>
      <c r="D58" s="36">
        <v>43105</v>
      </c>
      <c r="E58" s="21" t="s">
        <v>3554</v>
      </c>
      <c r="F58" s="23" t="s">
        <v>3696</v>
      </c>
      <c r="G58" s="23" t="s">
        <v>3665</v>
      </c>
      <c r="H58" s="24">
        <v>20824997.024999999</v>
      </c>
      <c r="I58" s="25">
        <v>20824997.024999999</v>
      </c>
      <c r="J58" s="23" t="s">
        <v>3579</v>
      </c>
      <c r="K58" s="23" t="s">
        <v>47</v>
      </c>
      <c r="L58" s="22" t="s">
        <v>235</v>
      </c>
      <c r="M58" s="22" t="s">
        <v>58</v>
      </c>
      <c r="N58" s="22" t="s">
        <v>132</v>
      </c>
      <c r="O58" s="22" t="s">
        <v>218</v>
      </c>
      <c r="P58" s="26" t="s">
        <v>61</v>
      </c>
      <c r="Q58" s="26"/>
      <c r="R58" s="26" t="s">
        <v>62</v>
      </c>
      <c r="S58" s="27">
        <v>140060001</v>
      </c>
      <c r="T58" s="26" t="s">
        <v>63</v>
      </c>
      <c r="U58" s="26"/>
      <c r="V58" s="28" t="s">
        <v>322</v>
      </c>
      <c r="W58" s="29">
        <v>20335</v>
      </c>
      <c r="X58" s="30">
        <v>43073</v>
      </c>
      <c r="Y58" s="26" t="s">
        <v>134</v>
      </c>
      <c r="Z58" s="29">
        <v>4600006527</v>
      </c>
      <c r="AA58" s="33">
        <f t="shared" si="0"/>
        <v>1</v>
      </c>
      <c r="AB58" s="31" t="s">
        <v>236</v>
      </c>
      <c r="AC58" s="32" t="s">
        <v>360</v>
      </c>
      <c r="AD58" s="32"/>
      <c r="AE58" s="22" t="e">
        <f>[6]!Tabla2[[#This Row],[Nombre completo]]</f>
        <v>#REF!</v>
      </c>
      <c r="AF58" s="26" t="s">
        <v>53</v>
      </c>
      <c r="AG58" s="22" t="s">
        <v>411</v>
      </c>
    </row>
    <row r="59" spans="1:33" ht="135" x14ac:dyDescent="0.25">
      <c r="A59" s="20" t="s">
        <v>56</v>
      </c>
      <c r="B59" s="21">
        <v>80111604</v>
      </c>
      <c r="C59" s="22" t="s">
        <v>237</v>
      </c>
      <c r="D59" s="36">
        <v>43105</v>
      </c>
      <c r="E59" s="21" t="s">
        <v>3554</v>
      </c>
      <c r="F59" s="23" t="s">
        <v>3696</v>
      </c>
      <c r="G59" s="23" t="s">
        <v>3665</v>
      </c>
      <c r="H59" s="24">
        <v>20825000</v>
      </c>
      <c r="I59" s="25">
        <v>20825000</v>
      </c>
      <c r="J59" s="23" t="s">
        <v>3579</v>
      </c>
      <c r="K59" s="23" t="s">
        <v>47</v>
      </c>
      <c r="L59" s="22" t="s">
        <v>238</v>
      </c>
      <c r="M59" s="22" t="s">
        <v>58</v>
      </c>
      <c r="N59" s="22" t="s">
        <v>132</v>
      </c>
      <c r="O59" s="22" t="s">
        <v>239</v>
      </c>
      <c r="P59" s="26" t="s">
        <v>61</v>
      </c>
      <c r="Q59" s="26"/>
      <c r="R59" s="26" t="s">
        <v>62</v>
      </c>
      <c r="S59" s="27">
        <v>140060001</v>
      </c>
      <c r="T59" s="26" t="s">
        <v>63</v>
      </c>
      <c r="U59" s="26"/>
      <c r="V59" s="28" t="s">
        <v>322</v>
      </c>
      <c r="W59" s="29">
        <v>20361</v>
      </c>
      <c r="X59" s="30">
        <v>43073</v>
      </c>
      <c r="Y59" s="26" t="s">
        <v>134</v>
      </c>
      <c r="Z59" s="29">
        <v>4600006514</v>
      </c>
      <c r="AA59" s="33">
        <f t="shared" si="0"/>
        <v>1</v>
      </c>
      <c r="AB59" s="31" t="s">
        <v>240</v>
      </c>
      <c r="AC59" s="32" t="s">
        <v>360</v>
      </c>
      <c r="AD59" s="32"/>
      <c r="AE59" s="22" t="e">
        <f>[6]!Tabla2[[#This Row],[Nombre completo]]</f>
        <v>#REF!</v>
      </c>
      <c r="AF59" s="26" t="s">
        <v>53</v>
      </c>
      <c r="AG59" s="22" t="s">
        <v>411</v>
      </c>
    </row>
    <row r="60" spans="1:33" ht="150" x14ac:dyDescent="0.25">
      <c r="A60" s="20" t="s">
        <v>56</v>
      </c>
      <c r="B60" s="21">
        <v>80111604</v>
      </c>
      <c r="C60" s="22" t="s">
        <v>241</v>
      </c>
      <c r="D60" s="36">
        <v>43105</v>
      </c>
      <c r="E60" s="21" t="s">
        <v>3554</v>
      </c>
      <c r="F60" s="23" t="s">
        <v>3696</v>
      </c>
      <c r="G60" s="23" t="s">
        <v>3665</v>
      </c>
      <c r="H60" s="24">
        <v>17000000</v>
      </c>
      <c r="I60" s="25">
        <v>17000000</v>
      </c>
      <c r="J60" s="23" t="s">
        <v>3579</v>
      </c>
      <c r="K60" s="23" t="s">
        <v>47</v>
      </c>
      <c r="L60" s="22" t="s">
        <v>238</v>
      </c>
      <c r="M60" s="22" t="s">
        <v>58</v>
      </c>
      <c r="N60" s="22" t="s">
        <v>132</v>
      </c>
      <c r="O60" s="22" t="s">
        <v>239</v>
      </c>
      <c r="P60" s="26" t="s">
        <v>61</v>
      </c>
      <c r="Q60" s="26"/>
      <c r="R60" s="26" t="s">
        <v>62</v>
      </c>
      <c r="S60" s="27">
        <v>140060001</v>
      </c>
      <c r="T60" s="26" t="s">
        <v>63</v>
      </c>
      <c r="U60" s="26"/>
      <c r="V60" s="28" t="s">
        <v>322</v>
      </c>
      <c r="W60" s="29">
        <v>20363</v>
      </c>
      <c r="X60" s="30">
        <v>43073</v>
      </c>
      <c r="Y60" s="26" t="s">
        <v>134</v>
      </c>
      <c r="Z60" s="29">
        <v>4600006496</v>
      </c>
      <c r="AA60" s="33">
        <f t="shared" si="0"/>
        <v>1</v>
      </c>
      <c r="AB60" s="31" t="s">
        <v>242</v>
      </c>
      <c r="AC60" s="32" t="s">
        <v>360</v>
      </c>
      <c r="AD60" s="32"/>
      <c r="AE60" s="22" t="e">
        <f>[6]!Tabla2[[#This Row],[Nombre completo]]</f>
        <v>#REF!</v>
      </c>
      <c r="AF60" s="26" t="s">
        <v>53</v>
      </c>
      <c r="AG60" s="22" t="s">
        <v>411</v>
      </c>
    </row>
    <row r="61" spans="1:33" ht="150" x14ac:dyDescent="0.25">
      <c r="A61" s="20" t="s">
        <v>56</v>
      </c>
      <c r="B61" s="21">
        <v>80111604</v>
      </c>
      <c r="C61" s="22" t="s">
        <v>243</v>
      </c>
      <c r="D61" s="36">
        <v>43105</v>
      </c>
      <c r="E61" s="21" t="s">
        <v>3554</v>
      </c>
      <c r="F61" s="23" t="s">
        <v>3696</v>
      </c>
      <c r="G61" s="23" t="s">
        <v>3665</v>
      </c>
      <c r="H61" s="24">
        <v>20725000</v>
      </c>
      <c r="I61" s="25">
        <v>20725000</v>
      </c>
      <c r="J61" s="23" t="s">
        <v>3579</v>
      </c>
      <c r="K61" s="23" t="s">
        <v>47</v>
      </c>
      <c r="L61" s="22" t="s">
        <v>238</v>
      </c>
      <c r="M61" s="22" t="s">
        <v>58</v>
      </c>
      <c r="N61" s="22" t="s">
        <v>132</v>
      </c>
      <c r="O61" s="22" t="s">
        <v>239</v>
      </c>
      <c r="P61" s="26" t="s">
        <v>61</v>
      </c>
      <c r="Q61" s="26"/>
      <c r="R61" s="26" t="s">
        <v>62</v>
      </c>
      <c r="S61" s="27">
        <v>140060001</v>
      </c>
      <c r="T61" s="26" t="s">
        <v>63</v>
      </c>
      <c r="U61" s="26"/>
      <c r="V61" s="28" t="s">
        <v>322</v>
      </c>
      <c r="W61" s="29">
        <v>20364</v>
      </c>
      <c r="X61" s="30">
        <v>43073</v>
      </c>
      <c r="Y61" s="26" t="s">
        <v>134</v>
      </c>
      <c r="Z61" s="29">
        <v>4600006495</v>
      </c>
      <c r="AA61" s="33">
        <f t="shared" si="0"/>
        <v>1</v>
      </c>
      <c r="AB61" s="31" t="s">
        <v>244</v>
      </c>
      <c r="AC61" s="32" t="s">
        <v>360</v>
      </c>
      <c r="AD61" s="32"/>
      <c r="AE61" s="22" t="e">
        <f>[6]!Tabla2[[#This Row],[Nombre completo]]</f>
        <v>#REF!</v>
      </c>
      <c r="AF61" s="26" t="s">
        <v>53</v>
      </c>
      <c r="AG61" s="22" t="s">
        <v>411</v>
      </c>
    </row>
    <row r="62" spans="1:33" ht="150" x14ac:dyDescent="0.25">
      <c r="A62" s="20" t="s">
        <v>56</v>
      </c>
      <c r="B62" s="21">
        <v>80111604</v>
      </c>
      <c r="C62" s="22" t="s">
        <v>245</v>
      </c>
      <c r="D62" s="36">
        <v>43105</v>
      </c>
      <c r="E62" s="21" t="s">
        <v>3554</v>
      </c>
      <c r="F62" s="23" t="s">
        <v>3696</v>
      </c>
      <c r="G62" s="23" t="s">
        <v>3665</v>
      </c>
      <c r="H62" s="24">
        <v>20825000</v>
      </c>
      <c r="I62" s="25">
        <v>20825000</v>
      </c>
      <c r="J62" s="23" t="s">
        <v>3579</v>
      </c>
      <c r="K62" s="23" t="s">
        <v>47</v>
      </c>
      <c r="L62" s="22" t="s">
        <v>246</v>
      </c>
      <c r="M62" s="22" t="s">
        <v>58</v>
      </c>
      <c r="N62" s="22" t="s">
        <v>132</v>
      </c>
      <c r="O62" s="22" t="s">
        <v>247</v>
      </c>
      <c r="P62" s="26" t="s">
        <v>61</v>
      </c>
      <c r="Q62" s="26"/>
      <c r="R62" s="26" t="s">
        <v>62</v>
      </c>
      <c r="S62" s="27">
        <v>140060001</v>
      </c>
      <c r="T62" s="26" t="s">
        <v>63</v>
      </c>
      <c r="U62" s="26"/>
      <c r="V62" s="28" t="s">
        <v>322</v>
      </c>
      <c r="W62" s="29">
        <v>20370</v>
      </c>
      <c r="X62" s="30">
        <v>43073</v>
      </c>
      <c r="Y62" s="26" t="s">
        <v>134</v>
      </c>
      <c r="Z62" s="29">
        <v>4600006662</v>
      </c>
      <c r="AA62" s="33">
        <f t="shared" si="0"/>
        <v>1</v>
      </c>
      <c r="AB62" s="31" t="s">
        <v>248</v>
      </c>
      <c r="AC62" s="32" t="s">
        <v>360</v>
      </c>
      <c r="AD62" s="32"/>
      <c r="AE62" s="22" t="e">
        <f>[6]!Tabla2[[#This Row],[Nombre completo]]</f>
        <v>#REF!</v>
      </c>
      <c r="AF62" s="26" t="s">
        <v>53</v>
      </c>
      <c r="AG62" s="22" t="s">
        <v>411</v>
      </c>
    </row>
    <row r="63" spans="1:33" ht="150" x14ac:dyDescent="0.25">
      <c r="A63" s="20" t="s">
        <v>56</v>
      </c>
      <c r="B63" s="21">
        <v>80111604</v>
      </c>
      <c r="C63" s="22" t="s">
        <v>249</v>
      </c>
      <c r="D63" s="36">
        <v>43105</v>
      </c>
      <c r="E63" s="21" t="s">
        <v>3554</v>
      </c>
      <c r="F63" s="23" t="s">
        <v>3696</v>
      </c>
      <c r="G63" s="23" t="s">
        <v>3665</v>
      </c>
      <c r="H63" s="24">
        <v>20825000</v>
      </c>
      <c r="I63" s="25">
        <v>20825000</v>
      </c>
      <c r="J63" s="23" t="s">
        <v>3579</v>
      </c>
      <c r="K63" s="23" t="s">
        <v>47</v>
      </c>
      <c r="L63" s="22" t="s">
        <v>246</v>
      </c>
      <c r="M63" s="22" t="s">
        <v>58</v>
      </c>
      <c r="N63" s="22" t="s">
        <v>132</v>
      </c>
      <c r="O63" s="22" t="s">
        <v>247</v>
      </c>
      <c r="P63" s="26" t="s">
        <v>61</v>
      </c>
      <c r="Q63" s="26"/>
      <c r="R63" s="26" t="s">
        <v>62</v>
      </c>
      <c r="S63" s="27">
        <v>140060001</v>
      </c>
      <c r="T63" s="26" t="s">
        <v>63</v>
      </c>
      <c r="U63" s="26"/>
      <c r="V63" s="28" t="s">
        <v>322</v>
      </c>
      <c r="W63" s="29">
        <v>20374</v>
      </c>
      <c r="X63" s="30">
        <v>43073</v>
      </c>
      <c r="Y63" s="26" t="s">
        <v>134</v>
      </c>
      <c r="Z63" s="29">
        <v>4600006500</v>
      </c>
      <c r="AA63" s="33">
        <f t="shared" si="0"/>
        <v>1</v>
      </c>
      <c r="AB63" s="31" t="s">
        <v>250</v>
      </c>
      <c r="AC63" s="32" t="s">
        <v>360</v>
      </c>
      <c r="AD63" s="32"/>
      <c r="AE63" s="22" t="e">
        <f>[6]!Tabla2[[#This Row],[Nombre completo]]</f>
        <v>#REF!</v>
      </c>
      <c r="AF63" s="26" t="s">
        <v>53</v>
      </c>
      <c r="AG63" s="22" t="s">
        <v>411</v>
      </c>
    </row>
    <row r="64" spans="1:33" ht="150" x14ac:dyDescent="0.25">
      <c r="A64" s="20" t="s">
        <v>56</v>
      </c>
      <c r="B64" s="21">
        <v>80111604</v>
      </c>
      <c r="C64" s="22" t="s">
        <v>251</v>
      </c>
      <c r="D64" s="36">
        <v>43105</v>
      </c>
      <c r="E64" s="21" t="s">
        <v>3554</v>
      </c>
      <c r="F64" s="23" t="s">
        <v>3696</v>
      </c>
      <c r="G64" s="23" t="s">
        <v>3665</v>
      </c>
      <c r="H64" s="24">
        <v>20824993.199999999</v>
      </c>
      <c r="I64" s="25">
        <v>20824993.199999999</v>
      </c>
      <c r="J64" s="23" t="s">
        <v>3579</v>
      </c>
      <c r="K64" s="23" t="s">
        <v>47</v>
      </c>
      <c r="L64" s="22" t="s">
        <v>252</v>
      </c>
      <c r="M64" s="22" t="s">
        <v>58</v>
      </c>
      <c r="N64" s="22" t="s">
        <v>132</v>
      </c>
      <c r="O64" s="22" t="s">
        <v>253</v>
      </c>
      <c r="P64" s="26" t="s">
        <v>61</v>
      </c>
      <c r="Q64" s="26"/>
      <c r="R64" s="26" t="s">
        <v>62</v>
      </c>
      <c r="S64" s="27">
        <v>140060001</v>
      </c>
      <c r="T64" s="26" t="s">
        <v>63</v>
      </c>
      <c r="U64" s="26"/>
      <c r="V64" s="28" t="s">
        <v>322</v>
      </c>
      <c r="W64" s="29">
        <v>20381</v>
      </c>
      <c r="X64" s="30">
        <v>43073</v>
      </c>
      <c r="Y64" s="26" t="s">
        <v>134</v>
      </c>
      <c r="Z64" s="29">
        <v>4600006570</v>
      </c>
      <c r="AA64" s="33">
        <f t="shared" si="0"/>
        <v>1</v>
      </c>
      <c r="AB64" s="31" t="s">
        <v>254</v>
      </c>
      <c r="AC64" s="32" t="s">
        <v>360</v>
      </c>
      <c r="AD64" s="32"/>
      <c r="AE64" s="22" t="e">
        <f>[6]!Tabla2[[#This Row],[Nombre completo]]</f>
        <v>#REF!</v>
      </c>
      <c r="AF64" s="26" t="s">
        <v>53</v>
      </c>
      <c r="AG64" s="22" t="s">
        <v>411</v>
      </c>
    </row>
    <row r="65" spans="1:33" ht="150" x14ac:dyDescent="0.25">
      <c r="A65" s="20" t="s">
        <v>56</v>
      </c>
      <c r="B65" s="21">
        <v>80111604</v>
      </c>
      <c r="C65" s="22" t="s">
        <v>255</v>
      </c>
      <c r="D65" s="36">
        <v>43105</v>
      </c>
      <c r="E65" s="21" t="s">
        <v>3554</v>
      </c>
      <c r="F65" s="23" t="s">
        <v>3696</v>
      </c>
      <c r="G65" s="23" t="s">
        <v>3665</v>
      </c>
      <c r="H65" s="24">
        <v>20825000</v>
      </c>
      <c r="I65" s="25">
        <v>20825000</v>
      </c>
      <c r="J65" s="23" t="s">
        <v>3579</v>
      </c>
      <c r="K65" s="23" t="s">
        <v>47</v>
      </c>
      <c r="L65" s="22" t="s">
        <v>256</v>
      </c>
      <c r="M65" s="22" t="s">
        <v>58</v>
      </c>
      <c r="N65" s="22" t="s">
        <v>132</v>
      </c>
      <c r="O65" s="22" t="s">
        <v>257</v>
      </c>
      <c r="P65" s="26" t="s">
        <v>61</v>
      </c>
      <c r="Q65" s="26"/>
      <c r="R65" s="26" t="s">
        <v>62</v>
      </c>
      <c r="S65" s="27">
        <v>140060001</v>
      </c>
      <c r="T65" s="26" t="s">
        <v>63</v>
      </c>
      <c r="U65" s="26"/>
      <c r="V65" s="28" t="s">
        <v>322</v>
      </c>
      <c r="W65" s="29">
        <v>20441</v>
      </c>
      <c r="X65" s="30">
        <v>43073</v>
      </c>
      <c r="Y65" s="26" t="s">
        <v>134</v>
      </c>
      <c r="Z65" s="29">
        <v>4600006574</v>
      </c>
      <c r="AA65" s="33">
        <f t="shared" si="0"/>
        <v>1</v>
      </c>
      <c r="AB65" s="31" t="s">
        <v>258</v>
      </c>
      <c r="AC65" s="32" t="s">
        <v>360</v>
      </c>
      <c r="AD65" s="32"/>
      <c r="AE65" s="22" t="e">
        <f>[6]!Tabla2[[#This Row],[Nombre completo]]</f>
        <v>#REF!</v>
      </c>
      <c r="AF65" s="26" t="s">
        <v>53</v>
      </c>
      <c r="AG65" s="22" t="s">
        <v>411</v>
      </c>
    </row>
    <row r="66" spans="1:33" ht="150" x14ac:dyDescent="0.25">
      <c r="A66" s="20" t="s">
        <v>56</v>
      </c>
      <c r="B66" s="21">
        <v>80111604</v>
      </c>
      <c r="C66" s="22" t="s">
        <v>259</v>
      </c>
      <c r="D66" s="36">
        <v>43105</v>
      </c>
      <c r="E66" s="21" t="s">
        <v>3554</v>
      </c>
      <c r="F66" s="23"/>
      <c r="G66" s="23" t="s">
        <v>3665</v>
      </c>
      <c r="H66" s="24">
        <v>20824978.75</v>
      </c>
      <c r="I66" s="25">
        <v>20824978.75</v>
      </c>
      <c r="J66" s="23" t="s">
        <v>3579</v>
      </c>
      <c r="K66" s="23" t="s">
        <v>47</v>
      </c>
      <c r="L66" s="22" t="s">
        <v>252</v>
      </c>
      <c r="M66" s="22" t="s">
        <v>58</v>
      </c>
      <c r="N66" s="22" t="s">
        <v>132</v>
      </c>
      <c r="O66" s="22" t="s">
        <v>253</v>
      </c>
      <c r="P66" s="26" t="s">
        <v>61</v>
      </c>
      <c r="Q66" s="26"/>
      <c r="R66" s="26" t="s">
        <v>62</v>
      </c>
      <c r="S66" s="27">
        <v>140060001</v>
      </c>
      <c r="T66" s="26" t="s">
        <v>63</v>
      </c>
      <c r="U66" s="26"/>
      <c r="V66" s="28" t="s">
        <v>322</v>
      </c>
      <c r="W66" s="29">
        <v>20448</v>
      </c>
      <c r="X66" s="30">
        <v>43073</v>
      </c>
      <c r="Y66" s="26" t="s">
        <v>134</v>
      </c>
      <c r="Z66" s="29">
        <v>4600006571</v>
      </c>
      <c r="AA66" s="33">
        <f t="shared" si="0"/>
        <v>1</v>
      </c>
      <c r="AB66" s="31" t="s">
        <v>260</v>
      </c>
      <c r="AC66" s="32" t="s">
        <v>360</v>
      </c>
      <c r="AD66" s="32"/>
      <c r="AE66" s="22" t="e">
        <f>[6]!Tabla2[[#This Row],[Nombre completo]]</f>
        <v>#REF!</v>
      </c>
      <c r="AF66" s="26" t="s">
        <v>53</v>
      </c>
      <c r="AG66" s="22" t="s">
        <v>411</v>
      </c>
    </row>
    <row r="67" spans="1:33" ht="150" x14ac:dyDescent="0.25">
      <c r="A67" s="20" t="s">
        <v>56</v>
      </c>
      <c r="B67" s="21">
        <v>80111604</v>
      </c>
      <c r="C67" s="22" t="s">
        <v>261</v>
      </c>
      <c r="D67" s="36">
        <v>43105</v>
      </c>
      <c r="E67" s="21" t="s">
        <v>3554</v>
      </c>
      <c r="F67" s="23" t="s">
        <v>3696</v>
      </c>
      <c r="G67" s="23" t="s">
        <v>3665</v>
      </c>
      <c r="H67" s="24">
        <v>20824575</v>
      </c>
      <c r="I67" s="25">
        <v>20824575</v>
      </c>
      <c r="J67" s="23" t="s">
        <v>3579</v>
      </c>
      <c r="K67" s="23" t="s">
        <v>47</v>
      </c>
      <c r="L67" s="22" t="s">
        <v>256</v>
      </c>
      <c r="M67" s="22" t="s">
        <v>58</v>
      </c>
      <c r="N67" s="22" t="s">
        <v>132</v>
      </c>
      <c r="O67" s="22" t="s">
        <v>257</v>
      </c>
      <c r="P67" s="26" t="s">
        <v>61</v>
      </c>
      <c r="Q67" s="26"/>
      <c r="R67" s="26" t="s">
        <v>62</v>
      </c>
      <c r="S67" s="27">
        <v>140060001</v>
      </c>
      <c r="T67" s="26" t="s">
        <v>63</v>
      </c>
      <c r="U67" s="26"/>
      <c r="V67" s="28" t="s">
        <v>322</v>
      </c>
      <c r="W67" s="29">
        <v>20442</v>
      </c>
      <c r="X67" s="30">
        <v>43073</v>
      </c>
      <c r="Y67" s="26" t="s">
        <v>134</v>
      </c>
      <c r="Z67" s="29">
        <v>4600006573</v>
      </c>
      <c r="AA67" s="33">
        <f t="shared" si="0"/>
        <v>1</v>
      </c>
      <c r="AB67" s="31" t="s">
        <v>262</v>
      </c>
      <c r="AC67" s="32" t="s">
        <v>360</v>
      </c>
      <c r="AD67" s="32"/>
      <c r="AE67" s="22" t="e">
        <f>[6]!Tabla2[[#This Row],[Nombre completo]]</f>
        <v>#REF!</v>
      </c>
      <c r="AF67" s="26" t="s">
        <v>53</v>
      </c>
      <c r="AG67" s="22" t="s">
        <v>411</v>
      </c>
    </row>
    <row r="68" spans="1:33" ht="150" x14ac:dyDescent="0.25">
      <c r="A68" s="20" t="s">
        <v>56</v>
      </c>
      <c r="B68" s="21">
        <v>80111604</v>
      </c>
      <c r="C68" s="22" t="s">
        <v>263</v>
      </c>
      <c r="D68" s="36">
        <v>43105</v>
      </c>
      <c r="E68" s="21" t="s">
        <v>3554</v>
      </c>
      <c r="F68" s="23" t="s">
        <v>3696</v>
      </c>
      <c r="G68" s="23" t="s">
        <v>3665</v>
      </c>
      <c r="H68" s="24">
        <v>20825000</v>
      </c>
      <c r="I68" s="25">
        <v>20825000</v>
      </c>
      <c r="J68" s="23" t="s">
        <v>3579</v>
      </c>
      <c r="K68" s="23" t="s">
        <v>47</v>
      </c>
      <c r="L68" s="22" t="s">
        <v>264</v>
      </c>
      <c r="M68" s="22" t="s">
        <v>58</v>
      </c>
      <c r="N68" s="22" t="s">
        <v>132</v>
      </c>
      <c r="O68" s="22" t="s">
        <v>265</v>
      </c>
      <c r="P68" s="26" t="s">
        <v>61</v>
      </c>
      <c r="Q68" s="26"/>
      <c r="R68" s="26" t="s">
        <v>62</v>
      </c>
      <c r="S68" s="27">
        <v>140060001</v>
      </c>
      <c r="T68" s="26" t="s">
        <v>63</v>
      </c>
      <c r="U68" s="26"/>
      <c r="V68" s="28" t="s">
        <v>322</v>
      </c>
      <c r="W68" s="29">
        <v>20470</v>
      </c>
      <c r="X68" s="30">
        <v>43073</v>
      </c>
      <c r="Y68" s="26" t="s">
        <v>134</v>
      </c>
      <c r="Z68" s="29">
        <v>4600006560</v>
      </c>
      <c r="AA68" s="33">
        <f t="shared" si="0"/>
        <v>1</v>
      </c>
      <c r="AB68" s="31" t="s">
        <v>266</v>
      </c>
      <c r="AC68" s="32" t="s">
        <v>360</v>
      </c>
      <c r="AD68" s="32"/>
      <c r="AE68" s="22" t="e">
        <f>[6]!Tabla2[[#This Row],[Nombre completo]]</f>
        <v>#REF!</v>
      </c>
      <c r="AF68" s="26" t="s">
        <v>53</v>
      </c>
      <c r="AG68" s="22" t="s">
        <v>411</v>
      </c>
    </row>
    <row r="69" spans="1:33" ht="150" x14ac:dyDescent="0.25">
      <c r="A69" s="20" t="s">
        <v>56</v>
      </c>
      <c r="B69" s="21">
        <v>80111604</v>
      </c>
      <c r="C69" s="22" t="s">
        <v>267</v>
      </c>
      <c r="D69" s="36">
        <v>43105</v>
      </c>
      <c r="E69" s="21" t="s">
        <v>3554</v>
      </c>
      <c r="F69" s="23" t="s">
        <v>3696</v>
      </c>
      <c r="G69" s="23" t="s">
        <v>3665</v>
      </c>
      <c r="H69" s="24">
        <v>17000000</v>
      </c>
      <c r="I69" s="25">
        <v>17000000</v>
      </c>
      <c r="J69" s="23" t="s">
        <v>3579</v>
      </c>
      <c r="K69" s="23" t="s">
        <v>47</v>
      </c>
      <c r="L69" s="22" t="s">
        <v>252</v>
      </c>
      <c r="M69" s="22" t="s">
        <v>58</v>
      </c>
      <c r="N69" s="22" t="s">
        <v>132</v>
      </c>
      <c r="O69" s="22" t="s">
        <v>253</v>
      </c>
      <c r="P69" s="26" t="s">
        <v>61</v>
      </c>
      <c r="Q69" s="26"/>
      <c r="R69" s="26" t="s">
        <v>62</v>
      </c>
      <c r="S69" s="27">
        <v>140060001</v>
      </c>
      <c r="T69" s="26" t="s">
        <v>63</v>
      </c>
      <c r="U69" s="26"/>
      <c r="V69" s="28" t="s">
        <v>322</v>
      </c>
      <c r="W69" s="29">
        <v>20456</v>
      </c>
      <c r="X69" s="30">
        <v>43073</v>
      </c>
      <c r="Y69" s="26" t="s">
        <v>134</v>
      </c>
      <c r="Z69" s="29">
        <v>4600006598</v>
      </c>
      <c r="AA69" s="33">
        <f t="shared" si="0"/>
        <v>1</v>
      </c>
      <c r="AB69" s="31" t="s">
        <v>268</v>
      </c>
      <c r="AC69" s="32" t="s">
        <v>360</v>
      </c>
      <c r="AD69" s="32"/>
      <c r="AE69" s="22" t="e">
        <f>[6]!Tabla2[[#This Row],[Nombre completo]]</f>
        <v>#REF!</v>
      </c>
      <c r="AF69" s="26" t="s">
        <v>53</v>
      </c>
      <c r="AG69" s="22" t="s">
        <v>411</v>
      </c>
    </row>
    <row r="70" spans="1:33" ht="135" x14ac:dyDescent="0.25">
      <c r="A70" s="20" t="s">
        <v>56</v>
      </c>
      <c r="B70" s="21">
        <v>80111604</v>
      </c>
      <c r="C70" s="22" t="s">
        <v>269</v>
      </c>
      <c r="D70" s="36">
        <v>43105</v>
      </c>
      <c r="E70" s="21" t="s">
        <v>3554</v>
      </c>
      <c r="F70" s="23" t="s">
        <v>3696</v>
      </c>
      <c r="G70" s="23" t="s">
        <v>3665</v>
      </c>
      <c r="H70" s="24">
        <v>20824997.024999999</v>
      </c>
      <c r="I70" s="25">
        <v>20824997.024999999</v>
      </c>
      <c r="J70" s="23" t="s">
        <v>3579</v>
      </c>
      <c r="K70" s="23" t="s">
        <v>47</v>
      </c>
      <c r="L70" s="22" t="s">
        <v>264</v>
      </c>
      <c r="M70" s="22" t="s">
        <v>58</v>
      </c>
      <c r="N70" s="22" t="s">
        <v>132</v>
      </c>
      <c r="O70" s="22" t="s">
        <v>265</v>
      </c>
      <c r="P70" s="26" t="s">
        <v>61</v>
      </c>
      <c r="Q70" s="26"/>
      <c r="R70" s="26" t="s">
        <v>62</v>
      </c>
      <c r="S70" s="27">
        <v>140060001</v>
      </c>
      <c r="T70" s="26" t="s">
        <v>63</v>
      </c>
      <c r="U70" s="26"/>
      <c r="V70" s="28" t="s">
        <v>322</v>
      </c>
      <c r="W70" s="29">
        <v>20471</v>
      </c>
      <c r="X70" s="30">
        <v>43073</v>
      </c>
      <c r="Y70" s="26" t="s">
        <v>134</v>
      </c>
      <c r="Z70" s="29">
        <v>4600006569</v>
      </c>
      <c r="AA70" s="33">
        <f t="shared" si="0"/>
        <v>1</v>
      </c>
      <c r="AB70" s="31" t="s">
        <v>270</v>
      </c>
      <c r="AC70" s="32" t="s">
        <v>360</v>
      </c>
      <c r="AD70" s="32"/>
      <c r="AE70" s="22" t="e">
        <f>[6]!Tabla2[[#This Row],[Nombre completo]]</f>
        <v>#REF!</v>
      </c>
      <c r="AF70" s="26" t="s">
        <v>53</v>
      </c>
      <c r="AG70" s="22" t="s">
        <v>411</v>
      </c>
    </row>
    <row r="71" spans="1:33" ht="135" x14ac:dyDescent="0.25">
      <c r="A71" s="20" t="s">
        <v>56</v>
      </c>
      <c r="B71" s="21">
        <v>80111604</v>
      </c>
      <c r="C71" s="22" t="s">
        <v>272</v>
      </c>
      <c r="D71" s="36">
        <v>43105</v>
      </c>
      <c r="E71" s="21" t="s">
        <v>3554</v>
      </c>
      <c r="F71" s="23" t="s">
        <v>3696</v>
      </c>
      <c r="G71" s="23" t="s">
        <v>3665</v>
      </c>
      <c r="H71" s="24">
        <v>20824256.25</v>
      </c>
      <c r="I71" s="25">
        <v>20824256.25</v>
      </c>
      <c r="J71" s="23" t="s">
        <v>3579</v>
      </c>
      <c r="K71" s="23" t="s">
        <v>47</v>
      </c>
      <c r="L71" s="22" t="s">
        <v>256</v>
      </c>
      <c r="M71" s="22" t="s">
        <v>58</v>
      </c>
      <c r="N71" s="22" t="s">
        <v>132</v>
      </c>
      <c r="O71" s="22" t="s">
        <v>257</v>
      </c>
      <c r="P71" s="26" t="s">
        <v>61</v>
      </c>
      <c r="Q71" s="26"/>
      <c r="R71" s="26" t="s">
        <v>62</v>
      </c>
      <c r="S71" s="27">
        <v>140060001</v>
      </c>
      <c r="T71" s="26" t="s">
        <v>63</v>
      </c>
      <c r="U71" s="26"/>
      <c r="V71" s="28" t="s">
        <v>322</v>
      </c>
      <c r="W71" s="29">
        <v>20443</v>
      </c>
      <c r="X71" s="30">
        <v>43073</v>
      </c>
      <c r="Y71" s="26" t="s">
        <v>134</v>
      </c>
      <c r="Z71" s="29">
        <v>4600006561</v>
      </c>
      <c r="AA71" s="33">
        <f t="shared" si="0"/>
        <v>1</v>
      </c>
      <c r="AB71" s="31" t="s">
        <v>273</v>
      </c>
      <c r="AC71" s="32" t="s">
        <v>360</v>
      </c>
      <c r="AD71" s="32"/>
      <c r="AE71" s="22" t="e">
        <f>[6]!Tabla2[[#This Row],[Nombre completo]]</f>
        <v>#REF!</v>
      </c>
      <c r="AF71" s="26" t="s">
        <v>53</v>
      </c>
      <c r="AG71" s="22" t="s">
        <v>411</v>
      </c>
    </row>
    <row r="72" spans="1:33" ht="150" x14ac:dyDescent="0.25">
      <c r="A72" s="20" t="s">
        <v>56</v>
      </c>
      <c r="B72" s="21">
        <v>80111604</v>
      </c>
      <c r="C72" s="22" t="s">
        <v>274</v>
      </c>
      <c r="D72" s="36">
        <v>43105</v>
      </c>
      <c r="E72" s="21" t="s">
        <v>3554</v>
      </c>
      <c r="F72" s="23" t="s">
        <v>3696</v>
      </c>
      <c r="G72" s="23" t="s">
        <v>3665</v>
      </c>
      <c r="H72" s="24">
        <v>20824150</v>
      </c>
      <c r="I72" s="25">
        <v>20824150</v>
      </c>
      <c r="J72" s="23" t="s">
        <v>3579</v>
      </c>
      <c r="K72" s="23" t="s">
        <v>47</v>
      </c>
      <c r="L72" s="22" t="s">
        <v>252</v>
      </c>
      <c r="M72" s="22" t="s">
        <v>58</v>
      </c>
      <c r="N72" s="22" t="s">
        <v>132</v>
      </c>
      <c r="O72" s="22" t="s">
        <v>253</v>
      </c>
      <c r="P72" s="26" t="s">
        <v>61</v>
      </c>
      <c r="Q72" s="26"/>
      <c r="R72" s="26" t="s">
        <v>62</v>
      </c>
      <c r="S72" s="27">
        <v>140060001</v>
      </c>
      <c r="T72" s="26" t="s">
        <v>63</v>
      </c>
      <c r="U72" s="26"/>
      <c r="V72" s="28" t="s">
        <v>322</v>
      </c>
      <c r="W72" s="29">
        <v>20460</v>
      </c>
      <c r="X72" s="30">
        <v>43073</v>
      </c>
      <c r="Y72" s="26" t="s">
        <v>134</v>
      </c>
      <c r="Z72" s="29">
        <v>4600006557</v>
      </c>
      <c r="AA72" s="33">
        <f t="shared" si="0"/>
        <v>1</v>
      </c>
      <c r="AB72" s="31" t="s">
        <v>275</v>
      </c>
      <c r="AC72" s="32" t="s">
        <v>360</v>
      </c>
      <c r="AD72" s="32"/>
      <c r="AE72" s="22" t="e">
        <f>[6]!Tabla2[[#This Row],[Nombre completo]]</f>
        <v>#REF!</v>
      </c>
      <c r="AF72" s="26" t="s">
        <v>53</v>
      </c>
      <c r="AG72" s="22" t="s">
        <v>411</v>
      </c>
    </row>
    <row r="73" spans="1:33" ht="165" x14ac:dyDescent="0.25">
      <c r="A73" s="20" t="s">
        <v>56</v>
      </c>
      <c r="B73" s="21">
        <v>80111604</v>
      </c>
      <c r="C73" s="22" t="s">
        <v>276</v>
      </c>
      <c r="D73" s="36">
        <v>43105</v>
      </c>
      <c r="E73" s="21" t="s">
        <v>3554</v>
      </c>
      <c r="F73" s="23" t="s">
        <v>3696</v>
      </c>
      <c r="G73" s="23" t="s">
        <v>3665</v>
      </c>
      <c r="H73" s="24">
        <v>20824766.25</v>
      </c>
      <c r="I73" s="25">
        <v>20824766.25</v>
      </c>
      <c r="J73" s="23" t="s">
        <v>3579</v>
      </c>
      <c r="K73" s="23" t="s">
        <v>47</v>
      </c>
      <c r="L73" s="22" t="s">
        <v>252</v>
      </c>
      <c r="M73" s="22" t="s">
        <v>58</v>
      </c>
      <c r="N73" s="22" t="s">
        <v>132</v>
      </c>
      <c r="O73" s="22" t="s">
        <v>253</v>
      </c>
      <c r="P73" s="26" t="s">
        <v>61</v>
      </c>
      <c r="Q73" s="26"/>
      <c r="R73" s="26" t="s">
        <v>62</v>
      </c>
      <c r="S73" s="27">
        <v>140060001</v>
      </c>
      <c r="T73" s="26" t="s">
        <v>63</v>
      </c>
      <c r="U73" s="26"/>
      <c r="V73" s="28" t="s">
        <v>322</v>
      </c>
      <c r="W73" s="29">
        <v>20466</v>
      </c>
      <c r="X73" s="30">
        <v>43073</v>
      </c>
      <c r="Y73" s="26" t="s">
        <v>134</v>
      </c>
      <c r="Z73" s="29">
        <v>4600006565</v>
      </c>
      <c r="AA73" s="33">
        <f t="shared" si="0"/>
        <v>1</v>
      </c>
      <c r="AB73" s="31" t="s">
        <v>277</v>
      </c>
      <c r="AC73" s="32" t="s">
        <v>360</v>
      </c>
      <c r="AD73" s="32"/>
      <c r="AE73" s="22" t="e">
        <f>[6]!Tabla2[[#This Row],[Nombre completo]]</f>
        <v>#REF!</v>
      </c>
      <c r="AF73" s="26" t="s">
        <v>53</v>
      </c>
      <c r="AG73" s="22" t="s">
        <v>411</v>
      </c>
    </row>
    <row r="74" spans="1:33" ht="150" x14ac:dyDescent="0.25">
      <c r="A74" s="20" t="s">
        <v>56</v>
      </c>
      <c r="B74" s="21">
        <v>80111604</v>
      </c>
      <c r="C74" s="22" t="s">
        <v>278</v>
      </c>
      <c r="D74" s="36">
        <v>43105</v>
      </c>
      <c r="E74" s="21" t="s">
        <v>3554</v>
      </c>
      <c r="F74" s="23" t="s">
        <v>3696</v>
      </c>
      <c r="G74" s="23" t="s">
        <v>3665</v>
      </c>
      <c r="H74" s="24">
        <v>20824978.75</v>
      </c>
      <c r="I74" s="25">
        <v>20824978.75</v>
      </c>
      <c r="J74" s="23" t="s">
        <v>3579</v>
      </c>
      <c r="K74" s="23" t="s">
        <v>47</v>
      </c>
      <c r="L74" s="22" t="s">
        <v>256</v>
      </c>
      <c r="M74" s="22" t="s">
        <v>58</v>
      </c>
      <c r="N74" s="22" t="s">
        <v>132</v>
      </c>
      <c r="O74" s="22" t="s">
        <v>257</v>
      </c>
      <c r="P74" s="26" t="s">
        <v>61</v>
      </c>
      <c r="Q74" s="26"/>
      <c r="R74" s="26" t="s">
        <v>62</v>
      </c>
      <c r="S74" s="27">
        <v>140060001</v>
      </c>
      <c r="T74" s="26" t="s">
        <v>63</v>
      </c>
      <c r="U74" s="26"/>
      <c r="V74" s="28" t="s">
        <v>322</v>
      </c>
      <c r="W74" s="29">
        <v>20444</v>
      </c>
      <c r="X74" s="30">
        <v>43073</v>
      </c>
      <c r="Y74" s="26" t="s">
        <v>134</v>
      </c>
      <c r="Z74" s="29">
        <v>4600006575</v>
      </c>
      <c r="AA74" s="33">
        <f t="shared" si="0"/>
        <v>1</v>
      </c>
      <c r="AB74" s="31" t="s">
        <v>279</v>
      </c>
      <c r="AC74" s="32" t="s">
        <v>360</v>
      </c>
      <c r="AD74" s="32"/>
      <c r="AE74" s="22" t="e">
        <f>[6]!Tabla2[[#This Row],[Nombre completo]]</f>
        <v>#REF!</v>
      </c>
      <c r="AF74" s="26" t="s">
        <v>53</v>
      </c>
      <c r="AG74" s="22" t="s">
        <v>411</v>
      </c>
    </row>
    <row r="75" spans="1:33" ht="150" x14ac:dyDescent="0.25">
      <c r="A75" s="20" t="s">
        <v>56</v>
      </c>
      <c r="B75" s="21">
        <v>80111604</v>
      </c>
      <c r="C75" s="22" t="s">
        <v>280</v>
      </c>
      <c r="D75" s="36">
        <v>43105</v>
      </c>
      <c r="E75" s="21" t="s">
        <v>3554</v>
      </c>
      <c r="F75" s="23" t="s">
        <v>3696</v>
      </c>
      <c r="G75" s="23" t="s">
        <v>3665</v>
      </c>
      <c r="H75" s="24">
        <v>20825000</v>
      </c>
      <c r="I75" s="25">
        <v>20825000</v>
      </c>
      <c r="J75" s="23" t="s">
        <v>3579</v>
      </c>
      <c r="K75" s="23" t="s">
        <v>47</v>
      </c>
      <c r="L75" s="22" t="s">
        <v>252</v>
      </c>
      <c r="M75" s="22" t="s">
        <v>58</v>
      </c>
      <c r="N75" s="22" t="s">
        <v>132</v>
      </c>
      <c r="O75" s="22" t="s">
        <v>253</v>
      </c>
      <c r="P75" s="26" t="s">
        <v>61</v>
      </c>
      <c r="Q75" s="26"/>
      <c r="R75" s="26" t="s">
        <v>62</v>
      </c>
      <c r="S75" s="27">
        <v>140060001</v>
      </c>
      <c r="T75" s="26" t="s">
        <v>63</v>
      </c>
      <c r="U75" s="26"/>
      <c r="V75" s="28" t="s">
        <v>322</v>
      </c>
      <c r="W75" s="29">
        <v>20467</v>
      </c>
      <c r="X75" s="30">
        <v>43073</v>
      </c>
      <c r="Y75" s="26" t="s">
        <v>134</v>
      </c>
      <c r="Z75" s="29">
        <v>4600006568</v>
      </c>
      <c r="AA75" s="33">
        <f t="shared" si="0"/>
        <v>1</v>
      </c>
      <c r="AB75" s="31" t="s">
        <v>281</v>
      </c>
      <c r="AC75" s="32" t="s">
        <v>360</v>
      </c>
      <c r="AD75" s="32"/>
      <c r="AE75" s="22" t="e">
        <f>[6]!Tabla2[[#This Row],[Nombre completo]]</f>
        <v>#REF!</v>
      </c>
      <c r="AF75" s="26" t="s">
        <v>53</v>
      </c>
      <c r="AG75" s="22" t="s">
        <v>411</v>
      </c>
    </row>
    <row r="76" spans="1:33" ht="150" x14ac:dyDescent="0.25">
      <c r="A76" s="20" t="s">
        <v>56</v>
      </c>
      <c r="B76" s="21">
        <v>80111604</v>
      </c>
      <c r="C76" s="22" t="s">
        <v>282</v>
      </c>
      <c r="D76" s="36">
        <v>43105</v>
      </c>
      <c r="E76" s="21" t="s">
        <v>3554</v>
      </c>
      <c r="F76" s="23" t="s">
        <v>3696</v>
      </c>
      <c r="G76" s="23" t="s">
        <v>3665</v>
      </c>
      <c r="H76" s="24">
        <v>20825000</v>
      </c>
      <c r="I76" s="25">
        <v>20825000</v>
      </c>
      <c r="J76" s="23" t="s">
        <v>3579</v>
      </c>
      <c r="K76" s="23" t="s">
        <v>47</v>
      </c>
      <c r="L76" s="22" t="s">
        <v>66</v>
      </c>
      <c r="M76" s="22" t="s">
        <v>58</v>
      </c>
      <c r="N76" s="22" t="s">
        <v>132</v>
      </c>
      <c r="O76" s="22" t="s">
        <v>283</v>
      </c>
      <c r="P76" s="26" t="s">
        <v>61</v>
      </c>
      <c r="Q76" s="26"/>
      <c r="R76" s="26" t="s">
        <v>62</v>
      </c>
      <c r="S76" s="27">
        <v>140060001</v>
      </c>
      <c r="T76" s="26" t="s">
        <v>63</v>
      </c>
      <c r="U76" s="26"/>
      <c r="V76" s="28" t="s">
        <v>322</v>
      </c>
      <c r="W76" s="29">
        <v>20485</v>
      </c>
      <c r="X76" s="30">
        <v>43073</v>
      </c>
      <c r="Y76" s="26" t="s">
        <v>134</v>
      </c>
      <c r="Z76" s="29">
        <v>4600006614</v>
      </c>
      <c r="AA76" s="33">
        <f t="shared" ref="AA76:AA139" si="1">+IF(AND(W76="",X76="",Y76="",Z76=""),"",IF(AND(W76&lt;&gt;"",X76="",Y76="",Z76=""),0%,IF(AND(W76&lt;&gt;"",X76&lt;&gt;"",Y76="",Z76=""),33%,IF(AND(W76&lt;&gt;"",X76&lt;&gt;"",Y76&lt;&gt;"",Z76=""),66%,IF(AND(W76&lt;&gt;"",X76&lt;&gt;"",Y76&lt;&gt;"",Z76&lt;&gt;""),100%,"Información incompleta")))))</f>
        <v>1</v>
      </c>
      <c r="AB76" s="31" t="s">
        <v>284</v>
      </c>
      <c r="AC76" s="32" t="s">
        <v>360</v>
      </c>
      <c r="AD76" s="32"/>
      <c r="AE76" s="22" t="e">
        <f>[6]!Tabla2[[#This Row],[Nombre completo]]</f>
        <v>#REF!</v>
      </c>
      <c r="AF76" s="26" t="s">
        <v>53</v>
      </c>
      <c r="AG76" s="22" t="s">
        <v>411</v>
      </c>
    </row>
    <row r="77" spans="1:33" ht="150" x14ac:dyDescent="0.25">
      <c r="A77" s="20" t="s">
        <v>56</v>
      </c>
      <c r="B77" s="21">
        <v>80111604</v>
      </c>
      <c r="C77" s="22" t="s">
        <v>285</v>
      </c>
      <c r="D77" s="36">
        <v>43105</v>
      </c>
      <c r="E77" s="21" t="s">
        <v>3554</v>
      </c>
      <c r="F77" s="23" t="s">
        <v>3696</v>
      </c>
      <c r="G77" s="23" t="s">
        <v>3665</v>
      </c>
      <c r="H77" s="24">
        <v>20824997.875</v>
      </c>
      <c r="I77" s="25">
        <v>20824997.875</v>
      </c>
      <c r="J77" s="23" t="s">
        <v>3579</v>
      </c>
      <c r="K77" s="23" t="s">
        <v>47</v>
      </c>
      <c r="L77" s="22" t="s">
        <v>66</v>
      </c>
      <c r="M77" s="22" t="s">
        <v>58</v>
      </c>
      <c r="N77" s="22" t="s">
        <v>132</v>
      </c>
      <c r="O77" s="22" t="s">
        <v>283</v>
      </c>
      <c r="P77" s="26" t="s">
        <v>61</v>
      </c>
      <c r="Q77" s="26"/>
      <c r="R77" s="26" t="s">
        <v>62</v>
      </c>
      <c r="S77" s="27">
        <v>140060001</v>
      </c>
      <c r="T77" s="26" t="s">
        <v>63</v>
      </c>
      <c r="U77" s="26"/>
      <c r="V77" s="28" t="s">
        <v>322</v>
      </c>
      <c r="W77" s="29">
        <v>20486</v>
      </c>
      <c r="X77" s="30">
        <v>43073</v>
      </c>
      <c r="Y77" s="26" t="s">
        <v>134</v>
      </c>
      <c r="Z77" s="29">
        <v>4600006613</v>
      </c>
      <c r="AA77" s="33">
        <f t="shared" si="1"/>
        <v>1</v>
      </c>
      <c r="AB77" s="31" t="s">
        <v>286</v>
      </c>
      <c r="AC77" s="32" t="s">
        <v>360</v>
      </c>
      <c r="AD77" s="32"/>
      <c r="AE77" s="22" t="e">
        <f>[6]!Tabla2[[#This Row],[Nombre completo]]</f>
        <v>#REF!</v>
      </c>
      <c r="AF77" s="26" t="s">
        <v>53</v>
      </c>
      <c r="AG77" s="22" t="s">
        <v>411</v>
      </c>
    </row>
    <row r="78" spans="1:33" ht="150" x14ac:dyDescent="0.25">
      <c r="A78" s="20" t="s">
        <v>56</v>
      </c>
      <c r="B78" s="21">
        <v>80111604</v>
      </c>
      <c r="C78" s="22" t="s">
        <v>287</v>
      </c>
      <c r="D78" s="36">
        <v>43105</v>
      </c>
      <c r="E78" s="21" t="s">
        <v>3554</v>
      </c>
      <c r="F78" s="23" t="s">
        <v>3696</v>
      </c>
      <c r="G78" s="23" t="s">
        <v>3665</v>
      </c>
      <c r="H78" s="24">
        <v>20580000</v>
      </c>
      <c r="I78" s="25">
        <v>20580000</v>
      </c>
      <c r="J78" s="23" t="s">
        <v>3579</v>
      </c>
      <c r="K78" s="23" t="s">
        <v>47</v>
      </c>
      <c r="L78" s="22" t="s">
        <v>66</v>
      </c>
      <c r="M78" s="22" t="s">
        <v>58</v>
      </c>
      <c r="N78" s="22" t="s">
        <v>132</v>
      </c>
      <c r="O78" s="22" t="s">
        <v>283</v>
      </c>
      <c r="P78" s="26" t="s">
        <v>61</v>
      </c>
      <c r="Q78" s="26"/>
      <c r="R78" s="26" t="s">
        <v>62</v>
      </c>
      <c r="S78" s="27">
        <v>140060001</v>
      </c>
      <c r="T78" s="26" t="s">
        <v>63</v>
      </c>
      <c r="U78" s="26"/>
      <c r="V78" s="28" t="s">
        <v>322</v>
      </c>
      <c r="W78" s="29">
        <v>20487</v>
      </c>
      <c r="X78" s="30">
        <v>43073</v>
      </c>
      <c r="Y78" s="26" t="s">
        <v>134</v>
      </c>
      <c r="Z78" s="29">
        <v>4600006623</v>
      </c>
      <c r="AA78" s="33">
        <f t="shared" si="1"/>
        <v>1</v>
      </c>
      <c r="AB78" s="31" t="s">
        <v>288</v>
      </c>
      <c r="AC78" s="32" t="s">
        <v>360</v>
      </c>
      <c r="AD78" s="32"/>
      <c r="AE78" s="22" t="e">
        <f>[6]!Tabla2[[#This Row],[Nombre completo]]</f>
        <v>#REF!</v>
      </c>
      <c r="AF78" s="26" t="s">
        <v>53</v>
      </c>
      <c r="AG78" s="22" t="s">
        <v>411</v>
      </c>
    </row>
    <row r="79" spans="1:33" ht="150" x14ac:dyDescent="0.25">
      <c r="A79" s="20" t="s">
        <v>56</v>
      </c>
      <c r="B79" s="21">
        <v>80111604</v>
      </c>
      <c r="C79" s="22" t="s">
        <v>287</v>
      </c>
      <c r="D79" s="36">
        <v>43105</v>
      </c>
      <c r="E79" s="21" t="s">
        <v>3554</v>
      </c>
      <c r="F79" s="23" t="s">
        <v>3696</v>
      </c>
      <c r="G79" s="23" t="s">
        <v>3665</v>
      </c>
      <c r="H79" s="24">
        <v>20824997.024999999</v>
      </c>
      <c r="I79" s="25">
        <v>20824997.024999999</v>
      </c>
      <c r="J79" s="23" t="s">
        <v>3579</v>
      </c>
      <c r="K79" s="23" t="s">
        <v>47</v>
      </c>
      <c r="L79" s="22" t="s">
        <v>66</v>
      </c>
      <c r="M79" s="22" t="s">
        <v>58</v>
      </c>
      <c r="N79" s="22" t="s">
        <v>132</v>
      </c>
      <c r="O79" s="22" t="s">
        <v>283</v>
      </c>
      <c r="P79" s="26" t="s">
        <v>61</v>
      </c>
      <c r="Q79" s="26"/>
      <c r="R79" s="26" t="s">
        <v>62</v>
      </c>
      <c r="S79" s="27">
        <v>140060001</v>
      </c>
      <c r="T79" s="26" t="s">
        <v>63</v>
      </c>
      <c r="U79" s="26"/>
      <c r="V79" s="28" t="s">
        <v>322</v>
      </c>
      <c r="W79" s="29">
        <v>20488</v>
      </c>
      <c r="X79" s="30">
        <v>43073</v>
      </c>
      <c r="Y79" s="26" t="s">
        <v>134</v>
      </c>
      <c r="Z79" s="29">
        <v>4600006621</v>
      </c>
      <c r="AA79" s="33">
        <f t="shared" si="1"/>
        <v>1</v>
      </c>
      <c r="AB79" s="31" t="s">
        <v>289</v>
      </c>
      <c r="AC79" s="32" t="s">
        <v>360</v>
      </c>
      <c r="AD79" s="32"/>
      <c r="AE79" s="22" t="e">
        <f>[6]!Tabla2[[#This Row],[Nombre completo]]</f>
        <v>#REF!</v>
      </c>
      <c r="AF79" s="26" t="s">
        <v>53</v>
      </c>
      <c r="AG79" s="22" t="s">
        <v>411</v>
      </c>
    </row>
    <row r="80" spans="1:33" ht="165" x14ac:dyDescent="0.25">
      <c r="A80" s="20" t="s">
        <v>56</v>
      </c>
      <c r="B80" s="21">
        <v>80111604</v>
      </c>
      <c r="C80" s="22" t="s">
        <v>290</v>
      </c>
      <c r="D80" s="36">
        <v>43105</v>
      </c>
      <c r="E80" s="21" t="s">
        <v>3554</v>
      </c>
      <c r="F80" s="23" t="s">
        <v>3696</v>
      </c>
      <c r="G80" s="23" t="s">
        <v>3665</v>
      </c>
      <c r="H80" s="24">
        <v>20824999.149999999</v>
      </c>
      <c r="I80" s="25">
        <v>20824999.149999999</v>
      </c>
      <c r="J80" s="23" t="s">
        <v>3579</v>
      </c>
      <c r="K80" s="23" t="s">
        <v>47</v>
      </c>
      <c r="L80" s="22" t="s">
        <v>66</v>
      </c>
      <c r="M80" s="22" t="s">
        <v>58</v>
      </c>
      <c r="N80" s="22" t="s">
        <v>132</v>
      </c>
      <c r="O80" s="22" t="s">
        <v>283</v>
      </c>
      <c r="P80" s="26" t="s">
        <v>61</v>
      </c>
      <c r="Q80" s="26"/>
      <c r="R80" s="26" t="s">
        <v>62</v>
      </c>
      <c r="S80" s="27">
        <v>140060001</v>
      </c>
      <c r="T80" s="26" t="s">
        <v>63</v>
      </c>
      <c r="U80" s="26"/>
      <c r="V80" s="28" t="s">
        <v>322</v>
      </c>
      <c r="W80" s="29">
        <v>20489</v>
      </c>
      <c r="X80" s="30">
        <v>43073</v>
      </c>
      <c r="Y80" s="26" t="s">
        <v>134</v>
      </c>
      <c r="Z80" s="29">
        <v>4600006620</v>
      </c>
      <c r="AA80" s="33">
        <f t="shared" si="1"/>
        <v>1</v>
      </c>
      <c r="AB80" s="31" t="s">
        <v>291</v>
      </c>
      <c r="AC80" s="32" t="s">
        <v>360</v>
      </c>
      <c r="AD80" s="32"/>
      <c r="AE80" s="22" t="e">
        <f>[6]!Tabla2[[#This Row],[Nombre completo]]</f>
        <v>#REF!</v>
      </c>
      <c r="AF80" s="26" t="s">
        <v>53</v>
      </c>
      <c r="AG80" s="22" t="s">
        <v>411</v>
      </c>
    </row>
    <row r="81" spans="1:33" ht="165" x14ac:dyDescent="0.25">
      <c r="A81" s="20" t="s">
        <v>56</v>
      </c>
      <c r="B81" s="21">
        <v>80111604</v>
      </c>
      <c r="C81" s="22" t="s">
        <v>292</v>
      </c>
      <c r="D81" s="36">
        <v>43105</v>
      </c>
      <c r="E81" s="21" t="s">
        <v>3554</v>
      </c>
      <c r="F81" s="23" t="s">
        <v>3696</v>
      </c>
      <c r="G81" s="23" t="s">
        <v>3665</v>
      </c>
      <c r="H81" s="24">
        <v>20824998.300000001</v>
      </c>
      <c r="I81" s="25">
        <v>20824998.300000001</v>
      </c>
      <c r="J81" s="23" t="s">
        <v>3579</v>
      </c>
      <c r="K81" s="23" t="s">
        <v>47</v>
      </c>
      <c r="L81" s="22" t="s">
        <v>66</v>
      </c>
      <c r="M81" s="22" t="s">
        <v>58</v>
      </c>
      <c r="N81" s="22" t="s">
        <v>132</v>
      </c>
      <c r="O81" s="22" t="s">
        <v>283</v>
      </c>
      <c r="P81" s="26" t="s">
        <v>61</v>
      </c>
      <c r="Q81" s="26"/>
      <c r="R81" s="26" t="s">
        <v>62</v>
      </c>
      <c r="S81" s="27">
        <v>140060001</v>
      </c>
      <c r="T81" s="26" t="s">
        <v>63</v>
      </c>
      <c r="U81" s="26"/>
      <c r="V81" s="28" t="s">
        <v>322</v>
      </c>
      <c r="W81" s="29">
        <v>20490</v>
      </c>
      <c r="X81" s="30">
        <v>43073</v>
      </c>
      <c r="Y81" s="26" t="s">
        <v>134</v>
      </c>
      <c r="Z81" s="29">
        <v>4600006618</v>
      </c>
      <c r="AA81" s="33">
        <f t="shared" si="1"/>
        <v>1</v>
      </c>
      <c r="AB81" s="31" t="s">
        <v>293</v>
      </c>
      <c r="AC81" s="32" t="s">
        <v>360</v>
      </c>
      <c r="AD81" s="32"/>
      <c r="AE81" s="22" t="e">
        <f>[6]!Tabla2[[#This Row],[Nombre completo]]</f>
        <v>#REF!</v>
      </c>
      <c r="AF81" s="26" t="s">
        <v>53</v>
      </c>
      <c r="AG81" s="22" t="s">
        <v>411</v>
      </c>
    </row>
    <row r="82" spans="1:33" ht="150" x14ac:dyDescent="0.25">
      <c r="A82" s="20" t="s">
        <v>56</v>
      </c>
      <c r="B82" s="21">
        <v>80111604</v>
      </c>
      <c r="C82" s="22" t="s">
        <v>294</v>
      </c>
      <c r="D82" s="36">
        <v>43105</v>
      </c>
      <c r="E82" s="21" t="s">
        <v>3554</v>
      </c>
      <c r="F82" s="23" t="s">
        <v>3696</v>
      </c>
      <c r="G82" s="23" t="s">
        <v>3665</v>
      </c>
      <c r="H82" s="24">
        <v>20824999.574999999</v>
      </c>
      <c r="I82" s="25">
        <v>20824999.574999999</v>
      </c>
      <c r="J82" s="23" t="s">
        <v>3579</v>
      </c>
      <c r="K82" s="23" t="s">
        <v>47</v>
      </c>
      <c r="L82" s="22" t="s">
        <v>295</v>
      </c>
      <c r="M82" s="22" t="s">
        <v>58</v>
      </c>
      <c r="N82" s="22" t="s">
        <v>132</v>
      </c>
      <c r="O82" s="22" t="s">
        <v>296</v>
      </c>
      <c r="P82" s="26" t="s">
        <v>61</v>
      </c>
      <c r="Q82" s="26"/>
      <c r="R82" s="26" t="s">
        <v>62</v>
      </c>
      <c r="S82" s="27">
        <v>140060001</v>
      </c>
      <c r="T82" s="26" t="s">
        <v>63</v>
      </c>
      <c r="U82" s="26"/>
      <c r="V82" s="28" t="s">
        <v>322</v>
      </c>
      <c r="W82" s="29">
        <v>20491</v>
      </c>
      <c r="X82" s="30">
        <v>43073</v>
      </c>
      <c r="Y82" s="26" t="s">
        <v>134</v>
      </c>
      <c r="Z82" s="29">
        <v>4600006580</v>
      </c>
      <c r="AA82" s="33">
        <f t="shared" si="1"/>
        <v>1</v>
      </c>
      <c r="AB82" s="31" t="s">
        <v>297</v>
      </c>
      <c r="AC82" s="32" t="s">
        <v>360</v>
      </c>
      <c r="AD82" s="32"/>
      <c r="AE82" s="22" t="e">
        <f>[6]!Tabla2[[#This Row],[Nombre completo]]</f>
        <v>#REF!</v>
      </c>
      <c r="AF82" s="26" t="s">
        <v>53</v>
      </c>
      <c r="AG82" s="22" t="s">
        <v>411</v>
      </c>
    </row>
    <row r="83" spans="1:33" ht="150" x14ac:dyDescent="0.25">
      <c r="A83" s="20" t="s">
        <v>56</v>
      </c>
      <c r="B83" s="21">
        <v>80111604</v>
      </c>
      <c r="C83" s="22" t="s">
        <v>298</v>
      </c>
      <c r="D83" s="36">
        <v>43105</v>
      </c>
      <c r="E83" s="21" t="s">
        <v>3554</v>
      </c>
      <c r="F83" s="23" t="s">
        <v>3696</v>
      </c>
      <c r="G83" s="23" t="s">
        <v>3665</v>
      </c>
      <c r="H83" s="24">
        <v>20824995.75</v>
      </c>
      <c r="I83" s="25">
        <v>20824995.75</v>
      </c>
      <c r="J83" s="23" t="s">
        <v>3579</v>
      </c>
      <c r="K83" s="23" t="s">
        <v>47</v>
      </c>
      <c r="L83" s="22" t="s">
        <v>295</v>
      </c>
      <c r="M83" s="22" t="s">
        <v>58</v>
      </c>
      <c r="N83" s="22" t="s">
        <v>132</v>
      </c>
      <c r="O83" s="22" t="s">
        <v>296</v>
      </c>
      <c r="P83" s="26" t="s">
        <v>61</v>
      </c>
      <c r="Q83" s="26"/>
      <c r="R83" s="26" t="s">
        <v>62</v>
      </c>
      <c r="S83" s="27">
        <v>140060001</v>
      </c>
      <c r="T83" s="26" t="s">
        <v>63</v>
      </c>
      <c r="U83" s="26"/>
      <c r="V83" s="28" t="s">
        <v>322</v>
      </c>
      <c r="W83" s="29">
        <v>20492</v>
      </c>
      <c r="X83" s="30">
        <v>43073</v>
      </c>
      <c r="Y83" s="26" t="s">
        <v>134</v>
      </c>
      <c r="Z83" s="29">
        <v>4600006644</v>
      </c>
      <c r="AA83" s="33">
        <f t="shared" si="1"/>
        <v>1</v>
      </c>
      <c r="AB83" s="31" t="s">
        <v>299</v>
      </c>
      <c r="AC83" s="32" t="s">
        <v>360</v>
      </c>
      <c r="AD83" s="32"/>
      <c r="AE83" s="22" t="e">
        <f>[6]!Tabla2[[#This Row],[Nombre completo]]</f>
        <v>#REF!</v>
      </c>
      <c r="AF83" s="26" t="s">
        <v>53</v>
      </c>
      <c r="AG83" s="22" t="s">
        <v>411</v>
      </c>
    </row>
    <row r="84" spans="1:33" ht="165" x14ac:dyDescent="0.25">
      <c r="A84" s="20" t="s">
        <v>56</v>
      </c>
      <c r="B84" s="21">
        <v>80111604</v>
      </c>
      <c r="C84" s="22" t="s">
        <v>300</v>
      </c>
      <c r="D84" s="36">
        <v>43105</v>
      </c>
      <c r="E84" s="21" t="s">
        <v>3554</v>
      </c>
      <c r="F84" s="23" t="s">
        <v>3696</v>
      </c>
      <c r="G84" s="23" t="s">
        <v>3665</v>
      </c>
      <c r="H84" s="24">
        <v>20750999.574999999</v>
      </c>
      <c r="I84" s="25">
        <v>20750999.574999999</v>
      </c>
      <c r="J84" s="23" t="s">
        <v>3579</v>
      </c>
      <c r="K84" s="23" t="s">
        <v>47</v>
      </c>
      <c r="L84" s="22" t="s">
        <v>295</v>
      </c>
      <c r="M84" s="22" t="s">
        <v>58</v>
      </c>
      <c r="N84" s="22" t="s">
        <v>132</v>
      </c>
      <c r="O84" s="22" t="s">
        <v>296</v>
      </c>
      <c r="P84" s="26" t="s">
        <v>61</v>
      </c>
      <c r="Q84" s="26"/>
      <c r="R84" s="26" t="s">
        <v>62</v>
      </c>
      <c r="S84" s="27">
        <v>140060001</v>
      </c>
      <c r="T84" s="26" t="s">
        <v>63</v>
      </c>
      <c r="U84" s="26"/>
      <c r="V84" s="28" t="s">
        <v>322</v>
      </c>
      <c r="W84" s="29">
        <v>20494</v>
      </c>
      <c r="X84" s="30">
        <v>43073</v>
      </c>
      <c r="Y84" s="26" t="s">
        <v>134</v>
      </c>
      <c r="Z84" s="29">
        <v>4600006583</v>
      </c>
      <c r="AA84" s="33">
        <f t="shared" si="1"/>
        <v>1</v>
      </c>
      <c r="AB84" s="31" t="s">
        <v>301</v>
      </c>
      <c r="AC84" s="32" t="s">
        <v>360</v>
      </c>
      <c r="AD84" s="32"/>
      <c r="AE84" s="22" t="e">
        <f>[6]!Tabla2[[#This Row],[Nombre completo]]</f>
        <v>#REF!</v>
      </c>
      <c r="AF84" s="26" t="s">
        <v>53</v>
      </c>
      <c r="AG84" s="22" t="s">
        <v>411</v>
      </c>
    </row>
    <row r="85" spans="1:33" ht="150" x14ac:dyDescent="0.25">
      <c r="A85" s="20" t="s">
        <v>56</v>
      </c>
      <c r="B85" s="21">
        <v>80111604</v>
      </c>
      <c r="C85" s="22" t="s">
        <v>302</v>
      </c>
      <c r="D85" s="36">
        <v>43105</v>
      </c>
      <c r="E85" s="21" t="s">
        <v>3554</v>
      </c>
      <c r="F85" s="23" t="s">
        <v>3696</v>
      </c>
      <c r="G85" s="23" t="s">
        <v>3665</v>
      </c>
      <c r="H85" s="24">
        <v>19270964.399999999</v>
      </c>
      <c r="I85" s="25">
        <v>19270964.399999999</v>
      </c>
      <c r="J85" s="23" t="s">
        <v>3579</v>
      </c>
      <c r="K85" s="23" t="s">
        <v>47</v>
      </c>
      <c r="L85" s="22" t="s">
        <v>295</v>
      </c>
      <c r="M85" s="22" t="s">
        <v>58</v>
      </c>
      <c r="N85" s="22" t="s">
        <v>132</v>
      </c>
      <c r="O85" s="22" t="s">
        <v>296</v>
      </c>
      <c r="P85" s="26" t="s">
        <v>61</v>
      </c>
      <c r="Q85" s="26"/>
      <c r="R85" s="26" t="s">
        <v>62</v>
      </c>
      <c r="S85" s="27">
        <v>140060001</v>
      </c>
      <c r="T85" s="26" t="s">
        <v>63</v>
      </c>
      <c r="U85" s="26"/>
      <c r="V85" s="28" t="s">
        <v>322</v>
      </c>
      <c r="W85" s="29">
        <v>20495</v>
      </c>
      <c r="X85" s="30">
        <v>43073</v>
      </c>
      <c r="Y85" s="26" t="s">
        <v>134</v>
      </c>
      <c r="Z85" s="29">
        <v>4600006578</v>
      </c>
      <c r="AA85" s="33">
        <f t="shared" si="1"/>
        <v>1</v>
      </c>
      <c r="AB85" s="31" t="s">
        <v>303</v>
      </c>
      <c r="AC85" s="32" t="s">
        <v>360</v>
      </c>
      <c r="AD85" s="32"/>
      <c r="AE85" s="22" t="e">
        <f>[6]!Tabla2[[#This Row],[Nombre completo]]</f>
        <v>#REF!</v>
      </c>
      <c r="AF85" s="26" t="s">
        <v>53</v>
      </c>
      <c r="AG85" s="22" t="s">
        <v>411</v>
      </c>
    </row>
    <row r="86" spans="1:33" ht="150" x14ac:dyDescent="0.25">
      <c r="A86" s="20" t="s">
        <v>56</v>
      </c>
      <c r="B86" s="21">
        <v>80111604</v>
      </c>
      <c r="C86" s="22" t="s">
        <v>304</v>
      </c>
      <c r="D86" s="36">
        <v>43105</v>
      </c>
      <c r="E86" s="21" t="s">
        <v>3554</v>
      </c>
      <c r="F86" s="23" t="s">
        <v>3696</v>
      </c>
      <c r="G86" s="23" t="s">
        <v>3665</v>
      </c>
      <c r="H86" s="24">
        <v>20751999.574999999</v>
      </c>
      <c r="I86" s="25">
        <v>20751999.574999999</v>
      </c>
      <c r="J86" s="23" t="s">
        <v>3579</v>
      </c>
      <c r="K86" s="23" t="s">
        <v>47</v>
      </c>
      <c r="L86" s="22" t="s">
        <v>295</v>
      </c>
      <c r="M86" s="22" t="s">
        <v>58</v>
      </c>
      <c r="N86" s="22" t="s">
        <v>132</v>
      </c>
      <c r="O86" s="22" t="s">
        <v>296</v>
      </c>
      <c r="P86" s="26" t="s">
        <v>61</v>
      </c>
      <c r="Q86" s="26"/>
      <c r="R86" s="26" t="s">
        <v>62</v>
      </c>
      <c r="S86" s="27">
        <v>140060001</v>
      </c>
      <c r="T86" s="26" t="s">
        <v>63</v>
      </c>
      <c r="U86" s="26"/>
      <c r="V86" s="28" t="s">
        <v>322</v>
      </c>
      <c r="W86" s="29">
        <v>20497</v>
      </c>
      <c r="X86" s="30">
        <v>43073</v>
      </c>
      <c r="Y86" s="26" t="s">
        <v>134</v>
      </c>
      <c r="Z86" s="29">
        <v>4600006584</v>
      </c>
      <c r="AA86" s="33">
        <f t="shared" si="1"/>
        <v>1</v>
      </c>
      <c r="AB86" s="31" t="s">
        <v>305</v>
      </c>
      <c r="AC86" s="32" t="s">
        <v>360</v>
      </c>
      <c r="AD86" s="32"/>
      <c r="AE86" s="22" t="e">
        <f>[6]!Tabla2[[#This Row],[Nombre completo]]</f>
        <v>#REF!</v>
      </c>
      <c r="AF86" s="26" t="s">
        <v>53</v>
      </c>
      <c r="AG86" s="22" t="s">
        <v>411</v>
      </c>
    </row>
    <row r="87" spans="1:33" ht="150" x14ac:dyDescent="0.25">
      <c r="A87" s="20" t="s">
        <v>56</v>
      </c>
      <c r="B87" s="21">
        <v>80111604</v>
      </c>
      <c r="C87" s="22" t="s">
        <v>306</v>
      </c>
      <c r="D87" s="36">
        <v>43105</v>
      </c>
      <c r="E87" s="21" t="s">
        <v>3554</v>
      </c>
      <c r="F87" s="23" t="s">
        <v>3696</v>
      </c>
      <c r="G87" s="23" t="s">
        <v>3665</v>
      </c>
      <c r="H87" s="24">
        <v>20304999.574999999</v>
      </c>
      <c r="I87" s="25">
        <v>20304999.574999999</v>
      </c>
      <c r="J87" s="23" t="s">
        <v>3579</v>
      </c>
      <c r="K87" s="23" t="s">
        <v>47</v>
      </c>
      <c r="L87" s="22" t="s">
        <v>295</v>
      </c>
      <c r="M87" s="22" t="s">
        <v>58</v>
      </c>
      <c r="N87" s="22" t="s">
        <v>132</v>
      </c>
      <c r="O87" s="22" t="s">
        <v>296</v>
      </c>
      <c r="P87" s="26" t="s">
        <v>61</v>
      </c>
      <c r="Q87" s="26"/>
      <c r="R87" s="26" t="s">
        <v>62</v>
      </c>
      <c r="S87" s="27">
        <v>140060001</v>
      </c>
      <c r="T87" s="26" t="s">
        <v>63</v>
      </c>
      <c r="U87" s="26"/>
      <c r="V87" s="28" t="s">
        <v>322</v>
      </c>
      <c r="W87" s="29">
        <v>20500</v>
      </c>
      <c r="X87" s="30">
        <v>43073</v>
      </c>
      <c r="Y87" s="26" t="s">
        <v>134</v>
      </c>
      <c r="Z87" s="29">
        <v>4600006577</v>
      </c>
      <c r="AA87" s="33">
        <f t="shared" si="1"/>
        <v>1</v>
      </c>
      <c r="AB87" s="31" t="s">
        <v>307</v>
      </c>
      <c r="AC87" s="32" t="s">
        <v>360</v>
      </c>
      <c r="AD87" s="32"/>
      <c r="AE87" s="22" t="e">
        <f>[6]!Tabla2[[#This Row],[Nombre completo]]</f>
        <v>#REF!</v>
      </c>
      <c r="AF87" s="26" t="s">
        <v>53</v>
      </c>
      <c r="AG87" s="22" t="s">
        <v>411</v>
      </c>
    </row>
    <row r="88" spans="1:33" ht="150" x14ac:dyDescent="0.25">
      <c r="A88" s="20" t="s">
        <v>56</v>
      </c>
      <c r="B88" s="21">
        <v>80111604</v>
      </c>
      <c r="C88" s="22" t="s">
        <v>308</v>
      </c>
      <c r="D88" s="36">
        <v>43105</v>
      </c>
      <c r="E88" s="21" t="s">
        <v>3554</v>
      </c>
      <c r="F88" s="23" t="s">
        <v>3696</v>
      </c>
      <c r="G88" s="23" t="s">
        <v>3665</v>
      </c>
      <c r="H88" s="24">
        <v>20824999.574999999</v>
      </c>
      <c r="I88" s="25">
        <v>20824999.574999999</v>
      </c>
      <c r="J88" s="23" t="s">
        <v>3579</v>
      </c>
      <c r="K88" s="23" t="s">
        <v>47</v>
      </c>
      <c r="L88" s="22" t="s">
        <v>295</v>
      </c>
      <c r="M88" s="22" t="s">
        <v>58</v>
      </c>
      <c r="N88" s="22" t="s">
        <v>132</v>
      </c>
      <c r="O88" s="22" t="s">
        <v>296</v>
      </c>
      <c r="P88" s="26" t="s">
        <v>61</v>
      </c>
      <c r="Q88" s="26"/>
      <c r="R88" s="26" t="s">
        <v>62</v>
      </c>
      <c r="S88" s="27">
        <v>140060001</v>
      </c>
      <c r="T88" s="26" t="s">
        <v>63</v>
      </c>
      <c r="U88" s="26"/>
      <c r="V88" s="28" t="s">
        <v>322</v>
      </c>
      <c r="W88" s="29">
        <v>20502</v>
      </c>
      <c r="X88" s="30">
        <v>43073</v>
      </c>
      <c r="Y88" s="26" t="s">
        <v>134</v>
      </c>
      <c r="Z88" s="29">
        <v>4600006579</v>
      </c>
      <c r="AA88" s="33">
        <f t="shared" si="1"/>
        <v>1</v>
      </c>
      <c r="AB88" s="31" t="s">
        <v>309</v>
      </c>
      <c r="AC88" s="32" t="s">
        <v>360</v>
      </c>
      <c r="AD88" s="32"/>
      <c r="AE88" s="22" t="e">
        <f>[6]!Tabla2[[#This Row],[Nombre completo]]</f>
        <v>#REF!</v>
      </c>
      <c r="AF88" s="26" t="s">
        <v>53</v>
      </c>
      <c r="AG88" s="22" t="s">
        <v>411</v>
      </c>
    </row>
    <row r="89" spans="1:33" ht="150" x14ac:dyDescent="0.25">
      <c r="A89" s="20" t="s">
        <v>56</v>
      </c>
      <c r="B89" s="21">
        <v>80111604</v>
      </c>
      <c r="C89" s="22" t="s">
        <v>310</v>
      </c>
      <c r="D89" s="36">
        <v>43105</v>
      </c>
      <c r="E89" s="21" t="s">
        <v>3554</v>
      </c>
      <c r="F89" s="23" t="s">
        <v>3696</v>
      </c>
      <c r="G89" s="23" t="s">
        <v>3665</v>
      </c>
      <c r="H89" s="24">
        <v>20824993.199999999</v>
      </c>
      <c r="I89" s="25">
        <v>20824993.199999999</v>
      </c>
      <c r="J89" s="23" t="s">
        <v>3579</v>
      </c>
      <c r="K89" s="23" t="s">
        <v>47</v>
      </c>
      <c r="L89" s="22" t="s">
        <v>311</v>
      </c>
      <c r="M89" s="22" t="s">
        <v>58</v>
      </c>
      <c r="N89" s="22" t="s">
        <v>132</v>
      </c>
      <c r="O89" s="22" t="s">
        <v>312</v>
      </c>
      <c r="P89" s="26" t="s">
        <v>61</v>
      </c>
      <c r="Q89" s="26"/>
      <c r="R89" s="26" t="s">
        <v>62</v>
      </c>
      <c r="S89" s="27">
        <v>140060001</v>
      </c>
      <c r="T89" s="26" t="s">
        <v>63</v>
      </c>
      <c r="U89" s="26"/>
      <c r="V89" s="28" t="s">
        <v>322</v>
      </c>
      <c r="W89" s="29">
        <v>20504</v>
      </c>
      <c r="X89" s="30">
        <v>43073</v>
      </c>
      <c r="Y89" s="26" t="s">
        <v>134</v>
      </c>
      <c r="Z89" s="29">
        <v>4600006608</v>
      </c>
      <c r="AA89" s="33">
        <f t="shared" si="1"/>
        <v>1</v>
      </c>
      <c r="AB89" s="31" t="s">
        <v>313</v>
      </c>
      <c r="AC89" s="32" t="s">
        <v>360</v>
      </c>
      <c r="AD89" s="32"/>
      <c r="AE89" s="22" t="e">
        <f>[6]!Tabla2[[#This Row],[Nombre completo]]</f>
        <v>#REF!</v>
      </c>
      <c r="AF89" s="26" t="s">
        <v>53</v>
      </c>
      <c r="AG89" s="22" t="s">
        <v>411</v>
      </c>
    </row>
    <row r="90" spans="1:33" ht="165" x14ac:dyDescent="0.25">
      <c r="A90" s="20" t="s">
        <v>56</v>
      </c>
      <c r="B90" s="21">
        <v>80111604</v>
      </c>
      <c r="C90" s="22" t="s">
        <v>314</v>
      </c>
      <c r="D90" s="36">
        <v>43105</v>
      </c>
      <c r="E90" s="21" t="s">
        <v>3554</v>
      </c>
      <c r="F90" s="23" t="s">
        <v>3696</v>
      </c>
      <c r="G90" s="23" t="s">
        <v>3665</v>
      </c>
      <c r="H90" s="24">
        <v>20825000</v>
      </c>
      <c r="I90" s="25">
        <v>20825000</v>
      </c>
      <c r="J90" s="23" t="s">
        <v>3579</v>
      </c>
      <c r="K90" s="23" t="s">
        <v>47</v>
      </c>
      <c r="L90" s="22" t="s">
        <v>311</v>
      </c>
      <c r="M90" s="22" t="s">
        <v>58</v>
      </c>
      <c r="N90" s="22" t="s">
        <v>132</v>
      </c>
      <c r="O90" s="22" t="s">
        <v>312</v>
      </c>
      <c r="P90" s="26" t="s">
        <v>61</v>
      </c>
      <c r="Q90" s="26"/>
      <c r="R90" s="26" t="s">
        <v>62</v>
      </c>
      <c r="S90" s="27">
        <v>140060001</v>
      </c>
      <c r="T90" s="26" t="s">
        <v>63</v>
      </c>
      <c r="U90" s="26"/>
      <c r="V90" s="28" t="s">
        <v>322</v>
      </c>
      <c r="W90" s="29">
        <v>20516</v>
      </c>
      <c r="X90" s="30">
        <v>43073</v>
      </c>
      <c r="Y90" s="26" t="s">
        <v>134</v>
      </c>
      <c r="Z90" s="29">
        <v>4600006615</v>
      </c>
      <c r="AA90" s="33">
        <f t="shared" si="1"/>
        <v>1</v>
      </c>
      <c r="AB90" s="31" t="s">
        <v>315</v>
      </c>
      <c r="AC90" s="32" t="s">
        <v>360</v>
      </c>
      <c r="AD90" s="32"/>
      <c r="AE90" s="22" t="e">
        <f>[6]!Tabla2[[#This Row],[Nombre completo]]</f>
        <v>#REF!</v>
      </c>
      <c r="AF90" s="26" t="s">
        <v>53</v>
      </c>
      <c r="AG90" s="22" t="s">
        <v>411</v>
      </c>
    </row>
    <row r="91" spans="1:33" ht="150" x14ac:dyDescent="0.25">
      <c r="A91" s="20" t="s">
        <v>56</v>
      </c>
      <c r="B91" s="21">
        <v>80111604</v>
      </c>
      <c r="C91" s="22" t="s">
        <v>316</v>
      </c>
      <c r="D91" s="36">
        <v>43105</v>
      </c>
      <c r="E91" s="21" t="s">
        <v>3554</v>
      </c>
      <c r="F91" s="23" t="s">
        <v>3696</v>
      </c>
      <c r="G91" s="23" t="s">
        <v>3665</v>
      </c>
      <c r="H91" s="24">
        <v>20825000</v>
      </c>
      <c r="I91" s="25">
        <v>20825000</v>
      </c>
      <c r="J91" s="23" t="s">
        <v>3579</v>
      </c>
      <c r="K91" s="23" t="s">
        <v>47</v>
      </c>
      <c r="L91" s="22" t="s">
        <v>311</v>
      </c>
      <c r="M91" s="22" t="s">
        <v>58</v>
      </c>
      <c r="N91" s="22" t="s">
        <v>132</v>
      </c>
      <c r="O91" s="22" t="s">
        <v>312</v>
      </c>
      <c r="P91" s="26" t="s">
        <v>61</v>
      </c>
      <c r="Q91" s="26"/>
      <c r="R91" s="26" t="s">
        <v>62</v>
      </c>
      <c r="S91" s="27">
        <v>140060001</v>
      </c>
      <c r="T91" s="26" t="s">
        <v>63</v>
      </c>
      <c r="U91" s="26"/>
      <c r="V91" s="28" t="s">
        <v>322</v>
      </c>
      <c r="W91" s="29">
        <v>20517</v>
      </c>
      <c r="X91" s="30">
        <v>43073</v>
      </c>
      <c r="Y91" s="26" t="s">
        <v>134</v>
      </c>
      <c r="Z91" s="29">
        <v>4600006616</v>
      </c>
      <c r="AA91" s="33">
        <f t="shared" si="1"/>
        <v>1</v>
      </c>
      <c r="AB91" s="31" t="s">
        <v>317</v>
      </c>
      <c r="AC91" s="32" t="s">
        <v>360</v>
      </c>
      <c r="AD91" s="32"/>
      <c r="AE91" s="22" t="e">
        <f>[6]!Tabla2[[#This Row],[Nombre completo]]</f>
        <v>#REF!</v>
      </c>
      <c r="AF91" s="26" t="s">
        <v>53</v>
      </c>
      <c r="AG91" s="22" t="s">
        <v>411</v>
      </c>
    </row>
    <row r="92" spans="1:33" ht="165" x14ac:dyDescent="0.25">
      <c r="A92" s="20" t="s">
        <v>56</v>
      </c>
      <c r="B92" s="21">
        <v>80111604</v>
      </c>
      <c r="C92" s="22" t="s">
        <v>318</v>
      </c>
      <c r="D92" s="36">
        <v>43105</v>
      </c>
      <c r="E92" s="21" t="s">
        <v>3554</v>
      </c>
      <c r="F92" s="23" t="s">
        <v>3696</v>
      </c>
      <c r="G92" s="23" t="s">
        <v>3665</v>
      </c>
      <c r="H92" s="24">
        <v>20825000</v>
      </c>
      <c r="I92" s="25">
        <v>20825000</v>
      </c>
      <c r="J92" s="23" t="s">
        <v>3579</v>
      </c>
      <c r="K92" s="23" t="s">
        <v>47</v>
      </c>
      <c r="L92" s="22" t="s">
        <v>311</v>
      </c>
      <c r="M92" s="22" t="s">
        <v>58</v>
      </c>
      <c r="N92" s="22" t="s">
        <v>132</v>
      </c>
      <c r="O92" s="22" t="s">
        <v>312</v>
      </c>
      <c r="P92" s="26" t="s">
        <v>61</v>
      </c>
      <c r="Q92" s="26"/>
      <c r="R92" s="26" t="s">
        <v>62</v>
      </c>
      <c r="S92" s="27">
        <v>140060001</v>
      </c>
      <c r="T92" s="26" t="s">
        <v>63</v>
      </c>
      <c r="U92" s="26"/>
      <c r="V92" s="28" t="s">
        <v>322</v>
      </c>
      <c r="W92" s="29">
        <v>20519</v>
      </c>
      <c r="X92" s="30">
        <v>43073</v>
      </c>
      <c r="Y92" s="26" t="s">
        <v>134</v>
      </c>
      <c r="Z92" s="29">
        <v>4600006619</v>
      </c>
      <c r="AA92" s="33">
        <f t="shared" si="1"/>
        <v>1</v>
      </c>
      <c r="AB92" s="31" t="s">
        <v>319</v>
      </c>
      <c r="AC92" s="32" t="s">
        <v>360</v>
      </c>
      <c r="AD92" s="32"/>
      <c r="AE92" s="22" t="e">
        <f>[6]!Tabla2[[#This Row],[Nombre completo]]</f>
        <v>#REF!</v>
      </c>
      <c r="AF92" s="26" t="s">
        <v>53</v>
      </c>
      <c r="AG92" s="22" t="s">
        <v>411</v>
      </c>
    </row>
    <row r="93" spans="1:33" ht="120" x14ac:dyDescent="0.25">
      <c r="A93" s="20" t="s">
        <v>56</v>
      </c>
      <c r="B93" s="21">
        <v>81141505</v>
      </c>
      <c r="C93" s="22" t="s">
        <v>3697</v>
      </c>
      <c r="D93" s="36">
        <v>43252</v>
      </c>
      <c r="E93" s="21" t="s">
        <v>3550</v>
      </c>
      <c r="F93" s="23" t="s">
        <v>3698</v>
      </c>
      <c r="G93" s="23" t="s">
        <v>3665</v>
      </c>
      <c r="H93" s="24">
        <v>202000000</v>
      </c>
      <c r="I93" s="25" t="e">
        <f>[6]!Tabla2[[#This Row],[Valor total estimado]]</f>
        <v>#REF!</v>
      </c>
      <c r="J93" s="23" t="s">
        <v>3579</v>
      </c>
      <c r="K93" s="23" t="s">
        <v>47</v>
      </c>
      <c r="L93" s="22" t="s">
        <v>3699</v>
      </c>
      <c r="M93" s="22" t="s">
        <v>58</v>
      </c>
      <c r="N93" s="22" t="s">
        <v>59</v>
      </c>
      <c r="O93" s="22" t="s">
        <v>3700</v>
      </c>
      <c r="P93" s="26" t="s">
        <v>61</v>
      </c>
      <c r="Q93" s="26"/>
      <c r="R93" s="26" t="s">
        <v>62</v>
      </c>
      <c r="S93" s="27">
        <v>140060001</v>
      </c>
      <c r="T93" s="26" t="s">
        <v>63</v>
      </c>
      <c r="U93" s="26"/>
      <c r="V93" s="28"/>
      <c r="W93" s="29"/>
      <c r="X93" s="30"/>
      <c r="Y93" s="26"/>
      <c r="Z93" s="29"/>
      <c r="AA93" s="33" t="str">
        <f t="shared" si="1"/>
        <v/>
      </c>
      <c r="AB93" s="31" t="s">
        <v>3701</v>
      </c>
      <c r="AC93" s="32"/>
      <c r="AD93" s="32"/>
      <c r="AE93" s="22" t="s">
        <v>3702</v>
      </c>
      <c r="AF93" s="26" t="s">
        <v>53</v>
      </c>
      <c r="AG93" s="22" t="s">
        <v>411</v>
      </c>
    </row>
    <row r="94" spans="1:33" ht="150" x14ac:dyDescent="0.25">
      <c r="A94" s="20" t="s">
        <v>56</v>
      </c>
      <c r="B94" s="21">
        <v>80111604</v>
      </c>
      <c r="C94" s="22" t="s">
        <v>3703</v>
      </c>
      <c r="D94" s="36">
        <v>43105</v>
      </c>
      <c r="E94" s="21" t="s">
        <v>3554</v>
      </c>
      <c r="F94" s="23" t="s">
        <v>3696</v>
      </c>
      <c r="G94" s="23" t="s">
        <v>3665</v>
      </c>
      <c r="H94" s="24">
        <v>20825000</v>
      </c>
      <c r="I94" s="25">
        <v>20825000</v>
      </c>
      <c r="J94" s="23" t="s">
        <v>3579</v>
      </c>
      <c r="K94" s="23" t="s">
        <v>47</v>
      </c>
      <c r="L94" s="22" t="s">
        <v>3704</v>
      </c>
      <c r="M94" s="22" t="s">
        <v>58</v>
      </c>
      <c r="N94" s="22" t="s">
        <v>132</v>
      </c>
      <c r="O94" s="22" t="s">
        <v>3705</v>
      </c>
      <c r="P94" s="26" t="s">
        <v>61</v>
      </c>
      <c r="Q94" s="26"/>
      <c r="R94" s="26" t="s">
        <v>62</v>
      </c>
      <c r="S94" s="27">
        <v>140050001</v>
      </c>
      <c r="T94" s="26" t="s">
        <v>63</v>
      </c>
      <c r="U94" s="26"/>
      <c r="V94" s="28" t="s">
        <v>322</v>
      </c>
      <c r="W94" s="29">
        <v>20220</v>
      </c>
      <c r="X94" s="30">
        <v>43073</v>
      </c>
      <c r="Y94" s="26" t="s">
        <v>134</v>
      </c>
      <c r="Z94" s="29">
        <v>4600006508</v>
      </c>
      <c r="AA94" s="33">
        <f t="shared" si="1"/>
        <v>1</v>
      </c>
      <c r="AB94" s="31" t="s">
        <v>3706</v>
      </c>
      <c r="AC94" s="32" t="s">
        <v>360</v>
      </c>
      <c r="AD94" s="32"/>
      <c r="AE94" s="22" t="s">
        <v>3704</v>
      </c>
      <c r="AF94" s="26" t="s">
        <v>53</v>
      </c>
      <c r="AG94" s="22" t="s">
        <v>411</v>
      </c>
    </row>
    <row r="95" spans="1:33" ht="150" x14ac:dyDescent="0.25">
      <c r="A95" s="20" t="s">
        <v>56</v>
      </c>
      <c r="B95" s="21">
        <v>80111604</v>
      </c>
      <c r="C95" s="22" t="s">
        <v>3707</v>
      </c>
      <c r="D95" s="36">
        <v>43105</v>
      </c>
      <c r="E95" s="21" t="s">
        <v>3554</v>
      </c>
      <c r="F95" s="23" t="s">
        <v>3696</v>
      </c>
      <c r="G95" s="23" t="s">
        <v>3665</v>
      </c>
      <c r="H95" s="24">
        <v>20825000</v>
      </c>
      <c r="I95" s="25">
        <v>20825000</v>
      </c>
      <c r="J95" s="23" t="s">
        <v>3579</v>
      </c>
      <c r="K95" s="23" t="s">
        <v>47</v>
      </c>
      <c r="L95" s="22" t="s">
        <v>131</v>
      </c>
      <c r="M95" s="22" t="s">
        <v>58</v>
      </c>
      <c r="N95" s="22" t="s">
        <v>132</v>
      </c>
      <c r="O95" s="22" t="s">
        <v>133</v>
      </c>
      <c r="P95" s="26" t="s">
        <v>61</v>
      </c>
      <c r="Q95" s="26"/>
      <c r="R95" s="26" t="s">
        <v>62</v>
      </c>
      <c r="S95" s="27">
        <v>140050001</v>
      </c>
      <c r="T95" s="26" t="s">
        <v>63</v>
      </c>
      <c r="U95" s="26"/>
      <c r="V95" s="28" t="s">
        <v>322</v>
      </c>
      <c r="W95" s="29">
        <v>20225</v>
      </c>
      <c r="X95" s="30">
        <v>43073</v>
      </c>
      <c r="Y95" s="26" t="s">
        <v>134</v>
      </c>
      <c r="Z95" s="29">
        <v>4600006491</v>
      </c>
      <c r="AA95" s="33">
        <f t="shared" si="1"/>
        <v>1</v>
      </c>
      <c r="AB95" s="31" t="s">
        <v>3708</v>
      </c>
      <c r="AC95" s="32" t="s">
        <v>360</v>
      </c>
      <c r="AD95" s="32"/>
      <c r="AE95" s="22" t="s">
        <v>131</v>
      </c>
      <c r="AF95" s="26" t="s">
        <v>53</v>
      </c>
      <c r="AG95" s="22" t="s">
        <v>411</v>
      </c>
    </row>
    <row r="96" spans="1:33" ht="150" x14ac:dyDescent="0.25">
      <c r="A96" s="20" t="s">
        <v>56</v>
      </c>
      <c r="B96" s="21">
        <v>80111604</v>
      </c>
      <c r="C96" s="22" t="s">
        <v>3709</v>
      </c>
      <c r="D96" s="36">
        <v>43105</v>
      </c>
      <c r="E96" s="21" t="s">
        <v>3554</v>
      </c>
      <c r="F96" s="23" t="s">
        <v>3696</v>
      </c>
      <c r="G96" s="23" t="s">
        <v>3665</v>
      </c>
      <c r="H96" s="24">
        <v>20825000</v>
      </c>
      <c r="I96" s="25">
        <v>20825000</v>
      </c>
      <c r="J96" s="23" t="s">
        <v>3579</v>
      </c>
      <c r="K96" s="23" t="s">
        <v>47</v>
      </c>
      <c r="L96" s="22" t="s">
        <v>3704</v>
      </c>
      <c r="M96" s="22" t="s">
        <v>58</v>
      </c>
      <c r="N96" s="22" t="s">
        <v>132</v>
      </c>
      <c r="O96" s="22" t="s">
        <v>3705</v>
      </c>
      <c r="P96" s="26" t="s">
        <v>61</v>
      </c>
      <c r="Q96" s="26"/>
      <c r="R96" s="26" t="s">
        <v>62</v>
      </c>
      <c r="S96" s="27">
        <v>140050001</v>
      </c>
      <c r="T96" s="26" t="s">
        <v>63</v>
      </c>
      <c r="U96" s="26"/>
      <c r="V96" s="28" t="s">
        <v>322</v>
      </c>
      <c r="W96" s="29">
        <v>20233</v>
      </c>
      <c r="X96" s="30">
        <v>43073</v>
      </c>
      <c r="Y96" s="26" t="s">
        <v>134</v>
      </c>
      <c r="Z96" s="29">
        <v>4600006639</v>
      </c>
      <c r="AA96" s="33">
        <f t="shared" si="1"/>
        <v>1</v>
      </c>
      <c r="AB96" s="31" t="s">
        <v>3710</v>
      </c>
      <c r="AC96" s="32" t="s">
        <v>360</v>
      </c>
      <c r="AD96" s="32"/>
      <c r="AE96" s="22" t="s">
        <v>3704</v>
      </c>
      <c r="AF96" s="26" t="s">
        <v>53</v>
      </c>
      <c r="AG96" s="22" t="s">
        <v>411</v>
      </c>
    </row>
    <row r="97" spans="1:33" ht="165" x14ac:dyDescent="0.25">
      <c r="A97" s="20" t="s">
        <v>56</v>
      </c>
      <c r="B97" s="21">
        <v>80111604</v>
      </c>
      <c r="C97" s="22" t="s">
        <v>3711</v>
      </c>
      <c r="D97" s="36">
        <v>43105</v>
      </c>
      <c r="E97" s="21" t="s">
        <v>3554</v>
      </c>
      <c r="F97" s="23" t="s">
        <v>3696</v>
      </c>
      <c r="G97" s="23" t="s">
        <v>3665</v>
      </c>
      <c r="H97" s="24">
        <v>20825000</v>
      </c>
      <c r="I97" s="25">
        <v>20825000</v>
      </c>
      <c r="J97" s="23" t="s">
        <v>3579</v>
      </c>
      <c r="K97" s="23" t="s">
        <v>47</v>
      </c>
      <c r="L97" s="22" t="s">
        <v>140</v>
      </c>
      <c r="M97" s="22" t="s">
        <v>58</v>
      </c>
      <c r="N97" s="22" t="s">
        <v>132</v>
      </c>
      <c r="O97" s="22" t="s">
        <v>141</v>
      </c>
      <c r="P97" s="26" t="s">
        <v>61</v>
      </c>
      <c r="Q97" s="26"/>
      <c r="R97" s="26" t="s">
        <v>62</v>
      </c>
      <c r="S97" s="27">
        <v>140050001</v>
      </c>
      <c r="T97" s="26" t="s">
        <v>63</v>
      </c>
      <c r="U97" s="26"/>
      <c r="V97" s="28" t="s">
        <v>322</v>
      </c>
      <c r="W97" s="29">
        <v>20236</v>
      </c>
      <c r="X97" s="30">
        <v>43073</v>
      </c>
      <c r="Y97" s="26" t="s">
        <v>134</v>
      </c>
      <c r="Z97" s="29">
        <v>4600006633</v>
      </c>
      <c r="AA97" s="33">
        <f t="shared" si="1"/>
        <v>1</v>
      </c>
      <c r="AB97" s="31" t="s">
        <v>3712</v>
      </c>
      <c r="AC97" s="32" t="s">
        <v>360</v>
      </c>
      <c r="AD97" s="32"/>
      <c r="AE97" s="22" t="s">
        <v>140</v>
      </c>
      <c r="AF97" s="26" t="s">
        <v>53</v>
      </c>
      <c r="AG97" s="22" t="s">
        <v>411</v>
      </c>
    </row>
    <row r="98" spans="1:33" ht="165" x14ac:dyDescent="0.25">
      <c r="A98" s="20" t="s">
        <v>56</v>
      </c>
      <c r="B98" s="21">
        <v>80111604</v>
      </c>
      <c r="C98" s="22" t="s">
        <v>3713</v>
      </c>
      <c r="D98" s="36">
        <v>43105</v>
      </c>
      <c r="E98" s="21" t="s">
        <v>3554</v>
      </c>
      <c r="F98" s="23" t="s">
        <v>3696</v>
      </c>
      <c r="G98" s="23" t="s">
        <v>3665</v>
      </c>
      <c r="H98" s="24">
        <v>20825000</v>
      </c>
      <c r="I98" s="25">
        <v>20825000</v>
      </c>
      <c r="J98" s="23" t="s">
        <v>3579</v>
      </c>
      <c r="K98" s="23" t="s">
        <v>47</v>
      </c>
      <c r="L98" s="22" t="s">
        <v>148</v>
      </c>
      <c r="M98" s="22" t="s">
        <v>58</v>
      </c>
      <c r="N98" s="22" t="s">
        <v>132</v>
      </c>
      <c r="O98" s="22" t="s">
        <v>149</v>
      </c>
      <c r="P98" s="26" t="s">
        <v>61</v>
      </c>
      <c r="Q98" s="26"/>
      <c r="R98" s="26" t="s">
        <v>62</v>
      </c>
      <c r="S98" s="27">
        <v>140050001</v>
      </c>
      <c r="T98" s="26" t="s">
        <v>63</v>
      </c>
      <c r="U98" s="26"/>
      <c r="V98" s="28" t="s">
        <v>322</v>
      </c>
      <c r="W98" s="29">
        <v>20240</v>
      </c>
      <c r="X98" s="30">
        <v>43073</v>
      </c>
      <c r="Y98" s="26" t="s">
        <v>134</v>
      </c>
      <c r="Z98" s="29">
        <v>4600006632</v>
      </c>
      <c r="AA98" s="33">
        <f t="shared" si="1"/>
        <v>1</v>
      </c>
      <c r="AB98" s="31" t="s">
        <v>3714</v>
      </c>
      <c r="AC98" s="32" t="s">
        <v>360</v>
      </c>
      <c r="AD98" s="32"/>
      <c r="AE98" s="22" t="s">
        <v>148</v>
      </c>
      <c r="AF98" s="26" t="s">
        <v>53</v>
      </c>
      <c r="AG98" s="22" t="s">
        <v>411</v>
      </c>
    </row>
    <row r="99" spans="1:33" ht="150" x14ac:dyDescent="0.25">
      <c r="A99" s="20" t="s">
        <v>56</v>
      </c>
      <c r="B99" s="21">
        <v>80111604</v>
      </c>
      <c r="C99" s="22" t="s">
        <v>3715</v>
      </c>
      <c r="D99" s="36">
        <v>43105</v>
      </c>
      <c r="E99" s="21" t="s">
        <v>3554</v>
      </c>
      <c r="F99" s="23" t="s">
        <v>3696</v>
      </c>
      <c r="G99" s="23" t="s">
        <v>3665</v>
      </c>
      <c r="H99" s="24">
        <v>20825000</v>
      </c>
      <c r="I99" s="25">
        <v>20825000</v>
      </c>
      <c r="J99" s="23" t="s">
        <v>3579</v>
      </c>
      <c r="K99" s="23" t="s">
        <v>47</v>
      </c>
      <c r="L99" s="22" t="s">
        <v>148</v>
      </c>
      <c r="M99" s="22" t="s">
        <v>58</v>
      </c>
      <c r="N99" s="22" t="s">
        <v>132</v>
      </c>
      <c r="O99" s="22" t="s">
        <v>149</v>
      </c>
      <c r="P99" s="26" t="s">
        <v>61</v>
      </c>
      <c r="Q99" s="26"/>
      <c r="R99" s="26" t="s">
        <v>62</v>
      </c>
      <c r="S99" s="27">
        <v>140050001</v>
      </c>
      <c r="T99" s="26" t="s">
        <v>63</v>
      </c>
      <c r="U99" s="26"/>
      <c r="V99" s="28" t="s">
        <v>322</v>
      </c>
      <c r="W99" s="29">
        <v>20241</v>
      </c>
      <c r="X99" s="30">
        <v>43073</v>
      </c>
      <c r="Y99" s="26" t="s">
        <v>134</v>
      </c>
      <c r="Z99" s="29">
        <v>4600006629</v>
      </c>
      <c r="AA99" s="33">
        <f t="shared" si="1"/>
        <v>1</v>
      </c>
      <c r="AB99" s="31" t="s">
        <v>3716</v>
      </c>
      <c r="AC99" s="32" t="s">
        <v>360</v>
      </c>
      <c r="AD99" s="32"/>
      <c r="AE99" s="22" t="s">
        <v>148</v>
      </c>
      <c r="AF99" s="26" t="s">
        <v>53</v>
      </c>
      <c r="AG99" s="22" t="s">
        <v>411</v>
      </c>
    </row>
    <row r="100" spans="1:33" ht="150" x14ac:dyDescent="0.25">
      <c r="A100" s="20" t="s">
        <v>56</v>
      </c>
      <c r="B100" s="21">
        <v>80111604</v>
      </c>
      <c r="C100" s="22" t="s">
        <v>3717</v>
      </c>
      <c r="D100" s="36">
        <v>43105</v>
      </c>
      <c r="E100" s="21" t="s">
        <v>3554</v>
      </c>
      <c r="F100" s="23" t="s">
        <v>3696</v>
      </c>
      <c r="G100" s="23" t="s">
        <v>3665</v>
      </c>
      <c r="H100" s="24">
        <v>20825000</v>
      </c>
      <c r="I100" s="25">
        <v>20825000</v>
      </c>
      <c r="J100" s="23" t="s">
        <v>3579</v>
      </c>
      <c r="K100" s="23" t="s">
        <v>47</v>
      </c>
      <c r="L100" s="22" t="s">
        <v>152</v>
      </c>
      <c r="M100" s="22" t="s">
        <v>58</v>
      </c>
      <c r="N100" s="22" t="s">
        <v>132</v>
      </c>
      <c r="O100" s="22" t="s">
        <v>153</v>
      </c>
      <c r="P100" s="26" t="s">
        <v>61</v>
      </c>
      <c r="Q100" s="26"/>
      <c r="R100" s="26" t="s">
        <v>62</v>
      </c>
      <c r="S100" s="27">
        <v>140050001</v>
      </c>
      <c r="T100" s="26" t="s">
        <v>63</v>
      </c>
      <c r="U100" s="26"/>
      <c r="V100" s="28" t="s">
        <v>322</v>
      </c>
      <c r="W100" s="29">
        <v>20255</v>
      </c>
      <c r="X100" s="30">
        <v>43073</v>
      </c>
      <c r="Y100" s="26" t="s">
        <v>134</v>
      </c>
      <c r="Z100" s="29">
        <v>4600006631</v>
      </c>
      <c r="AA100" s="33">
        <f t="shared" si="1"/>
        <v>1</v>
      </c>
      <c r="AB100" s="31" t="s">
        <v>3718</v>
      </c>
      <c r="AC100" s="32" t="s">
        <v>360</v>
      </c>
      <c r="AD100" s="32"/>
      <c r="AE100" s="22" t="s">
        <v>152</v>
      </c>
      <c r="AF100" s="26" t="s">
        <v>53</v>
      </c>
      <c r="AG100" s="22" t="s">
        <v>411</v>
      </c>
    </row>
    <row r="101" spans="1:33" ht="150" x14ac:dyDescent="0.25">
      <c r="A101" s="20" t="s">
        <v>56</v>
      </c>
      <c r="B101" s="21">
        <v>80111604</v>
      </c>
      <c r="C101" s="22" t="s">
        <v>3719</v>
      </c>
      <c r="D101" s="36">
        <v>43105</v>
      </c>
      <c r="E101" s="21" t="s">
        <v>3554</v>
      </c>
      <c r="F101" s="23" t="s">
        <v>3696</v>
      </c>
      <c r="G101" s="23" t="s">
        <v>3665</v>
      </c>
      <c r="H101" s="24">
        <v>20825000</v>
      </c>
      <c r="I101" s="25">
        <v>20825000</v>
      </c>
      <c r="J101" s="23" t="s">
        <v>3579</v>
      </c>
      <c r="K101" s="23" t="s">
        <v>47</v>
      </c>
      <c r="L101" s="22" t="s">
        <v>152</v>
      </c>
      <c r="M101" s="22" t="s">
        <v>58</v>
      </c>
      <c r="N101" s="22" t="s">
        <v>132</v>
      </c>
      <c r="O101" s="22" t="s">
        <v>153</v>
      </c>
      <c r="P101" s="26" t="s">
        <v>61</v>
      </c>
      <c r="Q101" s="26"/>
      <c r="R101" s="26" t="s">
        <v>62</v>
      </c>
      <c r="S101" s="27">
        <v>140050001</v>
      </c>
      <c r="T101" s="26" t="s">
        <v>63</v>
      </c>
      <c r="U101" s="26"/>
      <c r="V101" s="28" t="s">
        <v>322</v>
      </c>
      <c r="W101" s="29">
        <v>20257</v>
      </c>
      <c r="X101" s="30">
        <v>43073</v>
      </c>
      <c r="Y101" s="26" t="s">
        <v>134</v>
      </c>
      <c r="Z101" s="29">
        <v>4600006638</v>
      </c>
      <c r="AA101" s="33">
        <f t="shared" si="1"/>
        <v>1</v>
      </c>
      <c r="AB101" s="31" t="s">
        <v>3720</v>
      </c>
      <c r="AC101" s="32" t="s">
        <v>360</v>
      </c>
      <c r="AD101" s="32"/>
      <c r="AE101" s="22" t="s">
        <v>152</v>
      </c>
      <c r="AF101" s="26" t="s">
        <v>53</v>
      </c>
      <c r="AG101" s="22" t="s">
        <v>411</v>
      </c>
    </row>
    <row r="102" spans="1:33" ht="150" x14ac:dyDescent="0.25">
      <c r="A102" s="20" t="s">
        <v>56</v>
      </c>
      <c r="B102" s="21">
        <v>80111604</v>
      </c>
      <c r="C102" s="22" t="s">
        <v>3721</v>
      </c>
      <c r="D102" s="36">
        <v>43105</v>
      </c>
      <c r="E102" s="21" t="s">
        <v>3554</v>
      </c>
      <c r="F102" s="23" t="s">
        <v>3696</v>
      </c>
      <c r="G102" s="23" t="s">
        <v>3665</v>
      </c>
      <c r="H102" s="24">
        <v>20825000</v>
      </c>
      <c r="I102" s="25">
        <v>20825000</v>
      </c>
      <c r="J102" s="23" t="s">
        <v>3579</v>
      </c>
      <c r="K102" s="23" t="s">
        <v>47</v>
      </c>
      <c r="L102" s="22" t="s">
        <v>156</v>
      </c>
      <c r="M102" s="22" t="s">
        <v>58</v>
      </c>
      <c r="N102" s="22" t="s">
        <v>132</v>
      </c>
      <c r="O102" s="22" t="s">
        <v>157</v>
      </c>
      <c r="P102" s="26" t="s">
        <v>61</v>
      </c>
      <c r="Q102" s="26"/>
      <c r="R102" s="26" t="s">
        <v>62</v>
      </c>
      <c r="S102" s="27">
        <v>140050001</v>
      </c>
      <c r="T102" s="26" t="s">
        <v>63</v>
      </c>
      <c r="U102" s="26"/>
      <c r="V102" s="28" t="s">
        <v>322</v>
      </c>
      <c r="W102" s="29">
        <v>20283</v>
      </c>
      <c r="X102" s="30">
        <v>43073</v>
      </c>
      <c r="Y102" s="26" t="s">
        <v>134</v>
      </c>
      <c r="Z102" s="29">
        <v>4600006513</v>
      </c>
      <c r="AA102" s="33">
        <f t="shared" si="1"/>
        <v>1</v>
      </c>
      <c r="AB102" s="31" t="s">
        <v>3722</v>
      </c>
      <c r="AC102" s="32" t="s">
        <v>360</v>
      </c>
      <c r="AD102" s="32"/>
      <c r="AE102" s="22" t="s">
        <v>156</v>
      </c>
      <c r="AF102" s="26" t="s">
        <v>53</v>
      </c>
      <c r="AG102" s="22" t="s">
        <v>411</v>
      </c>
    </row>
    <row r="103" spans="1:33" ht="150" x14ac:dyDescent="0.25">
      <c r="A103" s="20" t="s">
        <v>56</v>
      </c>
      <c r="B103" s="21">
        <v>80111604</v>
      </c>
      <c r="C103" s="22" t="s">
        <v>3723</v>
      </c>
      <c r="D103" s="36">
        <v>43105</v>
      </c>
      <c r="E103" s="21" t="s">
        <v>3554</v>
      </c>
      <c r="F103" s="23" t="s">
        <v>3696</v>
      </c>
      <c r="G103" s="23" t="s">
        <v>3665</v>
      </c>
      <c r="H103" s="24">
        <v>20825000</v>
      </c>
      <c r="I103" s="25">
        <v>20825000</v>
      </c>
      <c r="J103" s="23" t="s">
        <v>3579</v>
      </c>
      <c r="K103" s="23" t="s">
        <v>47</v>
      </c>
      <c r="L103" s="22" t="s">
        <v>188</v>
      </c>
      <c r="M103" s="22" t="s">
        <v>58</v>
      </c>
      <c r="N103" s="22" t="s">
        <v>132</v>
      </c>
      <c r="O103" s="22" t="s">
        <v>189</v>
      </c>
      <c r="P103" s="26" t="s">
        <v>61</v>
      </c>
      <c r="Q103" s="26"/>
      <c r="R103" s="26" t="s">
        <v>62</v>
      </c>
      <c r="S103" s="27">
        <v>140050001</v>
      </c>
      <c r="T103" s="26" t="s">
        <v>63</v>
      </c>
      <c r="U103" s="26"/>
      <c r="V103" s="28" t="s">
        <v>322</v>
      </c>
      <c r="W103" s="29">
        <v>20289</v>
      </c>
      <c r="X103" s="30">
        <v>43073</v>
      </c>
      <c r="Y103" s="26" t="s">
        <v>134</v>
      </c>
      <c r="Z103" s="29">
        <v>4600006597</v>
      </c>
      <c r="AA103" s="33">
        <f t="shared" si="1"/>
        <v>1</v>
      </c>
      <c r="AB103" s="31" t="s">
        <v>3724</v>
      </c>
      <c r="AC103" s="32" t="s">
        <v>360</v>
      </c>
      <c r="AD103" s="32"/>
      <c r="AE103" s="22" t="s">
        <v>188</v>
      </c>
      <c r="AF103" s="26" t="s">
        <v>53</v>
      </c>
      <c r="AG103" s="22" t="s">
        <v>411</v>
      </c>
    </row>
    <row r="104" spans="1:33" ht="150" x14ac:dyDescent="0.25">
      <c r="A104" s="20" t="s">
        <v>56</v>
      </c>
      <c r="B104" s="21">
        <v>80111604</v>
      </c>
      <c r="C104" s="22" t="s">
        <v>3725</v>
      </c>
      <c r="D104" s="36">
        <v>43105</v>
      </c>
      <c r="E104" s="21" t="s">
        <v>3554</v>
      </c>
      <c r="F104" s="23" t="s">
        <v>3696</v>
      </c>
      <c r="G104" s="23" t="s">
        <v>3665</v>
      </c>
      <c r="H104" s="24">
        <v>20824993.199999999</v>
      </c>
      <c r="I104" s="25">
        <v>20824993.199999999</v>
      </c>
      <c r="J104" s="23" t="s">
        <v>3579</v>
      </c>
      <c r="K104" s="23" t="s">
        <v>47</v>
      </c>
      <c r="L104" s="22" t="s">
        <v>3726</v>
      </c>
      <c r="M104" s="22" t="s">
        <v>58</v>
      </c>
      <c r="N104" s="22" t="s">
        <v>132</v>
      </c>
      <c r="O104" s="22" t="s">
        <v>3727</v>
      </c>
      <c r="P104" s="26" t="s">
        <v>61</v>
      </c>
      <c r="Q104" s="26"/>
      <c r="R104" s="26" t="s">
        <v>62</v>
      </c>
      <c r="S104" s="27">
        <v>140050001</v>
      </c>
      <c r="T104" s="26" t="s">
        <v>63</v>
      </c>
      <c r="U104" s="26"/>
      <c r="V104" s="28" t="s">
        <v>322</v>
      </c>
      <c r="W104" s="29">
        <v>20299</v>
      </c>
      <c r="X104" s="30">
        <v>43073</v>
      </c>
      <c r="Y104" s="26" t="s">
        <v>134</v>
      </c>
      <c r="Z104" s="29">
        <v>4600006605</v>
      </c>
      <c r="AA104" s="33">
        <f t="shared" si="1"/>
        <v>1</v>
      </c>
      <c r="AB104" s="31" t="s">
        <v>3728</v>
      </c>
      <c r="AC104" s="32" t="s">
        <v>360</v>
      </c>
      <c r="AD104" s="32"/>
      <c r="AE104" s="22" t="s">
        <v>3726</v>
      </c>
      <c r="AF104" s="26" t="s">
        <v>53</v>
      </c>
      <c r="AG104" s="22" t="s">
        <v>411</v>
      </c>
    </row>
    <row r="105" spans="1:33" ht="150" x14ac:dyDescent="0.25">
      <c r="A105" s="20" t="s">
        <v>56</v>
      </c>
      <c r="B105" s="21">
        <v>80111604</v>
      </c>
      <c r="C105" s="22" t="s">
        <v>3729</v>
      </c>
      <c r="D105" s="36">
        <v>43105</v>
      </c>
      <c r="E105" s="21" t="s">
        <v>3554</v>
      </c>
      <c r="F105" s="23" t="s">
        <v>3696</v>
      </c>
      <c r="G105" s="23" t="s">
        <v>3665</v>
      </c>
      <c r="H105" s="24">
        <v>20824997.024999999</v>
      </c>
      <c r="I105" s="25">
        <v>20824997.024999999</v>
      </c>
      <c r="J105" s="23" t="s">
        <v>3579</v>
      </c>
      <c r="K105" s="23" t="s">
        <v>47</v>
      </c>
      <c r="L105" s="22" t="s">
        <v>3726</v>
      </c>
      <c r="M105" s="22" t="s">
        <v>58</v>
      </c>
      <c r="N105" s="22" t="s">
        <v>132</v>
      </c>
      <c r="O105" s="22" t="s">
        <v>3727</v>
      </c>
      <c r="P105" s="26" t="s">
        <v>61</v>
      </c>
      <c r="Q105" s="26"/>
      <c r="R105" s="26" t="s">
        <v>62</v>
      </c>
      <c r="S105" s="27">
        <v>140050001</v>
      </c>
      <c r="T105" s="26" t="s">
        <v>63</v>
      </c>
      <c r="U105" s="26"/>
      <c r="V105" s="28" t="s">
        <v>322</v>
      </c>
      <c r="W105" s="29">
        <v>20301</v>
      </c>
      <c r="X105" s="30">
        <v>43073</v>
      </c>
      <c r="Y105" s="26" t="s">
        <v>134</v>
      </c>
      <c r="Z105" s="29">
        <v>4600006601</v>
      </c>
      <c r="AA105" s="33">
        <f t="shared" si="1"/>
        <v>1</v>
      </c>
      <c r="AB105" s="31" t="s">
        <v>3730</v>
      </c>
      <c r="AC105" s="32" t="s">
        <v>360</v>
      </c>
      <c r="AD105" s="32"/>
      <c r="AE105" s="22" t="s">
        <v>3726</v>
      </c>
      <c r="AF105" s="26" t="s">
        <v>53</v>
      </c>
      <c r="AG105" s="22" t="s">
        <v>411</v>
      </c>
    </row>
    <row r="106" spans="1:33" ht="150" x14ac:dyDescent="0.25">
      <c r="A106" s="20" t="s">
        <v>56</v>
      </c>
      <c r="B106" s="21">
        <v>80111604</v>
      </c>
      <c r="C106" s="22" t="s">
        <v>3731</v>
      </c>
      <c r="D106" s="36">
        <v>43105</v>
      </c>
      <c r="E106" s="21" t="s">
        <v>3554</v>
      </c>
      <c r="F106" s="23" t="s">
        <v>3696</v>
      </c>
      <c r="G106" s="23" t="s">
        <v>3665</v>
      </c>
      <c r="H106" s="24">
        <v>20825000</v>
      </c>
      <c r="I106" s="25">
        <v>20825000</v>
      </c>
      <c r="J106" s="23" t="s">
        <v>3579</v>
      </c>
      <c r="K106" s="23" t="s">
        <v>47</v>
      </c>
      <c r="L106" s="22" t="s">
        <v>3726</v>
      </c>
      <c r="M106" s="22" t="s">
        <v>58</v>
      </c>
      <c r="N106" s="22" t="s">
        <v>132</v>
      </c>
      <c r="O106" s="22" t="s">
        <v>3727</v>
      </c>
      <c r="P106" s="26" t="s">
        <v>61</v>
      </c>
      <c r="Q106" s="26"/>
      <c r="R106" s="26" t="s">
        <v>62</v>
      </c>
      <c r="S106" s="27">
        <v>140050001</v>
      </c>
      <c r="T106" s="26" t="s">
        <v>63</v>
      </c>
      <c r="U106" s="26"/>
      <c r="V106" s="28" t="s">
        <v>322</v>
      </c>
      <c r="W106" s="29">
        <v>20304</v>
      </c>
      <c r="X106" s="30">
        <v>43073</v>
      </c>
      <c r="Y106" s="26" t="s">
        <v>134</v>
      </c>
      <c r="Z106" s="29">
        <v>4600006600</v>
      </c>
      <c r="AA106" s="33">
        <f t="shared" si="1"/>
        <v>1</v>
      </c>
      <c r="AB106" s="31" t="s">
        <v>3732</v>
      </c>
      <c r="AC106" s="32" t="s">
        <v>360</v>
      </c>
      <c r="AD106" s="32"/>
      <c r="AE106" s="22" t="s">
        <v>3726</v>
      </c>
      <c r="AF106" s="26" t="s">
        <v>53</v>
      </c>
      <c r="AG106" s="22" t="s">
        <v>411</v>
      </c>
    </row>
    <row r="107" spans="1:33" ht="150" x14ac:dyDescent="0.25">
      <c r="A107" s="20" t="s">
        <v>56</v>
      </c>
      <c r="B107" s="21">
        <v>80111604</v>
      </c>
      <c r="C107" s="22" t="s">
        <v>3733</v>
      </c>
      <c r="D107" s="36">
        <v>43105</v>
      </c>
      <c r="E107" s="21" t="s">
        <v>3554</v>
      </c>
      <c r="F107" s="23" t="s">
        <v>3696</v>
      </c>
      <c r="G107" s="23" t="s">
        <v>3665</v>
      </c>
      <c r="H107" s="24">
        <v>20825000</v>
      </c>
      <c r="I107" s="25">
        <v>20825000</v>
      </c>
      <c r="J107" s="23" t="s">
        <v>3579</v>
      </c>
      <c r="K107" s="23" t="s">
        <v>47</v>
      </c>
      <c r="L107" s="22" t="s">
        <v>3726</v>
      </c>
      <c r="M107" s="22" t="s">
        <v>58</v>
      </c>
      <c r="N107" s="22" t="s">
        <v>132</v>
      </c>
      <c r="O107" s="22" t="s">
        <v>3727</v>
      </c>
      <c r="P107" s="26" t="s">
        <v>61</v>
      </c>
      <c r="Q107" s="26"/>
      <c r="R107" s="26" t="s">
        <v>62</v>
      </c>
      <c r="S107" s="27">
        <v>140050001</v>
      </c>
      <c r="T107" s="26" t="s">
        <v>63</v>
      </c>
      <c r="U107" s="26"/>
      <c r="V107" s="28" t="s">
        <v>322</v>
      </c>
      <c r="W107" s="29">
        <v>20307</v>
      </c>
      <c r="X107" s="30">
        <v>43073</v>
      </c>
      <c r="Y107" s="26" t="s">
        <v>134</v>
      </c>
      <c r="Z107" s="29">
        <v>4600006591</v>
      </c>
      <c r="AA107" s="33">
        <f t="shared" si="1"/>
        <v>1</v>
      </c>
      <c r="AB107" s="31" t="s">
        <v>3734</v>
      </c>
      <c r="AC107" s="32" t="s">
        <v>360</v>
      </c>
      <c r="AD107" s="32"/>
      <c r="AE107" s="22" t="s">
        <v>3726</v>
      </c>
      <c r="AF107" s="26" t="s">
        <v>53</v>
      </c>
      <c r="AG107" s="22" t="s">
        <v>411</v>
      </c>
    </row>
    <row r="108" spans="1:33" ht="105" x14ac:dyDescent="0.25">
      <c r="A108" s="20" t="s">
        <v>56</v>
      </c>
      <c r="B108" s="21">
        <v>80111604</v>
      </c>
      <c r="C108" s="22" t="s">
        <v>3735</v>
      </c>
      <c r="D108" s="36">
        <v>43105</v>
      </c>
      <c r="E108" s="21" t="s">
        <v>3554</v>
      </c>
      <c r="F108" s="23" t="s">
        <v>3696</v>
      </c>
      <c r="G108" s="23" t="s">
        <v>3665</v>
      </c>
      <c r="H108" s="24">
        <v>20824997.024999999</v>
      </c>
      <c r="I108" s="25">
        <v>20824997.024999999</v>
      </c>
      <c r="J108" s="23" t="s">
        <v>3579</v>
      </c>
      <c r="K108" s="23" t="s">
        <v>47</v>
      </c>
      <c r="L108" s="22" t="s">
        <v>205</v>
      </c>
      <c r="M108" s="22" t="s">
        <v>58</v>
      </c>
      <c r="N108" s="22" t="s">
        <v>132</v>
      </c>
      <c r="O108" s="22" t="s">
        <v>206</v>
      </c>
      <c r="P108" s="26" t="s">
        <v>61</v>
      </c>
      <c r="Q108" s="26"/>
      <c r="R108" s="26" t="s">
        <v>62</v>
      </c>
      <c r="S108" s="27">
        <v>140050001</v>
      </c>
      <c r="T108" s="26" t="s">
        <v>63</v>
      </c>
      <c r="U108" s="26"/>
      <c r="V108" s="28" t="s">
        <v>322</v>
      </c>
      <c r="W108" s="29">
        <v>20311</v>
      </c>
      <c r="X108" s="30">
        <v>43073</v>
      </c>
      <c r="Y108" s="26" t="s">
        <v>134</v>
      </c>
      <c r="Z108" s="29">
        <v>4600006543</v>
      </c>
      <c r="AA108" s="33">
        <f t="shared" si="1"/>
        <v>1</v>
      </c>
      <c r="AB108" s="31" t="s">
        <v>3736</v>
      </c>
      <c r="AC108" s="32" t="s">
        <v>360</v>
      </c>
      <c r="AD108" s="32"/>
      <c r="AE108" s="22" t="s">
        <v>205</v>
      </c>
      <c r="AF108" s="26" t="s">
        <v>53</v>
      </c>
      <c r="AG108" s="22" t="s">
        <v>411</v>
      </c>
    </row>
    <row r="109" spans="1:33" ht="105" x14ac:dyDescent="0.25">
      <c r="A109" s="20" t="s">
        <v>56</v>
      </c>
      <c r="B109" s="21">
        <v>80111604</v>
      </c>
      <c r="C109" s="22" t="s">
        <v>3737</v>
      </c>
      <c r="D109" s="36">
        <v>43105</v>
      </c>
      <c r="E109" s="21" t="s">
        <v>3554</v>
      </c>
      <c r="F109" s="23" t="s">
        <v>3696</v>
      </c>
      <c r="G109" s="23" t="s">
        <v>3665</v>
      </c>
      <c r="H109" s="24">
        <v>20825000</v>
      </c>
      <c r="I109" s="25">
        <v>20825000</v>
      </c>
      <c r="J109" s="23" t="s">
        <v>3579</v>
      </c>
      <c r="K109" s="23" t="s">
        <v>47</v>
      </c>
      <c r="L109" s="22" t="s">
        <v>205</v>
      </c>
      <c r="M109" s="22" t="s">
        <v>58</v>
      </c>
      <c r="N109" s="22" t="s">
        <v>132</v>
      </c>
      <c r="O109" s="22" t="s">
        <v>206</v>
      </c>
      <c r="P109" s="26" t="s">
        <v>61</v>
      </c>
      <c r="Q109" s="26"/>
      <c r="R109" s="26" t="s">
        <v>62</v>
      </c>
      <c r="S109" s="27">
        <v>140050001</v>
      </c>
      <c r="T109" s="26" t="s">
        <v>63</v>
      </c>
      <c r="U109" s="26"/>
      <c r="V109" s="28" t="s">
        <v>322</v>
      </c>
      <c r="W109" s="29">
        <v>20312</v>
      </c>
      <c r="X109" s="30">
        <v>43073</v>
      </c>
      <c r="Y109" s="26" t="s">
        <v>134</v>
      </c>
      <c r="Z109" s="29">
        <v>4600006553</v>
      </c>
      <c r="AA109" s="33">
        <f t="shared" si="1"/>
        <v>1</v>
      </c>
      <c r="AB109" s="31" t="s">
        <v>3738</v>
      </c>
      <c r="AC109" s="32" t="s">
        <v>360</v>
      </c>
      <c r="AD109" s="32"/>
      <c r="AE109" s="22" t="s">
        <v>205</v>
      </c>
      <c r="AF109" s="26" t="s">
        <v>53</v>
      </c>
      <c r="AG109" s="22" t="s">
        <v>411</v>
      </c>
    </row>
    <row r="110" spans="1:33" ht="105" x14ac:dyDescent="0.25">
      <c r="A110" s="20" t="s">
        <v>56</v>
      </c>
      <c r="B110" s="21">
        <v>80111604</v>
      </c>
      <c r="C110" s="22" t="s">
        <v>3739</v>
      </c>
      <c r="D110" s="36">
        <v>43105</v>
      </c>
      <c r="E110" s="21" t="s">
        <v>3554</v>
      </c>
      <c r="F110" s="23" t="s">
        <v>3696</v>
      </c>
      <c r="G110" s="23" t="s">
        <v>3665</v>
      </c>
      <c r="H110" s="24">
        <v>20824993.199999999</v>
      </c>
      <c r="I110" s="25">
        <v>20824993.199999999</v>
      </c>
      <c r="J110" s="23" t="s">
        <v>3579</v>
      </c>
      <c r="K110" s="23" t="s">
        <v>47</v>
      </c>
      <c r="L110" s="22" t="s">
        <v>209</v>
      </c>
      <c r="M110" s="22" t="s">
        <v>58</v>
      </c>
      <c r="N110" s="22" t="s">
        <v>132</v>
      </c>
      <c r="O110" s="22" t="s">
        <v>210</v>
      </c>
      <c r="P110" s="26" t="s">
        <v>61</v>
      </c>
      <c r="Q110" s="26"/>
      <c r="R110" s="26" t="s">
        <v>62</v>
      </c>
      <c r="S110" s="27">
        <v>140050001</v>
      </c>
      <c r="T110" s="26" t="s">
        <v>63</v>
      </c>
      <c r="U110" s="26"/>
      <c r="V110" s="28" t="s">
        <v>322</v>
      </c>
      <c r="W110" s="29">
        <v>20313</v>
      </c>
      <c r="X110" s="30">
        <v>43073</v>
      </c>
      <c r="Y110" s="26" t="s">
        <v>134</v>
      </c>
      <c r="Z110" s="29">
        <v>4600006542</v>
      </c>
      <c r="AA110" s="33">
        <f t="shared" si="1"/>
        <v>1</v>
      </c>
      <c r="AB110" s="31" t="s">
        <v>3740</v>
      </c>
      <c r="AC110" s="32" t="s">
        <v>360</v>
      </c>
      <c r="AD110" s="32"/>
      <c r="AE110" s="22" t="s">
        <v>209</v>
      </c>
      <c r="AF110" s="26" t="s">
        <v>53</v>
      </c>
      <c r="AG110" s="22" t="s">
        <v>411</v>
      </c>
    </row>
    <row r="111" spans="1:33" ht="105" x14ac:dyDescent="0.25">
      <c r="A111" s="20" t="s">
        <v>56</v>
      </c>
      <c r="B111" s="21">
        <v>80111604</v>
      </c>
      <c r="C111" s="22" t="s">
        <v>3741</v>
      </c>
      <c r="D111" s="36">
        <v>43105</v>
      </c>
      <c r="E111" s="21" t="s">
        <v>3554</v>
      </c>
      <c r="F111" s="23" t="s">
        <v>3696</v>
      </c>
      <c r="G111" s="23" t="s">
        <v>3665</v>
      </c>
      <c r="H111" s="24">
        <v>20824996.175000001</v>
      </c>
      <c r="I111" s="25">
        <v>20824996.175000001</v>
      </c>
      <c r="J111" s="23" t="s">
        <v>3579</v>
      </c>
      <c r="K111" s="23" t="s">
        <v>47</v>
      </c>
      <c r="L111" s="22" t="s">
        <v>217</v>
      </c>
      <c r="M111" s="22" t="s">
        <v>58</v>
      </c>
      <c r="N111" s="22" t="s">
        <v>132</v>
      </c>
      <c r="O111" s="22" t="s">
        <v>218</v>
      </c>
      <c r="P111" s="26" t="s">
        <v>61</v>
      </c>
      <c r="Q111" s="26"/>
      <c r="R111" s="26" t="s">
        <v>62</v>
      </c>
      <c r="S111" s="27">
        <v>140050001</v>
      </c>
      <c r="T111" s="26" t="s">
        <v>63</v>
      </c>
      <c r="U111" s="26"/>
      <c r="V111" s="28" t="s">
        <v>322</v>
      </c>
      <c r="W111" s="29">
        <v>20325</v>
      </c>
      <c r="X111" s="30">
        <v>43073</v>
      </c>
      <c r="Y111" s="26" t="s">
        <v>134</v>
      </c>
      <c r="Z111" s="29">
        <v>4600006554</v>
      </c>
      <c r="AA111" s="33">
        <f t="shared" si="1"/>
        <v>1</v>
      </c>
      <c r="AB111" s="31" t="s">
        <v>3742</v>
      </c>
      <c r="AC111" s="32" t="s">
        <v>360</v>
      </c>
      <c r="AD111" s="32"/>
      <c r="AE111" s="22" t="s">
        <v>217</v>
      </c>
      <c r="AF111" s="26" t="s">
        <v>53</v>
      </c>
      <c r="AG111" s="22" t="s">
        <v>411</v>
      </c>
    </row>
    <row r="112" spans="1:33" ht="105" x14ac:dyDescent="0.25">
      <c r="A112" s="20" t="s">
        <v>56</v>
      </c>
      <c r="B112" s="21">
        <v>80111604</v>
      </c>
      <c r="C112" s="22" t="s">
        <v>3743</v>
      </c>
      <c r="D112" s="36">
        <v>43105</v>
      </c>
      <c r="E112" s="21" t="s">
        <v>3554</v>
      </c>
      <c r="F112" s="23" t="s">
        <v>3696</v>
      </c>
      <c r="G112" s="23" t="s">
        <v>3665</v>
      </c>
      <c r="H112" s="24">
        <v>20824993.199999999</v>
      </c>
      <c r="I112" s="25">
        <v>20824993.199999999</v>
      </c>
      <c r="J112" s="23" t="s">
        <v>3579</v>
      </c>
      <c r="K112" s="23" t="s">
        <v>47</v>
      </c>
      <c r="L112" s="22" t="s">
        <v>217</v>
      </c>
      <c r="M112" s="22" t="s">
        <v>58</v>
      </c>
      <c r="N112" s="22" t="s">
        <v>132</v>
      </c>
      <c r="O112" s="22" t="s">
        <v>218</v>
      </c>
      <c r="P112" s="26" t="s">
        <v>61</v>
      </c>
      <c r="Q112" s="26"/>
      <c r="R112" s="26" t="s">
        <v>62</v>
      </c>
      <c r="S112" s="27">
        <v>140050001</v>
      </c>
      <c r="T112" s="26" t="s">
        <v>63</v>
      </c>
      <c r="U112" s="26"/>
      <c r="V112" s="28" t="s">
        <v>322</v>
      </c>
      <c r="W112" s="29">
        <v>20327</v>
      </c>
      <c r="X112" s="30">
        <v>43073</v>
      </c>
      <c r="Y112" s="26" t="s">
        <v>134</v>
      </c>
      <c r="Z112" s="29">
        <v>4600006528</v>
      </c>
      <c r="AA112" s="33">
        <f t="shared" si="1"/>
        <v>1</v>
      </c>
      <c r="AB112" s="31" t="s">
        <v>3744</v>
      </c>
      <c r="AC112" s="32" t="s">
        <v>360</v>
      </c>
      <c r="AD112" s="32"/>
      <c r="AE112" s="22" t="s">
        <v>217</v>
      </c>
      <c r="AF112" s="26" t="s">
        <v>53</v>
      </c>
      <c r="AG112" s="22" t="s">
        <v>411</v>
      </c>
    </row>
    <row r="113" spans="1:33" ht="105" x14ac:dyDescent="0.25">
      <c r="A113" s="20" t="s">
        <v>56</v>
      </c>
      <c r="B113" s="21">
        <v>80111604</v>
      </c>
      <c r="C113" s="22" t="s">
        <v>3745</v>
      </c>
      <c r="D113" s="36">
        <v>43105</v>
      </c>
      <c r="E113" s="21" t="s">
        <v>3554</v>
      </c>
      <c r="F113" s="23" t="s">
        <v>3696</v>
      </c>
      <c r="G113" s="23" t="s">
        <v>3665</v>
      </c>
      <c r="H113" s="24">
        <v>20824998.724999998</v>
      </c>
      <c r="I113" s="25">
        <v>20824998.724999998</v>
      </c>
      <c r="J113" s="23" t="s">
        <v>3579</v>
      </c>
      <c r="K113" s="23" t="s">
        <v>47</v>
      </c>
      <c r="L113" s="22" t="s">
        <v>217</v>
      </c>
      <c r="M113" s="22" t="s">
        <v>58</v>
      </c>
      <c r="N113" s="22" t="s">
        <v>132</v>
      </c>
      <c r="O113" s="22" t="s">
        <v>218</v>
      </c>
      <c r="P113" s="26" t="s">
        <v>61</v>
      </c>
      <c r="Q113" s="26"/>
      <c r="R113" s="26" t="s">
        <v>62</v>
      </c>
      <c r="S113" s="27">
        <v>140050001</v>
      </c>
      <c r="T113" s="26" t="s">
        <v>63</v>
      </c>
      <c r="U113" s="26"/>
      <c r="V113" s="28" t="s">
        <v>322</v>
      </c>
      <c r="W113" s="29">
        <v>20333</v>
      </c>
      <c r="X113" s="30">
        <v>43073</v>
      </c>
      <c r="Y113" s="26" t="s">
        <v>134</v>
      </c>
      <c r="Z113" s="29">
        <v>4600006544</v>
      </c>
      <c r="AA113" s="33">
        <f t="shared" si="1"/>
        <v>1</v>
      </c>
      <c r="AB113" s="31" t="s">
        <v>3746</v>
      </c>
      <c r="AC113" s="32" t="s">
        <v>360</v>
      </c>
      <c r="AD113" s="32"/>
      <c r="AE113" s="22" t="s">
        <v>217</v>
      </c>
      <c r="AF113" s="26" t="s">
        <v>53</v>
      </c>
      <c r="AG113" s="22" t="s">
        <v>411</v>
      </c>
    </row>
    <row r="114" spans="1:33" ht="105" x14ac:dyDescent="0.25">
      <c r="A114" s="20" t="s">
        <v>56</v>
      </c>
      <c r="B114" s="21">
        <v>80111604</v>
      </c>
      <c r="C114" s="22" t="s">
        <v>3747</v>
      </c>
      <c r="D114" s="36">
        <v>43105</v>
      </c>
      <c r="E114" s="21" t="s">
        <v>3554</v>
      </c>
      <c r="F114" s="23" t="s">
        <v>3696</v>
      </c>
      <c r="G114" s="23" t="s">
        <v>3665</v>
      </c>
      <c r="H114" s="24">
        <v>20808000</v>
      </c>
      <c r="I114" s="25">
        <v>20808000</v>
      </c>
      <c r="J114" s="23" t="s">
        <v>3579</v>
      </c>
      <c r="K114" s="23" t="s">
        <v>47</v>
      </c>
      <c r="L114" s="22" t="s">
        <v>217</v>
      </c>
      <c r="M114" s="22" t="s">
        <v>58</v>
      </c>
      <c r="N114" s="22" t="s">
        <v>132</v>
      </c>
      <c r="O114" s="22" t="s">
        <v>218</v>
      </c>
      <c r="P114" s="26" t="s">
        <v>61</v>
      </c>
      <c r="Q114" s="26"/>
      <c r="R114" s="26" t="s">
        <v>62</v>
      </c>
      <c r="S114" s="27">
        <v>140050001</v>
      </c>
      <c r="T114" s="26" t="s">
        <v>63</v>
      </c>
      <c r="U114" s="26"/>
      <c r="V114" s="28" t="s">
        <v>322</v>
      </c>
      <c r="W114" s="29">
        <v>20334</v>
      </c>
      <c r="X114" s="30">
        <v>43073</v>
      </c>
      <c r="Y114" s="26" t="s">
        <v>134</v>
      </c>
      <c r="Z114" s="29">
        <v>4600006517</v>
      </c>
      <c r="AA114" s="33">
        <f t="shared" si="1"/>
        <v>1</v>
      </c>
      <c r="AB114" s="31" t="s">
        <v>3748</v>
      </c>
      <c r="AC114" s="32" t="s">
        <v>360</v>
      </c>
      <c r="AD114" s="32"/>
      <c r="AE114" s="22" t="s">
        <v>217</v>
      </c>
      <c r="AF114" s="26" t="s">
        <v>53</v>
      </c>
      <c r="AG114" s="22" t="s">
        <v>411</v>
      </c>
    </row>
    <row r="115" spans="1:33" ht="105" x14ac:dyDescent="0.25">
      <c r="A115" s="20" t="s">
        <v>56</v>
      </c>
      <c r="B115" s="21">
        <v>80111604</v>
      </c>
      <c r="C115" s="22" t="s">
        <v>3749</v>
      </c>
      <c r="D115" s="36">
        <v>43105</v>
      </c>
      <c r="E115" s="21" t="s">
        <v>3554</v>
      </c>
      <c r="F115" s="23" t="s">
        <v>3696</v>
      </c>
      <c r="G115" s="23" t="s">
        <v>3665</v>
      </c>
      <c r="H115" s="24">
        <v>20824997.024999999</v>
      </c>
      <c r="I115" s="25">
        <v>20824997.024999999</v>
      </c>
      <c r="J115" s="23" t="s">
        <v>3579</v>
      </c>
      <c r="K115" s="23" t="s">
        <v>47</v>
      </c>
      <c r="L115" s="22" t="s">
        <v>271</v>
      </c>
      <c r="M115" s="22" t="s">
        <v>58</v>
      </c>
      <c r="N115" s="22" t="s">
        <v>132</v>
      </c>
      <c r="O115" s="22" t="s">
        <v>224</v>
      </c>
      <c r="P115" s="26" t="s">
        <v>61</v>
      </c>
      <c r="Q115" s="26"/>
      <c r="R115" s="26" t="s">
        <v>62</v>
      </c>
      <c r="S115" s="27">
        <v>140050001</v>
      </c>
      <c r="T115" s="26" t="s">
        <v>63</v>
      </c>
      <c r="U115" s="26"/>
      <c r="V115" s="28" t="s">
        <v>322</v>
      </c>
      <c r="W115" s="29">
        <v>20339</v>
      </c>
      <c r="X115" s="30">
        <v>43073</v>
      </c>
      <c r="Y115" s="26" t="s">
        <v>134</v>
      </c>
      <c r="Z115" s="29">
        <v>4600006555</v>
      </c>
      <c r="AA115" s="33">
        <f t="shared" si="1"/>
        <v>1</v>
      </c>
      <c r="AB115" s="31" t="s">
        <v>3750</v>
      </c>
      <c r="AC115" s="32" t="s">
        <v>360</v>
      </c>
      <c r="AD115" s="32"/>
      <c r="AE115" s="22" t="s">
        <v>271</v>
      </c>
      <c r="AF115" s="26" t="s">
        <v>53</v>
      </c>
      <c r="AG115" s="22" t="s">
        <v>411</v>
      </c>
    </row>
    <row r="116" spans="1:33" ht="105" x14ac:dyDescent="0.25">
      <c r="A116" s="20" t="s">
        <v>56</v>
      </c>
      <c r="B116" s="21">
        <v>80111604</v>
      </c>
      <c r="C116" s="22" t="s">
        <v>3751</v>
      </c>
      <c r="D116" s="36">
        <v>43105</v>
      </c>
      <c r="E116" s="21" t="s">
        <v>3554</v>
      </c>
      <c r="F116" s="23" t="s">
        <v>3696</v>
      </c>
      <c r="G116" s="23" t="s">
        <v>3665</v>
      </c>
      <c r="H116" s="24">
        <v>20823300</v>
      </c>
      <c r="I116" s="25">
        <v>20823300</v>
      </c>
      <c r="J116" s="23" t="s">
        <v>3579</v>
      </c>
      <c r="K116" s="23" t="s">
        <v>47</v>
      </c>
      <c r="L116" s="22" t="s">
        <v>3752</v>
      </c>
      <c r="M116" s="22" t="s">
        <v>58</v>
      </c>
      <c r="N116" s="22" t="s">
        <v>132</v>
      </c>
      <c r="O116" s="22" t="s">
        <v>206</v>
      </c>
      <c r="P116" s="26" t="s">
        <v>61</v>
      </c>
      <c r="Q116" s="26"/>
      <c r="R116" s="26" t="s">
        <v>62</v>
      </c>
      <c r="S116" s="27">
        <v>140050001</v>
      </c>
      <c r="T116" s="26" t="s">
        <v>63</v>
      </c>
      <c r="U116" s="26"/>
      <c r="V116" s="28" t="s">
        <v>322</v>
      </c>
      <c r="W116" s="29"/>
      <c r="X116" s="30">
        <v>43073</v>
      </c>
      <c r="Y116" s="26" t="s">
        <v>134</v>
      </c>
      <c r="Z116" s="29">
        <v>4600006519</v>
      </c>
      <c r="AA116" s="33" t="str">
        <f t="shared" si="1"/>
        <v>Información incompleta</v>
      </c>
      <c r="AB116" s="31" t="s">
        <v>3753</v>
      </c>
      <c r="AC116" s="32" t="s">
        <v>360</v>
      </c>
      <c r="AD116" s="32"/>
      <c r="AE116" s="22" t="s">
        <v>3752</v>
      </c>
      <c r="AF116" s="26" t="s">
        <v>53</v>
      </c>
      <c r="AG116" s="22" t="s">
        <v>411</v>
      </c>
    </row>
    <row r="117" spans="1:33" ht="105" x14ac:dyDescent="0.25">
      <c r="A117" s="20" t="s">
        <v>56</v>
      </c>
      <c r="B117" s="21">
        <v>80111604</v>
      </c>
      <c r="C117" s="22" t="s">
        <v>3754</v>
      </c>
      <c r="D117" s="36">
        <v>43105</v>
      </c>
      <c r="E117" s="21" t="s">
        <v>3554</v>
      </c>
      <c r="F117" s="23" t="s">
        <v>3696</v>
      </c>
      <c r="G117" s="23" t="s">
        <v>3665</v>
      </c>
      <c r="H117" s="24">
        <v>20824978.75</v>
      </c>
      <c r="I117" s="25">
        <v>20824978.75</v>
      </c>
      <c r="J117" s="23" t="s">
        <v>3579</v>
      </c>
      <c r="K117" s="23" t="s">
        <v>47</v>
      </c>
      <c r="L117" s="22" t="s">
        <v>227</v>
      </c>
      <c r="M117" s="22" t="s">
        <v>58</v>
      </c>
      <c r="N117" s="22" t="s">
        <v>132</v>
      </c>
      <c r="O117" s="22" t="s">
        <v>224</v>
      </c>
      <c r="P117" s="26" t="s">
        <v>61</v>
      </c>
      <c r="Q117" s="26"/>
      <c r="R117" s="26" t="s">
        <v>62</v>
      </c>
      <c r="S117" s="27">
        <v>140050001</v>
      </c>
      <c r="T117" s="26" t="s">
        <v>63</v>
      </c>
      <c r="U117" s="26"/>
      <c r="V117" s="28" t="s">
        <v>322</v>
      </c>
      <c r="W117" s="29">
        <v>20346</v>
      </c>
      <c r="X117" s="30">
        <v>43073</v>
      </c>
      <c r="Y117" s="26" t="s">
        <v>134</v>
      </c>
      <c r="Z117" s="29">
        <v>4600006551</v>
      </c>
      <c r="AA117" s="33">
        <f t="shared" si="1"/>
        <v>1</v>
      </c>
      <c r="AB117" s="31" t="s">
        <v>3755</v>
      </c>
      <c r="AC117" s="32" t="s">
        <v>360</v>
      </c>
      <c r="AD117" s="32"/>
      <c r="AE117" s="22" t="s">
        <v>227</v>
      </c>
      <c r="AF117" s="26" t="s">
        <v>53</v>
      </c>
      <c r="AG117" s="22" t="s">
        <v>411</v>
      </c>
    </row>
    <row r="118" spans="1:33" ht="135" x14ac:dyDescent="0.25">
      <c r="A118" s="20" t="s">
        <v>56</v>
      </c>
      <c r="B118" s="21">
        <v>80111604</v>
      </c>
      <c r="C118" s="22" t="s">
        <v>3756</v>
      </c>
      <c r="D118" s="36">
        <v>43105</v>
      </c>
      <c r="E118" s="21" t="s">
        <v>3554</v>
      </c>
      <c r="F118" s="23" t="s">
        <v>3696</v>
      </c>
      <c r="G118" s="23" t="s">
        <v>3665</v>
      </c>
      <c r="H118" s="24">
        <v>20825000</v>
      </c>
      <c r="I118" s="25">
        <v>20825000</v>
      </c>
      <c r="J118" s="23" t="s">
        <v>3579</v>
      </c>
      <c r="K118" s="23" t="s">
        <v>47</v>
      </c>
      <c r="L118" s="22" t="s">
        <v>246</v>
      </c>
      <c r="M118" s="22" t="s">
        <v>58</v>
      </c>
      <c r="N118" s="22" t="s">
        <v>132</v>
      </c>
      <c r="O118" s="22" t="s">
        <v>3757</v>
      </c>
      <c r="P118" s="26" t="s">
        <v>61</v>
      </c>
      <c r="Q118" s="26"/>
      <c r="R118" s="26" t="s">
        <v>62</v>
      </c>
      <c r="S118" s="27">
        <v>140050001</v>
      </c>
      <c r="T118" s="26" t="s">
        <v>63</v>
      </c>
      <c r="U118" s="26"/>
      <c r="V118" s="28" t="s">
        <v>322</v>
      </c>
      <c r="W118" s="29">
        <v>20366</v>
      </c>
      <c r="X118" s="30">
        <v>43073</v>
      </c>
      <c r="Y118" s="26" t="s">
        <v>134</v>
      </c>
      <c r="Z118" s="29">
        <v>4600006498</v>
      </c>
      <c r="AA118" s="33">
        <f t="shared" si="1"/>
        <v>1</v>
      </c>
      <c r="AB118" s="31" t="s">
        <v>3758</v>
      </c>
      <c r="AC118" s="32" t="s">
        <v>360</v>
      </c>
      <c r="AD118" s="32"/>
      <c r="AE118" s="22" t="s">
        <v>246</v>
      </c>
      <c r="AF118" s="26" t="s">
        <v>53</v>
      </c>
      <c r="AG118" s="22" t="s">
        <v>411</v>
      </c>
    </row>
    <row r="119" spans="1:33" ht="150" x14ac:dyDescent="0.25">
      <c r="A119" s="20" t="s">
        <v>56</v>
      </c>
      <c r="B119" s="21">
        <v>80111604</v>
      </c>
      <c r="C119" s="22" t="s">
        <v>3759</v>
      </c>
      <c r="D119" s="36">
        <v>43105</v>
      </c>
      <c r="E119" s="21" t="s">
        <v>3554</v>
      </c>
      <c r="F119" s="23" t="s">
        <v>3696</v>
      </c>
      <c r="G119" s="23" t="s">
        <v>3665</v>
      </c>
      <c r="H119" s="24">
        <v>20824997.024999999</v>
      </c>
      <c r="I119" s="25">
        <v>20824997.024999999</v>
      </c>
      <c r="J119" s="23" t="s">
        <v>3579</v>
      </c>
      <c r="K119" s="23" t="s">
        <v>47</v>
      </c>
      <c r="L119" s="22" t="s">
        <v>252</v>
      </c>
      <c r="M119" s="22" t="s">
        <v>58</v>
      </c>
      <c r="N119" s="22" t="s">
        <v>132</v>
      </c>
      <c r="O119" s="22" t="s">
        <v>253</v>
      </c>
      <c r="P119" s="26" t="s">
        <v>61</v>
      </c>
      <c r="Q119" s="26"/>
      <c r="R119" s="26" t="s">
        <v>62</v>
      </c>
      <c r="S119" s="27">
        <v>140050001</v>
      </c>
      <c r="T119" s="26" t="s">
        <v>63</v>
      </c>
      <c r="U119" s="26"/>
      <c r="V119" s="28" t="s">
        <v>322</v>
      </c>
      <c r="W119" s="29">
        <v>20449</v>
      </c>
      <c r="X119" s="30">
        <v>43073</v>
      </c>
      <c r="Y119" s="26" t="s">
        <v>134</v>
      </c>
      <c r="Z119" s="29">
        <v>4600006572</v>
      </c>
      <c r="AA119" s="33">
        <f t="shared" si="1"/>
        <v>1</v>
      </c>
      <c r="AB119" s="31" t="s">
        <v>3760</v>
      </c>
      <c r="AC119" s="32" t="s">
        <v>360</v>
      </c>
      <c r="AD119" s="32"/>
      <c r="AE119" s="22" t="s">
        <v>252</v>
      </c>
      <c r="AF119" s="26" t="s">
        <v>53</v>
      </c>
      <c r="AG119" s="22" t="s">
        <v>411</v>
      </c>
    </row>
    <row r="120" spans="1:33" ht="150" x14ac:dyDescent="0.25">
      <c r="A120" s="20" t="s">
        <v>56</v>
      </c>
      <c r="B120" s="21">
        <v>80111604</v>
      </c>
      <c r="C120" s="22" t="s">
        <v>3761</v>
      </c>
      <c r="D120" s="36">
        <v>43105</v>
      </c>
      <c r="E120" s="21" t="s">
        <v>3554</v>
      </c>
      <c r="F120" s="23" t="s">
        <v>3696</v>
      </c>
      <c r="G120" s="23" t="s">
        <v>3665</v>
      </c>
      <c r="H120" s="24">
        <v>20820643.75</v>
      </c>
      <c r="I120" s="25">
        <v>20820643.75</v>
      </c>
      <c r="J120" s="23" t="s">
        <v>3579</v>
      </c>
      <c r="K120" s="23" t="s">
        <v>47</v>
      </c>
      <c r="L120" s="22" t="s">
        <v>264</v>
      </c>
      <c r="M120" s="22" t="s">
        <v>58</v>
      </c>
      <c r="N120" s="22" t="s">
        <v>132</v>
      </c>
      <c r="O120" s="22" t="s">
        <v>265</v>
      </c>
      <c r="P120" s="26" t="s">
        <v>61</v>
      </c>
      <c r="Q120" s="26"/>
      <c r="R120" s="26" t="s">
        <v>62</v>
      </c>
      <c r="S120" s="27">
        <v>140050001</v>
      </c>
      <c r="T120" s="26" t="s">
        <v>63</v>
      </c>
      <c r="U120" s="26"/>
      <c r="V120" s="28" t="s">
        <v>322</v>
      </c>
      <c r="W120" s="29">
        <v>20468</v>
      </c>
      <c r="X120" s="30">
        <v>43073</v>
      </c>
      <c r="Y120" s="26" t="s">
        <v>134</v>
      </c>
      <c r="Z120" s="29">
        <v>4600006558</v>
      </c>
      <c r="AA120" s="33">
        <f t="shared" si="1"/>
        <v>1</v>
      </c>
      <c r="AB120" s="31" t="s">
        <v>3762</v>
      </c>
      <c r="AC120" s="32" t="s">
        <v>360</v>
      </c>
      <c r="AD120" s="32"/>
      <c r="AE120" s="22" t="s">
        <v>264</v>
      </c>
      <c r="AF120" s="26" t="s">
        <v>53</v>
      </c>
      <c r="AG120" s="22" t="s">
        <v>411</v>
      </c>
    </row>
    <row r="121" spans="1:33" ht="150" x14ac:dyDescent="0.25">
      <c r="A121" s="20" t="s">
        <v>56</v>
      </c>
      <c r="B121" s="21">
        <v>80111604</v>
      </c>
      <c r="C121" s="22" t="s">
        <v>3763</v>
      </c>
      <c r="D121" s="36">
        <v>43105</v>
      </c>
      <c r="E121" s="21" t="s">
        <v>3554</v>
      </c>
      <c r="F121" s="23" t="s">
        <v>3696</v>
      </c>
      <c r="G121" s="23" t="s">
        <v>3665</v>
      </c>
      <c r="H121" s="24">
        <v>20825000</v>
      </c>
      <c r="I121" s="25">
        <v>20825000</v>
      </c>
      <c r="J121" s="23" t="s">
        <v>3579</v>
      </c>
      <c r="K121" s="23" t="s">
        <v>47</v>
      </c>
      <c r="L121" s="22" t="s">
        <v>252</v>
      </c>
      <c r="M121" s="22" t="s">
        <v>58</v>
      </c>
      <c r="N121" s="22" t="s">
        <v>132</v>
      </c>
      <c r="O121" s="22" t="s">
        <v>253</v>
      </c>
      <c r="P121" s="26" t="s">
        <v>61</v>
      </c>
      <c r="Q121" s="26"/>
      <c r="R121" s="26" t="s">
        <v>62</v>
      </c>
      <c r="S121" s="27">
        <v>140050001</v>
      </c>
      <c r="T121" s="26" t="s">
        <v>63</v>
      </c>
      <c r="U121" s="26"/>
      <c r="V121" s="28" t="s">
        <v>322</v>
      </c>
      <c r="W121" s="29">
        <v>20450</v>
      </c>
      <c r="X121" s="30">
        <v>43073</v>
      </c>
      <c r="Y121" s="26" t="s">
        <v>134</v>
      </c>
      <c r="Z121" s="29">
        <v>4600006562</v>
      </c>
      <c r="AA121" s="33">
        <f t="shared" si="1"/>
        <v>1</v>
      </c>
      <c r="AB121" s="31" t="s">
        <v>3764</v>
      </c>
      <c r="AC121" s="32" t="s">
        <v>360</v>
      </c>
      <c r="AD121" s="32"/>
      <c r="AE121" s="22" t="s">
        <v>252</v>
      </c>
      <c r="AF121" s="26" t="s">
        <v>53</v>
      </c>
      <c r="AG121" s="22" t="s">
        <v>411</v>
      </c>
    </row>
    <row r="122" spans="1:33" ht="150" x14ac:dyDescent="0.25">
      <c r="A122" s="20" t="s">
        <v>56</v>
      </c>
      <c r="B122" s="21">
        <v>80111604</v>
      </c>
      <c r="C122" s="22" t="s">
        <v>3765</v>
      </c>
      <c r="D122" s="36">
        <v>43105</v>
      </c>
      <c r="E122" s="21" t="s">
        <v>3554</v>
      </c>
      <c r="F122" s="23" t="s">
        <v>3696</v>
      </c>
      <c r="G122" s="23" t="s">
        <v>3665</v>
      </c>
      <c r="H122" s="24">
        <v>20825000</v>
      </c>
      <c r="I122" s="25">
        <v>20825000</v>
      </c>
      <c r="J122" s="23" t="s">
        <v>3579</v>
      </c>
      <c r="K122" s="23" t="s">
        <v>47</v>
      </c>
      <c r="L122" s="22" t="s">
        <v>264</v>
      </c>
      <c r="M122" s="22" t="s">
        <v>58</v>
      </c>
      <c r="N122" s="22" t="s">
        <v>132</v>
      </c>
      <c r="O122" s="22" t="s">
        <v>265</v>
      </c>
      <c r="P122" s="26" t="s">
        <v>61</v>
      </c>
      <c r="Q122" s="26"/>
      <c r="R122" s="26" t="s">
        <v>62</v>
      </c>
      <c r="S122" s="27">
        <v>140050001</v>
      </c>
      <c r="T122" s="26" t="s">
        <v>63</v>
      </c>
      <c r="U122" s="26"/>
      <c r="V122" s="28" t="s">
        <v>322</v>
      </c>
      <c r="W122" s="29">
        <v>20469</v>
      </c>
      <c r="X122" s="30">
        <v>43073</v>
      </c>
      <c r="Y122" s="26" t="s">
        <v>134</v>
      </c>
      <c r="Z122" s="29">
        <v>4600006566</v>
      </c>
      <c r="AA122" s="33">
        <f t="shared" si="1"/>
        <v>1</v>
      </c>
      <c r="AB122" s="31" t="s">
        <v>3766</v>
      </c>
      <c r="AC122" s="32" t="s">
        <v>360</v>
      </c>
      <c r="AD122" s="32"/>
      <c r="AE122" s="22" t="s">
        <v>264</v>
      </c>
      <c r="AF122" s="26" t="s">
        <v>53</v>
      </c>
      <c r="AG122" s="22" t="s">
        <v>411</v>
      </c>
    </row>
    <row r="123" spans="1:33" ht="150" x14ac:dyDescent="0.25">
      <c r="A123" s="20" t="s">
        <v>56</v>
      </c>
      <c r="B123" s="21">
        <v>80111604</v>
      </c>
      <c r="C123" s="22" t="s">
        <v>3767</v>
      </c>
      <c r="D123" s="36">
        <v>43105</v>
      </c>
      <c r="E123" s="21" t="s">
        <v>3554</v>
      </c>
      <c r="F123" s="23" t="s">
        <v>3696</v>
      </c>
      <c r="G123" s="23" t="s">
        <v>3665</v>
      </c>
      <c r="H123" s="24">
        <v>20824997.024999999</v>
      </c>
      <c r="I123" s="25">
        <v>20824997.024999999</v>
      </c>
      <c r="J123" s="23" t="s">
        <v>3579</v>
      </c>
      <c r="K123" s="23" t="s">
        <v>47</v>
      </c>
      <c r="L123" s="22" t="s">
        <v>252</v>
      </c>
      <c r="M123" s="22" t="s">
        <v>58</v>
      </c>
      <c r="N123" s="22" t="s">
        <v>132</v>
      </c>
      <c r="O123" s="22" t="s">
        <v>253</v>
      </c>
      <c r="P123" s="26" t="s">
        <v>61</v>
      </c>
      <c r="Q123" s="26"/>
      <c r="R123" s="26" t="s">
        <v>62</v>
      </c>
      <c r="S123" s="27">
        <v>140050001</v>
      </c>
      <c r="T123" s="26" t="s">
        <v>63</v>
      </c>
      <c r="U123" s="26"/>
      <c r="V123" s="28" t="s">
        <v>322</v>
      </c>
      <c r="W123" s="29">
        <v>20453</v>
      </c>
      <c r="X123" s="30">
        <v>43073</v>
      </c>
      <c r="Y123" s="26" t="s">
        <v>134</v>
      </c>
      <c r="Z123" s="29">
        <v>4600006559</v>
      </c>
      <c r="AA123" s="33">
        <f t="shared" si="1"/>
        <v>1</v>
      </c>
      <c r="AB123" s="31" t="s">
        <v>3768</v>
      </c>
      <c r="AC123" s="32" t="s">
        <v>360</v>
      </c>
      <c r="AD123" s="32"/>
      <c r="AE123" s="22" t="s">
        <v>252</v>
      </c>
      <c r="AF123" s="26" t="s">
        <v>53</v>
      </c>
      <c r="AG123" s="22" t="s">
        <v>411</v>
      </c>
    </row>
    <row r="124" spans="1:33" ht="135" x14ac:dyDescent="0.25">
      <c r="A124" s="20" t="s">
        <v>56</v>
      </c>
      <c r="B124" s="21">
        <v>80111604</v>
      </c>
      <c r="C124" s="22" t="s">
        <v>3769</v>
      </c>
      <c r="D124" s="36">
        <v>43105</v>
      </c>
      <c r="E124" s="21" t="s">
        <v>3554</v>
      </c>
      <c r="F124" s="23" t="s">
        <v>3696</v>
      </c>
      <c r="G124" s="23" t="s">
        <v>3665</v>
      </c>
      <c r="H124" s="24">
        <v>20825000</v>
      </c>
      <c r="I124" s="25">
        <v>20825000</v>
      </c>
      <c r="J124" s="23" t="s">
        <v>3579</v>
      </c>
      <c r="K124" s="23" t="s">
        <v>47</v>
      </c>
      <c r="L124" s="22" t="s">
        <v>252</v>
      </c>
      <c r="M124" s="22" t="s">
        <v>58</v>
      </c>
      <c r="N124" s="22" t="s">
        <v>132</v>
      </c>
      <c r="O124" s="22" t="s">
        <v>253</v>
      </c>
      <c r="P124" s="26" t="s">
        <v>61</v>
      </c>
      <c r="Q124" s="26"/>
      <c r="R124" s="26" t="s">
        <v>62</v>
      </c>
      <c r="S124" s="27">
        <v>140050001</v>
      </c>
      <c r="T124" s="26" t="s">
        <v>63</v>
      </c>
      <c r="U124" s="26"/>
      <c r="V124" s="28" t="s">
        <v>322</v>
      </c>
      <c r="W124" s="29">
        <v>20459</v>
      </c>
      <c r="X124" s="30">
        <v>43073</v>
      </c>
      <c r="Y124" s="26" t="s">
        <v>134</v>
      </c>
      <c r="Z124" s="29">
        <v>4600006556</v>
      </c>
      <c r="AA124" s="33">
        <f t="shared" si="1"/>
        <v>1</v>
      </c>
      <c r="AB124" s="31" t="s">
        <v>3770</v>
      </c>
      <c r="AC124" s="32" t="s">
        <v>360</v>
      </c>
      <c r="AD124" s="32"/>
      <c r="AE124" s="22" t="s">
        <v>252</v>
      </c>
      <c r="AF124" s="26" t="s">
        <v>53</v>
      </c>
      <c r="AG124" s="22" t="s">
        <v>411</v>
      </c>
    </row>
    <row r="125" spans="1:33" ht="135" x14ac:dyDescent="0.25">
      <c r="A125" s="20" t="s">
        <v>56</v>
      </c>
      <c r="B125" s="21">
        <v>80111604</v>
      </c>
      <c r="C125" s="22" t="s">
        <v>3769</v>
      </c>
      <c r="D125" s="36">
        <v>43105</v>
      </c>
      <c r="E125" s="21" t="s">
        <v>3554</v>
      </c>
      <c r="F125" s="23" t="s">
        <v>3696</v>
      </c>
      <c r="G125" s="23" t="s">
        <v>3665</v>
      </c>
      <c r="H125" s="24">
        <v>20619999.574999999</v>
      </c>
      <c r="I125" s="25">
        <v>20619999.574999999</v>
      </c>
      <c r="J125" s="23" t="s">
        <v>3579</v>
      </c>
      <c r="K125" s="23" t="s">
        <v>47</v>
      </c>
      <c r="L125" s="22" t="s">
        <v>295</v>
      </c>
      <c r="M125" s="22" t="s">
        <v>58</v>
      </c>
      <c r="N125" s="22" t="s">
        <v>132</v>
      </c>
      <c r="O125" s="22" t="s">
        <v>296</v>
      </c>
      <c r="P125" s="26" t="s">
        <v>61</v>
      </c>
      <c r="Q125" s="26"/>
      <c r="R125" s="26" t="s">
        <v>62</v>
      </c>
      <c r="S125" s="27">
        <v>140050001</v>
      </c>
      <c r="T125" s="26" t="s">
        <v>63</v>
      </c>
      <c r="U125" s="26"/>
      <c r="V125" s="28" t="s">
        <v>322</v>
      </c>
      <c r="W125" s="29">
        <v>20498</v>
      </c>
      <c r="X125" s="30">
        <v>43073</v>
      </c>
      <c r="Y125" s="26" t="s">
        <v>134</v>
      </c>
      <c r="Z125" s="29">
        <v>4600006581</v>
      </c>
      <c r="AA125" s="33">
        <f t="shared" si="1"/>
        <v>1</v>
      </c>
      <c r="AB125" s="31" t="s">
        <v>3771</v>
      </c>
      <c r="AC125" s="32" t="s">
        <v>360</v>
      </c>
      <c r="AD125" s="32"/>
      <c r="AE125" s="22" t="s">
        <v>295</v>
      </c>
      <c r="AF125" s="26" t="s">
        <v>53</v>
      </c>
      <c r="AG125" s="22" t="s">
        <v>411</v>
      </c>
    </row>
    <row r="126" spans="1:33" ht="150" x14ac:dyDescent="0.25">
      <c r="A126" s="20" t="s">
        <v>56</v>
      </c>
      <c r="B126" s="21">
        <v>80111604</v>
      </c>
      <c r="C126" s="22" t="s">
        <v>3772</v>
      </c>
      <c r="D126" s="36">
        <v>43105</v>
      </c>
      <c r="E126" s="21" t="s">
        <v>3554</v>
      </c>
      <c r="F126" s="23" t="s">
        <v>3696</v>
      </c>
      <c r="G126" s="23" t="s">
        <v>3665</v>
      </c>
      <c r="H126" s="24">
        <v>20825000</v>
      </c>
      <c r="I126" s="25">
        <v>20825000</v>
      </c>
      <c r="J126" s="23" t="s">
        <v>3579</v>
      </c>
      <c r="K126" s="23" t="s">
        <v>47</v>
      </c>
      <c r="L126" s="22" t="s">
        <v>311</v>
      </c>
      <c r="M126" s="22" t="s">
        <v>58</v>
      </c>
      <c r="N126" s="22" t="s">
        <v>132</v>
      </c>
      <c r="O126" s="22" t="s">
        <v>312</v>
      </c>
      <c r="P126" s="26" t="s">
        <v>61</v>
      </c>
      <c r="Q126" s="26"/>
      <c r="R126" s="26" t="s">
        <v>62</v>
      </c>
      <c r="S126" s="27">
        <v>140050001</v>
      </c>
      <c r="T126" s="26" t="s">
        <v>63</v>
      </c>
      <c r="U126" s="26"/>
      <c r="V126" s="28" t="s">
        <v>322</v>
      </c>
      <c r="W126" s="29">
        <v>20505</v>
      </c>
      <c r="X126" s="30">
        <v>43073</v>
      </c>
      <c r="Y126" s="26" t="s">
        <v>134</v>
      </c>
      <c r="Z126" s="29">
        <v>4600006609</v>
      </c>
      <c r="AA126" s="33">
        <f t="shared" si="1"/>
        <v>1</v>
      </c>
      <c r="AB126" s="31" t="s">
        <v>3773</v>
      </c>
      <c r="AC126" s="32" t="s">
        <v>360</v>
      </c>
      <c r="AD126" s="32"/>
      <c r="AE126" s="22" t="s">
        <v>311</v>
      </c>
      <c r="AF126" s="26" t="s">
        <v>53</v>
      </c>
      <c r="AG126" s="22" t="s">
        <v>411</v>
      </c>
    </row>
    <row r="127" spans="1:33" ht="150" x14ac:dyDescent="0.25">
      <c r="A127" s="20" t="s">
        <v>56</v>
      </c>
      <c r="B127" s="21">
        <v>80111604</v>
      </c>
      <c r="C127" s="22" t="s">
        <v>3774</v>
      </c>
      <c r="D127" s="36">
        <v>43105</v>
      </c>
      <c r="E127" s="21" t="s">
        <v>3554</v>
      </c>
      <c r="F127" s="23" t="s">
        <v>3696</v>
      </c>
      <c r="G127" s="23" t="s">
        <v>3665</v>
      </c>
      <c r="H127" s="24">
        <v>20825000</v>
      </c>
      <c r="I127" s="25">
        <v>20825000</v>
      </c>
      <c r="J127" s="23" t="s">
        <v>3579</v>
      </c>
      <c r="K127" s="23" t="s">
        <v>47</v>
      </c>
      <c r="L127" s="22" t="s">
        <v>311</v>
      </c>
      <c r="M127" s="22" t="s">
        <v>58</v>
      </c>
      <c r="N127" s="22" t="s">
        <v>132</v>
      </c>
      <c r="O127" s="22" t="s">
        <v>312</v>
      </c>
      <c r="P127" s="26" t="s">
        <v>61</v>
      </c>
      <c r="Q127" s="26"/>
      <c r="R127" s="26" t="s">
        <v>62</v>
      </c>
      <c r="S127" s="27">
        <v>140050001</v>
      </c>
      <c r="T127" s="26" t="s">
        <v>63</v>
      </c>
      <c r="U127" s="26"/>
      <c r="V127" s="28" t="s">
        <v>322</v>
      </c>
      <c r="W127" s="29">
        <v>20507</v>
      </c>
      <c r="X127" s="30">
        <v>43073</v>
      </c>
      <c r="Y127" s="26" t="s">
        <v>134</v>
      </c>
      <c r="Z127" s="29">
        <v>4600006610</v>
      </c>
      <c r="AA127" s="33">
        <f t="shared" si="1"/>
        <v>1</v>
      </c>
      <c r="AB127" s="31" t="s">
        <v>3775</v>
      </c>
      <c r="AC127" s="32" t="s">
        <v>360</v>
      </c>
      <c r="AD127" s="32"/>
      <c r="AE127" s="22" t="s">
        <v>311</v>
      </c>
      <c r="AF127" s="26" t="s">
        <v>53</v>
      </c>
      <c r="AG127" s="22" t="s">
        <v>411</v>
      </c>
    </row>
    <row r="128" spans="1:33" ht="150" x14ac:dyDescent="0.25">
      <c r="A128" s="20" t="s">
        <v>56</v>
      </c>
      <c r="B128" s="21">
        <v>80111604</v>
      </c>
      <c r="C128" s="22" t="s">
        <v>3776</v>
      </c>
      <c r="D128" s="36">
        <v>43105</v>
      </c>
      <c r="E128" s="21" t="s">
        <v>3554</v>
      </c>
      <c r="F128" s="23" t="s">
        <v>3696</v>
      </c>
      <c r="G128" s="23" t="s">
        <v>3665</v>
      </c>
      <c r="H128" s="24">
        <v>20824999.574999999</v>
      </c>
      <c r="I128" s="25">
        <v>20824999.574999999</v>
      </c>
      <c r="J128" s="23" t="s">
        <v>3579</v>
      </c>
      <c r="K128" s="23" t="s">
        <v>47</v>
      </c>
      <c r="L128" s="22" t="s">
        <v>311</v>
      </c>
      <c r="M128" s="22" t="s">
        <v>58</v>
      </c>
      <c r="N128" s="22" t="s">
        <v>132</v>
      </c>
      <c r="O128" s="22" t="s">
        <v>312</v>
      </c>
      <c r="P128" s="26" t="s">
        <v>61</v>
      </c>
      <c r="Q128" s="26"/>
      <c r="R128" s="26" t="s">
        <v>62</v>
      </c>
      <c r="S128" s="27">
        <v>140050001</v>
      </c>
      <c r="T128" s="26" t="s">
        <v>63</v>
      </c>
      <c r="U128" s="26"/>
      <c r="V128" s="28" t="s">
        <v>322</v>
      </c>
      <c r="W128" s="29">
        <v>20510</v>
      </c>
      <c r="X128" s="30">
        <v>43073</v>
      </c>
      <c r="Y128" s="26" t="s">
        <v>134</v>
      </c>
      <c r="Z128" s="29">
        <v>4600006612</v>
      </c>
      <c r="AA128" s="33">
        <f t="shared" si="1"/>
        <v>1</v>
      </c>
      <c r="AB128" s="31" t="s">
        <v>3777</v>
      </c>
      <c r="AC128" s="32" t="s">
        <v>360</v>
      </c>
      <c r="AD128" s="32"/>
      <c r="AE128" s="22" t="s">
        <v>311</v>
      </c>
      <c r="AF128" s="26" t="s">
        <v>53</v>
      </c>
      <c r="AG128" s="22" t="s">
        <v>411</v>
      </c>
    </row>
    <row r="129" spans="1:33" ht="150" x14ac:dyDescent="0.25">
      <c r="A129" s="20" t="s">
        <v>56</v>
      </c>
      <c r="B129" s="21">
        <v>80111604</v>
      </c>
      <c r="C129" s="22" t="s">
        <v>3778</v>
      </c>
      <c r="D129" s="36">
        <v>43105</v>
      </c>
      <c r="E129" s="21" t="s">
        <v>3554</v>
      </c>
      <c r="F129" s="23" t="s">
        <v>3696</v>
      </c>
      <c r="G129" s="23" t="s">
        <v>3665</v>
      </c>
      <c r="H129" s="24">
        <v>20824999.574999999</v>
      </c>
      <c r="I129" s="25">
        <v>20824999.574999999</v>
      </c>
      <c r="J129" s="23" t="s">
        <v>3579</v>
      </c>
      <c r="K129" s="23" t="s">
        <v>47</v>
      </c>
      <c r="L129" s="22" t="s">
        <v>311</v>
      </c>
      <c r="M129" s="22" t="s">
        <v>58</v>
      </c>
      <c r="N129" s="22" t="s">
        <v>132</v>
      </c>
      <c r="O129" s="22" t="s">
        <v>312</v>
      </c>
      <c r="P129" s="26" t="s">
        <v>61</v>
      </c>
      <c r="Q129" s="26"/>
      <c r="R129" s="26" t="s">
        <v>62</v>
      </c>
      <c r="S129" s="27">
        <v>140050001</v>
      </c>
      <c r="T129" s="26" t="s">
        <v>63</v>
      </c>
      <c r="U129" s="26"/>
      <c r="V129" s="28" t="s">
        <v>322</v>
      </c>
      <c r="W129" s="29">
        <v>20520</v>
      </c>
      <c r="X129" s="30">
        <v>43073</v>
      </c>
      <c r="Y129" s="26" t="s">
        <v>134</v>
      </c>
      <c r="Z129" s="29">
        <v>4600006607</v>
      </c>
      <c r="AA129" s="33">
        <f t="shared" si="1"/>
        <v>1</v>
      </c>
      <c r="AB129" s="31" t="s">
        <v>3779</v>
      </c>
      <c r="AC129" s="32" t="s">
        <v>360</v>
      </c>
      <c r="AD129" s="32"/>
      <c r="AE129" s="22" t="s">
        <v>311</v>
      </c>
      <c r="AF129" s="26" t="s">
        <v>53</v>
      </c>
      <c r="AG129" s="22" t="s">
        <v>411</v>
      </c>
    </row>
    <row r="130" spans="1:33" ht="60" x14ac:dyDescent="0.25">
      <c r="A130" s="20" t="s">
        <v>56</v>
      </c>
      <c r="B130" s="21">
        <v>70141700</v>
      </c>
      <c r="C130" s="22" t="s">
        <v>67</v>
      </c>
      <c r="D130" s="36">
        <v>43160</v>
      </c>
      <c r="E130" s="21" t="s">
        <v>3549</v>
      </c>
      <c r="F130" s="23" t="s">
        <v>3677</v>
      </c>
      <c r="G130" s="23" t="s">
        <v>3665</v>
      </c>
      <c r="H130" s="24">
        <f>47794570044-H132</f>
        <v>40004570044</v>
      </c>
      <c r="I130" s="25" t="e">
        <f>[6]!Tabla2[[#This Row],[Valor total estimado]]</f>
        <v>#REF!</v>
      </c>
      <c r="J130" s="23" t="s">
        <v>3579</v>
      </c>
      <c r="K130" s="23" t="s">
        <v>47</v>
      </c>
      <c r="L130" s="22" t="s">
        <v>68</v>
      </c>
      <c r="M130" s="22" t="s">
        <v>58</v>
      </c>
      <c r="N130" s="22" t="s">
        <v>60</v>
      </c>
      <c r="O130" s="22" t="s">
        <v>70</v>
      </c>
      <c r="P130" s="26"/>
      <c r="Q130" s="26"/>
      <c r="R130" s="26"/>
      <c r="S130" s="27"/>
      <c r="T130" s="26"/>
      <c r="U130" s="26"/>
      <c r="V130" s="28" t="s">
        <v>322</v>
      </c>
      <c r="W130" s="29"/>
      <c r="X130" s="30"/>
      <c r="Y130" s="26"/>
      <c r="Z130" s="29"/>
      <c r="AA130" s="33" t="str">
        <f t="shared" si="1"/>
        <v/>
      </c>
      <c r="AB130" s="31"/>
      <c r="AC130" s="32"/>
      <c r="AD130" s="32"/>
      <c r="AE130" s="22" t="e">
        <f>[6]!Tabla2[[#This Row],[Nombre completo]]</f>
        <v>#REF!</v>
      </c>
      <c r="AF130" s="26" t="s">
        <v>53</v>
      </c>
      <c r="AG130" s="22" t="s">
        <v>411</v>
      </c>
    </row>
    <row r="131" spans="1:33" ht="90" x14ac:dyDescent="0.25">
      <c r="A131" s="20" t="s">
        <v>56</v>
      </c>
      <c r="B131" s="21">
        <v>70141804</v>
      </c>
      <c r="C131" s="22" t="s">
        <v>320</v>
      </c>
      <c r="D131" s="36">
        <v>43132</v>
      </c>
      <c r="E131" s="21" t="s">
        <v>3780</v>
      </c>
      <c r="F131" s="23" t="s">
        <v>3677</v>
      </c>
      <c r="G131" s="23" t="s">
        <v>3665</v>
      </c>
      <c r="H131" s="24">
        <v>1000000000</v>
      </c>
      <c r="I131" s="25" t="e">
        <f>[6]!Tabla2[[#This Row],[Valor total estimado]]</f>
        <v>#REF!</v>
      </c>
      <c r="J131" s="23" t="s">
        <v>3579</v>
      </c>
      <c r="K131" s="23" t="s">
        <v>47</v>
      </c>
      <c r="L131" s="22" t="s">
        <v>64</v>
      </c>
      <c r="M131" s="22" t="s">
        <v>58</v>
      </c>
      <c r="N131" s="22" t="s">
        <v>321</v>
      </c>
      <c r="O131" s="22" t="s">
        <v>65</v>
      </c>
      <c r="P131" s="26" t="s">
        <v>61</v>
      </c>
      <c r="Q131" s="26"/>
      <c r="R131" s="26" t="s">
        <v>62</v>
      </c>
      <c r="S131" s="27"/>
      <c r="T131" s="26" t="s">
        <v>63</v>
      </c>
      <c r="U131" s="26"/>
      <c r="V131" s="28" t="s">
        <v>322</v>
      </c>
      <c r="W131" s="29">
        <v>20790</v>
      </c>
      <c r="X131" s="30">
        <v>43435</v>
      </c>
      <c r="Y131" s="26" t="s">
        <v>134</v>
      </c>
      <c r="Z131" s="29">
        <v>4600007016</v>
      </c>
      <c r="AA131" s="33">
        <f t="shared" si="1"/>
        <v>1</v>
      </c>
      <c r="AB131" s="31" t="s">
        <v>323</v>
      </c>
      <c r="AC131" s="32" t="s">
        <v>324</v>
      </c>
      <c r="AD131" s="32"/>
      <c r="AE131" s="22" t="e">
        <f>[6]!Tabla2[[#This Row],[Nombre completo]]</f>
        <v>#REF!</v>
      </c>
      <c r="AF131" s="26" t="s">
        <v>53</v>
      </c>
      <c r="AG131" s="22" t="s">
        <v>411</v>
      </c>
    </row>
    <row r="132" spans="1:33" ht="150" x14ac:dyDescent="0.25">
      <c r="A132" s="20" t="s">
        <v>56</v>
      </c>
      <c r="B132" s="21">
        <v>81141505</v>
      </c>
      <c r="C132" s="22" t="s">
        <v>3781</v>
      </c>
      <c r="D132" s="36">
        <v>43252</v>
      </c>
      <c r="E132" s="21" t="s">
        <v>3782</v>
      </c>
      <c r="F132" s="23" t="s">
        <v>3677</v>
      </c>
      <c r="G132" s="23" t="s">
        <v>3665</v>
      </c>
      <c r="H132" s="24">
        <v>7790000000</v>
      </c>
      <c r="I132" s="25" t="e">
        <f>[6]!Tabla2[[#This Row],[Valor total estimado]]</f>
        <v>#REF!</v>
      </c>
      <c r="J132" s="23" t="s">
        <v>57</v>
      </c>
      <c r="K132" s="23" t="s">
        <v>47</v>
      </c>
      <c r="L132" s="22" t="s">
        <v>3783</v>
      </c>
      <c r="M132" s="22" t="s">
        <v>69</v>
      </c>
      <c r="N132" s="22" t="s">
        <v>60</v>
      </c>
      <c r="O132" s="22" t="s">
        <v>3784</v>
      </c>
      <c r="P132" s="26"/>
      <c r="Q132" s="26"/>
      <c r="R132" s="26"/>
      <c r="S132" s="27"/>
      <c r="T132" s="26"/>
      <c r="U132" s="26"/>
      <c r="V132" s="28"/>
      <c r="W132" s="29"/>
      <c r="X132" s="30"/>
      <c r="Y132" s="26"/>
      <c r="Z132" s="29"/>
      <c r="AA132" s="33" t="str">
        <f t="shared" si="1"/>
        <v/>
      </c>
      <c r="AB132" s="31"/>
      <c r="AC132" s="32" t="s">
        <v>324</v>
      </c>
      <c r="AD132" s="32"/>
      <c r="AE132" s="22" t="e">
        <f>[6]!Tabla2[[#This Row],[Nombre completo]]</f>
        <v>#REF!</v>
      </c>
      <c r="AF132" s="26" t="s">
        <v>53</v>
      </c>
      <c r="AG132" s="22" t="s">
        <v>411</v>
      </c>
    </row>
    <row r="133" spans="1:33" ht="75" x14ac:dyDescent="0.25">
      <c r="A133" s="20" t="s">
        <v>56</v>
      </c>
      <c r="B133" s="21">
        <v>80111620</v>
      </c>
      <c r="C133" s="22" t="s">
        <v>3785</v>
      </c>
      <c r="D133" s="36">
        <v>43282</v>
      </c>
      <c r="E133" s="21" t="s">
        <v>3786</v>
      </c>
      <c r="F133" s="23" t="s">
        <v>3677</v>
      </c>
      <c r="G133" s="23" t="s">
        <v>3665</v>
      </c>
      <c r="H133" s="24">
        <v>30000000</v>
      </c>
      <c r="I133" s="25">
        <v>30000000</v>
      </c>
      <c r="J133" s="23" t="s">
        <v>3579</v>
      </c>
      <c r="K133" s="23" t="s">
        <v>47</v>
      </c>
      <c r="L133" s="22" t="s">
        <v>3787</v>
      </c>
      <c r="M133" s="22" t="s">
        <v>58</v>
      </c>
      <c r="N133" s="22" t="s">
        <v>122</v>
      </c>
      <c r="O133" s="22" t="s">
        <v>3788</v>
      </c>
      <c r="P133" s="26" t="s">
        <v>61</v>
      </c>
      <c r="Q133" s="26"/>
      <c r="R133" s="26" t="s">
        <v>62</v>
      </c>
      <c r="S133" s="27">
        <v>140060001</v>
      </c>
      <c r="T133" s="26" t="s">
        <v>63</v>
      </c>
      <c r="U133" s="26"/>
      <c r="V133" s="28"/>
      <c r="W133" s="29">
        <v>21470</v>
      </c>
      <c r="X133" s="30"/>
      <c r="Y133" s="26"/>
      <c r="Z133" s="29"/>
      <c r="AA133" s="33">
        <f t="shared" si="1"/>
        <v>0</v>
      </c>
      <c r="AB133" s="31" t="s">
        <v>3789</v>
      </c>
      <c r="AC133" s="32" t="s">
        <v>324</v>
      </c>
      <c r="AD133" s="32"/>
      <c r="AE133" s="22" t="s">
        <v>3790</v>
      </c>
      <c r="AF133" s="26" t="s">
        <v>53</v>
      </c>
      <c r="AG133" s="22" t="s">
        <v>411</v>
      </c>
    </row>
    <row r="134" spans="1:33" ht="75" x14ac:dyDescent="0.25">
      <c r="A134" s="20" t="s">
        <v>56</v>
      </c>
      <c r="B134" s="21">
        <v>80111620</v>
      </c>
      <c r="C134" s="22" t="s">
        <v>3791</v>
      </c>
      <c r="D134" s="36">
        <v>43282</v>
      </c>
      <c r="E134" s="21" t="s">
        <v>3786</v>
      </c>
      <c r="F134" s="23" t="s">
        <v>3677</v>
      </c>
      <c r="G134" s="23" t="s">
        <v>3665</v>
      </c>
      <c r="H134" s="24">
        <v>30000000</v>
      </c>
      <c r="I134" s="25">
        <v>30000000</v>
      </c>
      <c r="J134" s="23" t="s">
        <v>3579</v>
      </c>
      <c r="K134" s="23" t="s">
        <v>47</v>
      </c>
      <c r="L134" s="22" t="s">
        <v>3787</v>
      </c>
      <c r="M134" s="22" t="s">
        <v>58</v>
      </c>
      <c r="N134" s="22" t="s">
        <v>122</v>
      </c>
      <c r="O134" s="22" t="s">
        <v>3788</v>
      </c>
      <c r="P134" s="26" t="s">
        <v>61</v>
      </c>
      <c r="Q134" s="26"/>
      <c r="R134" s="26" t="s">
        <v>62</v>
      </c>
      <c r="S134" s="27">
        <v>140060001</v>
      </c>
      <c r="T134" s="26" t="s">
        <v>63</v>
      </c>
      <c r="U134" s="26"/>
      <c r="V134" s="28"/>
      <c r="W134" s="29">
        <v>21471</v>
      </c>
      <c r="X134" s="30"/>
      <c r="Y134" s="26"/>
      <c r="Z134" s="29"/>
      <c r="AA134" s="33">
        <f t="shared" si="1"/>
        <v>0</v>
      </c>
      <c r="AB134" s="31" t="s">
        <v>3792</v>
      </c>
      <c r="AC134" s="32" t="s">
        <v>324</v>
      </c>
      <c r="AD134" s="32"/>
      <c r="AE134" s="22" t="s">
        <v>3790</v>
      </c>
      <c r="AF134" s="26" t="s">
        <v>53</v>
      </c>
      <c r="AG134" s="22" t="s">
        <v>411</v>
      </c>
    </row>
    <row r="135" spans="1:33" ht="75" x14ac:dyDescent="0.25">
      <c r="A135" s="20" t="s">
        <v>56</v>
      </c>
      <c r="B135" s="21">
        <v>80111620</v>
      </c>
      <c r="C135" s="22" t="s">
        <v>3793</v>
      </c>
      <c r="D135" s="36">
        <v>43282</v>
      </c>
      <c r="E135" s="21" t="s">
        <v>3786</v>
      </c>
      <c r="F135" s="23" t="s">
        <v>3677</v>
      </c>
      <c r="G135" s="23" t="s">
        <v>3665</v>
      </c>
      <c r="H135" s="24">
        <v>30000000</v>
      </c>
      <c r="I135" s="25">
        <v>30000000</v>
      </c>
      <c r="J135" s="23" t="s">
        <v>3579</v>
      </c>
      <c r="K135" s="23" t="s">
        <v>47</v>
      </c>
      <c r="L135" s="22" t="s">
        <v>3787</v>
      </c>
      <c r="M135" s="22" t="s">
        <v>58</v>
      </c>
      <c r="N135" s="22" t="s">
        <v>122</v>
      </c>
      <c r="O135" s="22" t="s">
        <v>3788</v>
      </c>
      <c r="P135" s="26" t="s">
        <v>61</v>
      </c>
      <c r="Q135" s="26"/>
      <c r="R135" s="26" t="s">
        <v>62</v>
      </c>
      <c r="S135" s="27">
        <v>140060001</v>
      </c>
      <c r="T135" s="26" t="s">
        <v>63</v>
      </c>
      <c r="U135" s="26"/>
      <c r="V135" s="28"/>
      <c r="W135" s="29">
        <v>21472</v>
      </c>
      <c r="X135" s="30"/>
      <c r="Y135" s="26"/>
      <c r="Z135" s="29"/>
      <c r="AA135" s="33">
        <f t="shared" si="1"/>
        <v>0</v>
      </c>
      <c r="AB135" s="31" t="s">
        <v>3794</v>
      </c>
      <c r="AC135" s="32" t="s">
        <v>324</v>
      </c>
      <c r="AD135" s="32"/>
      <c r="AE135" s="22" t="s">
        <v>3790</v>
      </c>
      <c r="AF135" s="26" t="s">
        <v>53</v>
      </c>
      <c r="AG135" s="22" t="s">
        <v>411</v>
      </c>
    </row>
    <row r="136" spans="1:33" ht="75" x14ac:dyDescent="0.25">
      <c r="A136" s="20" t="s">
        <v>56</v>
      </c>
      <c r="B136" s="21">
        <v>80111620</v>
      </c>
      <c r="C136" s="22" t="s">
        <v>3795</v>
      </c>
      <c r="D136" s="36">
        <v>43282</v>
      </c>
      <c r="E136" s="21" t="s">
        <v>3786</v>
      </c>
      <c r="F136" s="23" t="s">
        <v>3677</v>
      </c>
      <c r="G136" s="23" t="s">
        <v>3665</v>
      </c>
      <c r="H136" s="24">
        <v>30000000</v>
      </c>
      <c r="I136" s="25">
        <v>30000000</v>
      </c>
      <c r="J136" s="23" t="s">
        <v>3579</v>
      </c>
      <c r="K136" s="23" t="s">
        <v>47</v>
      </c>
      <c r="L136" s="22" t="s">
        <v>3787</v>
      </c>
      <c r="M136" s="22" t="s">
        <v>58</v>
      </c>
      <c r="N136" s="22" t="s">
        <v>122</v>
      </c>
      <c r="O136" s="22" t="s">
        <v>3788</v>
      </c>
      <c r="P136" s="26" t="s">
        <v>61</v>
      </c>
      <c r="Q136" s="26"/>
      <c r="R136" s="26" t="s">
        <v>62</v>
      </c>
      <c r="S136" s="27">
        <v>140060001</v>
      </c>
      <c r="T136" s="26" t="s">
        <v>63</v>
      </c>
      <c r="U136" s="26"/>
      <c r="V136" s="28"/>
      <c r="W136" s="29">
        <v>21473</v>
      </c>
      <c r="X136" s="30"/>
      <c r="Y136" s="26"/>
      <c r="Z136" s="29"/>
      <c r="AA136" s="33">
        <f t="shared" si="1"/>
        <v>0</v>
      </c>
      <c r="AB136" s="31" t="s">
        <v>3796</v>
      </c>
      <c r="AC136" s="32" t="s">
        <v>324</v>
      </c>
      <c r="AD136" s="32"/>
      <c r="AE136" s="22" t="s">
        <v>3790</v>
      </c>
      <c r="AF136" s="26" t="s">
        <v>53</v>
      </c>
      <c r="AG136" s="22" t="s">
        <v>411</v>
      </c>
    </row>
    <row r="137" spans="1:33" ht="75" x14ac:dyDescent="0.25">
      <c r="A137" s="20" t="s">
        <v>56</v>
      </c>
      <c r="B137" s="21">
        <v>80111620</v>
      </c>
      <c r="C137" s="22" t="s">
        <v>3797</v>
      </c>
      <c r="D137" s="36">
        <v>43282</v>
      </c>
      <c r="E137" s="21" t="s">
        <v>3786</v>
      </c>
      <c r="F137" s="23" t="s">
        <v>3677</v>
      </c>
      <c r="G137" s="23" t="s">
        <v>3665</v>
      </c>
      <c r="H137" s="24">
        <v>30000000</v>
      </c>
      <c r="I137" s="25">
        <v>30000000</v>
      </c>
      <c r="J137" s="23" t="s">
        <v>3579</v>
      </c>
      <c r="K137" s="23" t="s">
        <v>47</v>
      </c>
      <c r="L137" s="22" t="s">
        <v>3787</v>
      </c>
      <c r="M137" s="22" t="s">
        <v>58</v>
      </c>
      <c r="N137" s="22" t="s">
        <v>122</v>
      </c>
      <c r="O137" s="22" t="s">
        <v>3788</v>
      </c>
      <c r="P137" s="26" t="s">
        <v>61</v>
      </c>
      <c r="Q137" s="26"/>
      <c r="R137" s="26" t="s">
        <v>62</v>
      </c>
      <c r="S137" s="27">
        <v>140060001</v>
      </c>
      <c r="T137" s="26" t="s">
        <v>63</v>
      </c>
      <c r="U137" s="26"/>
      <c r="V137" s="28"/>
      <c r="W137" s="29">
        <v>21474</v>
      </c>
      <c r="X137" s="30"/>
      <c r="Y137" s="26"/>
      <c r="Z137" s="29"/>
      <c r="AA137" s="33">
        <f t="shared" si="1"/>
        <v>0</v>
      </c>
      <c r="AB137" s="31" t="s">
        <v>3798</v>
      </c>
      <c r="AC137" s="32" t="s">
        <v>324</v>
      </c>
      <c r="AD137" s="32"/>
      <c r="AE137" s="22" t="s">
        <v>3790</v>
      </c>
      <c r="AF137" s="26" t="s">
        <v>53</v>
      </c>
      <c r="AG137" s="22" t="s">
        <v>411</v>
      </c>
    </row>
    <row r="138" spans="1:33" ht="75" x14ac:dyDescent="0.25">
      <c r="A138" s="20" t="s">
        <v>56</v>
      </c>
      <c r="B138" s="21">
        <v>80111620</v>
      </c>
      <c r="C138" s="22" t="s">
        <v>3799</v>
      </c>
      <c r="D138" s="36">
        <v>43282</v>
      </c>
      <c r="E138" s="21" t="s">
        <v>3786</v>
      </c>
      <c r="F138" s="23" t="s">
        <v>3677</v>
      </c>
      <c r="G138" s="23" t="s">
        <v>3665</v>
      </c>
      <c r="H138" s="24">
        <v>30000000</v>
      </c>
      <c r="I138" s="25">
        <v>30000000</v>
      </c>
      <c r="J138" s="23" t="s">
        <v>3579</v>
      </c>
      <c r="K138" s="23" t="s">
        <v>47</v>
      </c>
      <c r="L138" s="22" t="s">
        <v>3787</v>
      </c>
      <c r="M138" s="22" t="s">
        <v>58</v>
      </c>
      <c r="N138" s="22" t="s">
        <v>122</v>
      </c>
      <c r="O138" s="22" t="s">
        <v>3788</v>
      </c>
      <c r="P138" s="26" t="s">
        <v>61</v>
      </c>
      <c r="Q138" s="26"/>
      <c r="R138" s="26" t="s">
        <v>62</v>
      </c>
      <c r="S138" s="27">
        <v>140060001</v>
      </c>
      <c r="T138" s="26" t="s">
        <v>63</v>
      </c>
      <c r="U138" s="26"/>
      <c r="V138" s="28"/>
      <c r="W138" s="29">
        <v>21475</v>
      </c>
      <c r="X138" s="30"/>
      <c r="Y138" s="26"/>
      <c r="Z138" s="29"/>
      <c r="AA138" s="33">
        <f t="shared" si="1"/>
        <v>0</v>
      </c>
      <c r="AB138" s="31" t="s">
        <v>3800</v>
      </c>
      <c r="AC138" s="32" t="s">
        <v>324</v>
      </c>
      <c r="AD138" s="32"/>
      <c r="AE138" s="22" t="s">
        <v>3790</v>
      </c>
      <c r="AF138" s="26" t="s">
        <v>53</v>
      </c>
      <c r="AG138" s="22" t="s">
        <v>411</v>
      </c>
    </row>
    <row r="139" spans="1:33" ht="75" x14ac:dyDescent="0.25">
      <c r="A139" s="20" t="s">
        <v>56</v>
      </c>
      <c r="B139" s="21">
        <v>80111620</v>
      </c>
      <c r="C139" s="22" t="s">
        <v>3801</v>
      </c>
      <c r="D139" s="36">
        <v>43282</v>
      </c>
      <c r="E139" s="21" t="s">
        <v>3786</v>
      </c>
      <c r="F139" s="23" t="s">
        <v>3677</v>
      </c>
      <c r="G139" s="23" t="s">
        <v>3665</v>
      </c>
      <c r="H139" s="24">
        <v>30000000</v>
      </c>
      <c r="I139" s="25">
        <v>30000000</v>
      </c>
      <c r="J139" s="23" t="s">
        <v>3579</v>
      </c>
      <c r="K139" s="23" t="s">
        <v>47</v>
      </c>
      <c r="L139" s="22" t="s">
        <v>3787</v>
      </c>
      <c r="M139" s="22" t="s">
        <v>58</v>
      </c>
      <c r="N139" s="22" t="s">
        <v>122</v>
      </c>
      <c r="O139" s="22" t="s">
        <v>3788</v>
      </c>
      <c r="P139" s="26" t="s">
        <v>61</v>
      </c>
      <c r="Q139" s="26"/>
      <c r="R139" s="26" t="s">
        <v>62</v>
      </c>
      <c r="S139" s="27">
        <v>140060001</v>
      </c>
      <c r="T139" s="26" t="s">
        <v>63</v>
      </c>
      <c r="U139" s="26"/>
      <c r="V139" s="28"/>
      <c r="W139" s="29">
        <v>21478</v>
      </c>
      <c r="X139" s="30"/>
      <c r="Y139" s="26"/>
      <c r="Z139" s="29"/>
      <c r="AA139" s="33">
        <f t="shared" si="1"/>
        <v>0</v>
      </c>
      <c r="AB139" s="31" t="s">
        <v>3802</v>
      </c>
      <c r="AC139" s="32" t="s">
        <v>324</v>
      </c>
      <c r="AD139" s="32"/>
      <c r="AE139" s="22" t="s">
        <v>3790</v>
      </c>
      <c r="AF139" s="26" t="s">
        <v>53</v>
      </c>
      <c r="AG139" s="22" t="s">
        <v>411</v>
      </c>
    </row>
    <row r="140" spans="1:33" ht="75" x14ac:dyDescent="0.25">
      <c r="A140" s="20" t="s">
        <v>56</v>
      </c>
      <c r="B140" s="21">
        <v>80111620</v>
      </c>
      <c r="C140" s="22" t="s">
        <v>3803</v>
      </c>
      <c r="D140" s="36">
        <v>43282</v>
      </c>
      <c r="E140" s="21" t="s">
        <v>3786</v>
      </c>
      <c r="F140" s="23" t="s">
        <v>3677</v>
      </c>
      <c r="G140" s="23" t="s">
        <v>3665</v>
      </c>
      <c r="H140" s="24">
        <v>30000000</v>
      </c>
      <c r="I140" s="25">
        <v>30000000</v>
      </c>
      <c r="J140" s="23" t="s">
        <v>3579</v>
      </c>
      <c r="K140" s="23" t="s">
        <v>47</v>
      </c>
      <c r="L140" s="22" t="s">
        <v>3787</v>
      </c>
      <c r="M140" s="22" t="s">
        <v>58</v>
      </c>
      <c r="N140" s="22" t="s">
        <v>122</v>
      </c>
      <c r="O140" s="22" t="s">
        <v>3788</v>
      </c>
      <c r="P140" s="26" t="s">
        <v>61</v>
      </c>
      <c r="Q140" s="26"/>
      <c r="R140" s="26" t="s">
        <v>62</v>
      </c>
      <c r="S140" s="27">
        <v>140060001</v>
      </c>
      <c r="T140" s="26" t="s">
        <v>63</v>
      </c>
      <c r="U140" s="26"/>
      <c r="V140" s="28"/>
      <c r="W140" s="29">
        <v>21477</v>
      </c>
      <c r="X140" s="30"/>
      <c r="Y140" s="26"/>
      <c r="Z140" s="29"/>
      <c r="AA140" s="33">
        <f t="shared" ref="AA140:AA203" si="2">+IF(AND(W140="",X140="",Y140="",Z140=""),"",IF(AND(W140&lt;&gt;"",X140="",Y140="",Z140=""),0%,IF(AND(W140&lt;&gt;"",X140&lt;&gt;"",Y140="",Z140=""),33%,IF(AND(W140&lt;&gt;"",X140&lt;&gt;"",Y140&lt;&gt;"",Z140=""),66%,IF(AND(W140&lt;&gt;"",X140&lt;&gt;"",Y140&lt;&gt;"",Z140&lt;&gt;""),100%,"Información incompleta")))))</f>
        <v>0</v>
      </c>
      <c r="AB140" s="31" t="s">
        <v>3804</v>
      </c>
      <c r="AC140" s="32" t="s">
        <v>324</v>
      </c>
      <c r="AD140" s="32"/>
      <c r="AE140" s="22" t="s">
        <v>3790</v>
      </c>
      <c r="AF140" s="26" t="s">
        <v>53</v>
      </c>
      <c r="AG140" s="22" t="s">
        <v>411</v>
      </c>
    </row>
    <row r="141" spans="1:33" ht="75" x14ac:dyDescent="0.25">
      <c r="A141" s="20" t="s">
        <v>56</v>
      </c>
      <c r="B141" s="21">
        <v>80111620</v>
      </c>
      <c r="C141" s="22" t="s">
        <v>3805</v>
      </c>
      <c r="D141" s="36">
        <v>43282</v>
      </c>
      <c r="E141" s="21" t="s">
        <v>3786</v>
      </c>
      <c r="F141" s="23" t="s">
        <v>3677</v>
      </c>
      <c r="G141" s="23" t="s">
        <v>3665</v>
      </c>
      <c r="H141" s="24">
        <v>30000000</v>
      </c>
      <c r="I141" s="25">
        <v>30000000</v>
      </c>
      <c r="J141" s="23" t="s">
        <v>3579</v>
      </c>
      <c r="K141" s="23" t="s">
        <v>47</v>
      </c>
      <c r="L141" s="22" t="s">
        <v>3787</v>
      </c>
      <c r="M141" s="22" t="s">
        <v>58</v>
      </c>
      <c r="N141" s="22" t="s">
        <v>122</v>
      </c>
      <c r="O141" s="22" t="s">
        <v>3788</v>
      </c>
      <c r="P141" s="26" t="s">
        <v>61</v>
      </c>
      <c r="Q141" s="26"/>
      <c r="R141" s="26" t="s">
        <v>62</v>
      </c>
      <c r="S141" s="27">
        <v>140060001</v>
      </c>
      <c r="T141" s="26" t="s">
        <v>63</v>
      </c>
      <c r="U141" s="26"/>
      <c r="V141" s="28"/>
      <c r="W141" s="29">
        <v>21479</v>
      </c>
      <c r="X141" s="30"/>
      <c r="Y141" s="26"/>
      <c r="Z141" s="29"/>
      <c r="AA141" s="33">
        <f t="shared" si="2"/>
        <v>0</v>
      </c>
      <c r="AB141" s="31" t="s">
        <v>3806</v>
      </c>
      <c r="AC141" s="32" t="s">
        <v>324</v>
      </c>
      <c r="AD141" s="32"/>
      <c r="AE141" s="22" t="s">
        <v>3790</v>
      </c>
      <c r="AF141" s="26" t="s">
        <v>53</v>
      </c>
      <c r="AG141" s="22" t="s">
        <v>411</v>
      </c>
    </row>
    <row r="142" spans="1:33" ht="75" x14ac:dyDescent="0.25">
      <c r="A142" s="20" t="s">
        <v>56</v>
      </c>
      <c r="B142" s="21">
        <v>80111620</v>
      </c>
      <c r="C142" s="22" t="s">
        <v>3807</v>
      </c>
      <c r="D142" s="36">
        <v>43282</v>
      </c>
      <c r="E142" s="21" t="s">
        <v>3786</v>
      </c>
      <c r="F142" s="23" t="s">
        <v>3677</v>
      </c>
      <c r="G142" s="23" t="s">
        <v>3665</v>
      </c>
      <c r="H142" s="24">
        <v>30000000</v>
      </c>
      <c r="I142" s="25">
        <v>30000000</v>
      </c>
      <c r="J142" s="23" t="s">
        <v>3579</v>
      </c>
      <c r="K142" s="23" t="s">
        <v>47</v>
      </c>
      <c r="L142" s="22" t="s">
        <v>3787</v>
      </c>
      <c r="M142" s="22" t="s">
        <v>58</v>
      </c>
      <c r="N142" s="22" t="s">
        <v>122</v>
      </c>
      <c r="O142" s="22" t="s">
        <v>3788</v>
      </c>
      <c r="P142" s="26" t="s">
        <v>61</v>
      </c>
      <c r="Q142" s="26"/>
      <c r="R142" s="26" t="s">
        <v>62</v>
      </c>
      <c r="S142" s="27">
        <v>140060001</v>
      </c>
      <c r="T142" s="26" t="s">
        <v>63</v>
      </c>
      <c r="U142" s="26"/>
      <c r="V142" s="28"/>
      <c r="W142" s="29">
        <v>21480</v>
      </c>
      <c r="X142" s="30"/>
      <c r="Y142" s="26"/>
      <c r="Z142" s="29"/>
      <c r="AA142" s="33">
        <f t="shared" si="2"/>
        <v>0</v>
      </c>
      <c r="AB142" s="31" t="s">
        <v>3808</v>
      </c>
      <c r="AC142" s="32" t="s">
        <v>324</v>
      </c>
      <c r="AD142" s="32"/>
      <c r="AE142" s="22" t="s">
        <v>3790</v>
      </c>
      <c r="AF142" s="26" t="s">
        <v>53</v>
      </c>
      <c r="AG142" s="22" t="s">
        <v>411</v>
      </c>
    </row>
    <row r="143" spans="1:33" ht="75" x14ac:dyDescent="0.25">
      <c r="A143" s="20" t="s">
        <v>56</v>
      </c>
      <c r="B143" s="21">
        <v>80111620</v>
      </c>
      <c r="C143" s="22" t="s">
        <v>3809</v>
      </c>
      <c r="D143" s="36">
        <v>43282</v>
      </c>
      <c r="E143" s="21" t="s">
        <v>3786</v>
      </c>
      <c r="F143" s="23" t="s">
        <v>3677</v>
      </c>
      <c r="G143" s="23" t="s">
        <v>3665</v>
      </c>
      <c r="H143" s="24">
        <v>30000000</v>
      </c>
      <c r="I143" s="25">
        <v>30000000</v>
      </c>
      <c r="J143" s="23" t="s">
        <v>3579</v>
      </c>
      <c r="K143" s="23" t="s">
        <v>47</v>
      </c>
      <c r="L143" s="22" t="s">
        <v>3787</v>
      </c>
      <c r="M143" s="22" t="s">
        <v>58</v>
      </c>
      <c r="N143" s="22" t="s">
        <v>122</v>
      </c>
      <c r="O143" s="22" t="s">
        <v>3788</v>
      </c>
      <c r="P143" s="26" t="s">
        <v>61</v>
      </c>
      <c r="Q143" s="26"/>
      <c r="R143" s="26" t="s">
        <v>62</v>
      </c>
      <c r="S143" s="27">
        <v>140060001</v>
      </c>
      <c r="T143" s="26" t="s">
        <v>63</v>
      </c>
      <c r="U143" s="26"/>
      <c r="V143" s="28"/>
      <c r="W143" s="29">
        <v>21481</v>
      </c>
      <c r="X143" s="30"/>
      <c r="Y143" s="26"/>
      <c r="Z143" s="29"/>
      <c r="AA143" s="33">
        <f t="shared" si="2"/>
        <v>0</v>
      </c>
      <c r="AB143" s="31" t="s">
        <v>3810</v>
      </c>
      <c r="AC143" s="32" t="s">
        <v>324</v>
      </c>
      <c r="AD143" s="32"/>
      <c r="AE143" s="22" t="s">
        <v>3790</v>
      </c>
      <c r="AF143" s="26" t="s">
        <v>53</v>
      </c>
      <c r="AG143" s="22" t="s">
        <v>411</v>
      </c>
    </row>
    <row r="144" spans="1:33" ht="75" x14ac:dyDescent="0.25">
      <c r="A144" s="20" t="s">
        <v>56</v>
      </c>
      <c r="B144" s="21">
        <v>80111620</v>
      </c>
      <c r="C144" s="22" t="s">
        <v>3811</v>
      </c>
      <c r="D144" s="36">
        <v>43282</v>
      </c>
      <c r="E144" s="21" t="s">
        <v>3786</v>
      </c>
      <c r="F144" s="23" t="s">
        <v>3677</v>
      </c>
      <c r="G144" s="23" t="s">
        <v>3665</v>
      </c>
      <c r="H144" s="24">
        <v>30000000</v>
      </c>
      <c r="I144" s="25">
        <v>30000000</v>
      </c>
      <c r="J144" s="23" t="s">
        <v>3579</v>
      </c>
      <c r="K144" s="23" t="s">
        <v>47</v>
      </c>
      <c r="L144" s="22" t="s">
        <v>3787</v>
      </c>
      <c r="M144" s="22" t="s">
        <v>58</v>
      </c>
      <c r="N144" s="22" t="s">
        <v>122</v>
      </c>
      <c r="O144" s="22" t="s">
        <v>3788</v>
      </c>
      <c r="P144" s="26" t="s">
        <v>61</v>
      </c>
      <c r="Q144" s="26"/>
      <c r="R144" s="26" t="s">
        <v>62</v>
      </c>
      <c r="S144" s="27">
        <v>140060001</v>
      </c>
      <c r="T144" s="26" t="s">
        <v>63</v>
      </c>
      <c r="U144" s="26"/>
      <c r="V144" s="28"/>
      <c r="W144" s="29">
        <v>21482</v>
      </c>
      <c r="X144" s="30"/>
      <c r="Y144" s="26"/>
      <c r="Z144" s="29"/>
      <c r="AA144" s="33">
        <f t="shared" si="2"/>
        <v>0</v>
      </c>
      <c r="AB144" s="31" t="s">
        <v>3812</v>
      </c>
      <c r="AC144" s="32" t="s">
        <v>324</v>
      </c>
      <c r="AD144" s="32"/>
      <c r="AE144" s="22" t="s">
        <v>3790</v>
      </c>
      <c r="AF144" s="26" t="s">
        <v>53</v>
      </c>
      <c r="AG144" s="22" t="s">
        <v>411</v>
      </c>
    </row>
    <row r="145" spans="1:33" ht="75" x14ac:dyDescent="0.25">
      <c r="A145" s="20" t="s">
        <v>56</v>
      </c>
      <c r="B145" s="21">
        <v>80111620</v>
      </c>
      <c r="C145" s="22" t="s">
        <v>3813</v>
      </c>
      <c r="D145" s="36">
        <v>43282</v>
      </c>
      <c r="E145" s="21" t="s">
        <v>3786</v>
      </c>
      <c r="F145" s="23" t="s">
        <v>3677</v>
      </c>
      <c r="G145" s="23" t="s">
        <v>3665</v>
      </c>
      <c r="H145" s="24">
        <v>30000000</v>
      </c>
      <c r="I145" s="25">
        <v>30000000</v>
      </c>
      <c r="J145" s="23" t="s">
        <v>3579</v>
      </c>
      <c r="K145" s="23" t="s">
        <v>47</v>
      </c>
      <c r="L145" s="22" t="s">
        <v>3787</v>
      </c>
      <c r="M145" s="22" t="s">
        <v>58</v>
      </c>
      <c r="N145" s="22" t="s">
        <v>122</v>
      </c>
      <c r="O145" s="22" t="s">
        <v>3788</v>
      </c>
      <c r="P145" s="26" t="s">
        <v>61</v>
      </c>
      <c r="Q145" s="26"/>
      <c r="R145" s="26" t="s">
        <v>62</v>
      </c>
      <c r="S145" s="27">
        <v>140060001</v>
      </c>
      <c r="T145" s="26" t="s">
        <v>63</v>
      </c>
      <c r="U145" s="26"/>
      <c r="V145" s="28"/>
      <c r="W145" s="29">
        <v>21483</v>
      </c>
      <c r="X145" s="30"/>
      <c r="Y145" s="26"/>
      <c r="Z145" s="29"/>
      <c r="AA145" s="33">
        <f t="shared" si="2"/>
        <v>0</v>
      </c>
      <c r="AB145" s="31" t="s">
        <v>3814</v>
      </c>
      <c r="AC145" s="32" t="s">
        <v>324</v>
      </c>
      <c r="AD145" s="32"/>
      <c r="AE145" s="22" t="s">
        <v>3790</v>
      </c>
      <c r="AF145" s="26" t="s">
        <v>53</v>
      </c>
      <c r="AG145" s="22" t="s">
        <v>411</v>
      </c>
    </row>
    <row r="146" spans="1:33" ht="75" x14ac:dyDescent="0.25">
      <c r="A146" s="20" t="s">
        <v>56</v>
      </c>
      <c r="B146" s="21">
        <v>80111620</v>
      </c>
      <c r="C146" s="22" t="s">
        <v>3815</v>
      </c>
      <c r="D146" s="36">
        <v>43282</v>
      </c>
      <c r="E146" s="21" t="s">
        <v>3786</v>
      </c>
      <c r="F146" s="23" t="s">
        <v>3677</v>
      </c>
      <c r="G146" s="23" t="s">
        <v>3665</v>
      </c>
      <c r="H146" s="24">
        <v>30000000</v>
      </c>
      <c r="I146" s="25">
        <v>30000000</v>
      </c>
      <c r="J146" s="23" t="s">
        <v>3579</v>
      </c>
      <c r="K146" s="23" t="s">
        <v>47</v>
      </c>
      <c r="L146" s="22" t="s">
        <v>3787</v>
      </c>
      <c r="M146" s="22" t="s">
        <v>58</v>
      </c>
      <c r="N146" s="22" t="s">
        <v>122</v>
      </c>
      <c r="O146" s="22" t="s">
        <v>3788</v>
      </c>
      <c r="P146" s="26" t="s">
        <v>61</v>
      </c>
      <c r="Q146" s="26"/>
      <c r="R146" s="26" t="s">
        <v>62</v>
      </c>
      <c r="S146" s="27">
        <v>140060001</v>
      </c>
      <c r="T146" s="26" t="s">
        <v>63</v>
      </c>
      <c r="U146" s="26"/>
      <c r="V146" s="28"/>
      <c r="W146" s="29">
        <v>21483</v>
      </c>
      <c r="X146" s="30"/>
      <c r="Y146" s="26"/>
      <c r="Z146" s="29"/>
      <c r="AA146" s="33">
        <f t="shared" si="2"/>
        <v>0</v>
      </c>
      <c r="AB146" s="31" t="s">
        <v>3816</v>
      </c>
      <c r="AC146" s="32" t="s">
        <v>324</v>
      </c>
      <c r="AD146" s="32"/>
      <c r="AE146" s="22" t="s">
        <v>3790</v>
      </c>
      <c r="AF146" s="26" t="s">
        <v>53</v>
      </c>
      <c r="AG146" s="22" t="s">
        <v>411</v>
      </c>
    </row>
    <row r="147" spans="1:33" ht="75" x14ac:dyDescent="0.25">
      <c r="A147" s="20" t="s">
        <v>56</v>
      </c>
      <c r="B147" s="21">
        <v>80111620</v>
      </c>
      <c r="C147" s="22" t="s">
        <v>3817</v>
      </c>
      <c r="D147" s="36">
        <v>43282</v>
      </c>
      <c r="E147" s="21" t="s">
        <v>3786</v>
      </c>
      <c r="F147" s="23" t="s">
        <v>3677</v>
      </c>
      <c r="G147" s="23" t="s">
        <v>3665</v>
      </c>
      <c r="H147" s="24">
        <v>30000000</v>
      </c>
      <c r="I147" s="25">
        <v>30000000</v>
      </c>
      <c r="J147" s="23" t="s">
        <v>3579</v>
      </c>
      <c r="K147" s="23" t="s">
        <v>47</v>
      </c>
      <c r="L147" s="22" t="s">
        <v>3787</v>
      </c>
      <c r="M147" s="22" t="s">
        <v>58</v>
      </c>
      <c r="N147" s="22" t="s">
        <v>122</v>
      </c>
      <c r="O147" s="22" t="s">
        <v>3788</v>
      </c>
      <c r="P147" s="26" t="s">
        <v>61</v>
      </c>
      <c r="Q147" s="26"/>
      <c r="R147" s="26" t="s">
        <v>62</v>
      </c>
      <c r="S147" s="27">
        <v>140060001</v>
      </c>
      <c r="T147" s="26" t="s">
        <v>63</v>
      </c>
      <c r="U147" s="26"/>
      <c r="V147" s="28"/>
      <c r="W147" s="29">
        <v>21485</v>
      </c>
      <c r="X147" s="30"/>
      <c r="Y147" s="26"/>
      <c r="Z147" s="29"/>
      <c r="AA147" s="33">
        <f t="shared" si="2"/>
        <v>0</v>
      </c>
      <c r="AB147" s="31" t="s">
        <v>3818</v>
      </c>
      <c r="AC147" s="32" t="s">
        <v>324</v>
      </c>
      <c r="AD147" s="32"/>
      <c r="AE147" s="22" t="s">
        <v>3790</v>
      </c>
      <c r="AF147" s="26" t="s">
        <v>53</v>
      </c>
      <c r="AG147" s="22" t="s">
        <v>411</v>
      </c>
    </row>
    <row r="148" spans="1:33" ht="75" x14ac:dyDescent="0.25">
      <c r="A148" s="20" t="s">
        <v>56</v>
      </c>
      <c r="B148" s="21">
        <v>80111620</v>
      </c>
      <c r="C148" s="22" t="s">
        <v>3819</v>
      </c>
      <c r="D148" s="36">
        <v>43282</v>
      </c>
      <c r="E148" s="21" t="s">
        <v>3786</v>
      </c>
      <c r="F148" s="23" t="s">
        <v>3677</v>
      </c>
      <c r="G148" s="23" t="s">
        <v>3665</v>
      </c>
      <c r="H148" s="24">
        <v>30000000</v>
      </c>
      <c r="I148" s="25">
        <v>30000000</v>
      </c>
      <c r="J148" s="23" t="s">
        <v>3579</v>
      </c>
      <c r="K148" s="23" t="s">
        <v>47</v>
      </c>
      <c r="L148" s="22" t="s">
        <v>3787</v>
      </c>
      <c r="M148" s="22" t="s">
        <v>58</v>
      </c>
      <c r="N148" s="22" t="s">
        <v>122</v>
      </c>
      <c r="O148" s="22" t="s">
        <v>3788</v>
      </c>
      <c r="P148" s="26" t="s">
        <v>61</v>
      </c>
      <c r="Q148" s="26"/>
      <c r="R148" s="26" t="s">
        <v>62</v>
      </c>
      <c r="S148" s="27">
        <v>140060001</v>
      </c>
      <c r="T148" s="26" t="s">
        <v>63</v>
      </c>
      <c r="U148" s="26"/>
      <c r="V148" s="28"/>
      <c r="W148" s="29">
        <v>21486</v>
      </c>
      <c r="X148" s="30"/>
      <c r="Y148" s="26"/>
      <c r="Z148" s="29"/>
      <c r="AA148" s="33">
        <f t="shared" si="2"/>
        <v>0</v>
      </c>
      <c r="AB148" s="31" t="s">
        <v>3820</v>
      </c>
      <c r="AC148" s="32" t="s">
        <v>324</v>
      </c>
      <c r="AD148" s="32"/>
      <c r="AE148" s="22" t="s">
        <v>3790</v>
      </c>
      <c r="AF148" s="26" t="s">
        <v>53</v>
      </c>
      <c r="AG148" s="22" t="s">
        <v>411</v>
      </c>
    </row>
    <row r="149" spans="1:33" ht="75" x14ac:dyDescent="0.25">
      <c r="A149" s="20" t="s">
        <v>56</v>
      </c>
      <c r="B149" s="21">
        <v>80111620</v>
      </c>
      <c r="C149" s="22" t="s">
        <v>3821</v>
      </c>
      <c r="D149" s="36">
        <v>43282</v>
      </c>
      <c r="E149" s="21" t="s">
        <v>3786</v>
      </c>
      <c r="F149" s="23" t="s">
        <v>3677</v>
      </c>
      <c r="G149" s="23" t="s">
        <v>3665</v>
      </c>
      <c r="H149" s="24">
        <v>30000000</v>
      </c>
      <c r="I149" s="25">
        <v>30000000</v>
      </c>
      <c r="J149" s="23" t="s">
        <v>3579</v>
      </c>
      <c r="K149" s="23" t="s">
        <v>47</v>
      </c>
      <c r="L149" s="22" t="s">
        <v>3787</v>
      </c>
      <c r="M149" s="22" t="s">
        <v>58</v>
      </c>
      <c r="N149" s="22" t="s">
        <v>122</v>
      </c>
      <c r="O149" s="22" t="s">
        <v>3788</v>
      </c>
      <c r="P149" s="26" t="s">
        <v>61</v>
      </c>
      <c r="Q149" s="26"/>
      <c r="R149" s="26" t="s">
        <v>62</v>
      </c>
      <c r="S149" s="27">
        <v>140060001</v>
      </c>
      <c r="T149" s="26" t="s">
        <v>63</v>
      </c>
      <c r="U149" s="26"/>
      <c r="V149" s="28"/>
      <c r="W149" s="29">
        <v>21487</v>
      </c>
      <c r="X149" s="30"/>
      <c r="Y149" s="26"/>
      <c r="Z149" s="29"/>
      <c r="AA149" s="33">
        <f t="shared" si="2"/>
        <v>0</v>
      </c>
      <c r="AB149" s="31" t="s">
        <v>3822</v>
      </c>
      <c r="AC149" s="32" t="s">
        <v>324</v>
      </c>
      <c r="AD149" s="32"/>
      <c r="AE149" s="22" t="s">
        <v>3790</v>
      </c>
      <c r="AF149" s="26" t="s">
        <v>53</v>
      </c>
      <c r="AG149" s="22" t="s">
        <v>411</v>
      </c>
    </row>
    <row r="150" spans="1:33" ht="75" x14ac:dyDescent="0.25">
      <c r="A150" s="20" t="s">
        <v>56</v>
      </c>
      <c r="B150" s="21">
        <v>80111620</v>
      </c>
      <c r="C150" s="22" t="s">
        <v>3823</v>
      </c>
      <c r="D150" s="36">
        <v>43282</v>
      </c>
      <c r="E150" s="21" t="s">
        <v>3786</v>
      </c>
      <c r="F150" s="23" t="s">
        <v>3677</v>
      </c>
      <c r="G150" s="23" t="s">
        <v>3665</v>
      </c>
      <c r="H150" s="24">
        <v>30000000</v>
      </c>
      <c r="I150" s="25">
        <v>30000000</v>
      </c>
      <c r="J150" s="23" t="s">
        <v>3579</v>
      </c>
      <c r="K150" s="23" t="s">
        <v>47</v>
      </c>
      <c r="L150" s="22" t="s">
        <v>3787</v>
      </c>
      <c r="M150" s="22" t="s">
        <v>58</v>
      </c>
      <c r="N150" s="22" t="s">
        <v>122</v>
      </c>
      <c r="O150" s="22" t="s">
        <v>3788</v>
      </c>
      <c r="P150" s="26" t="s">
        <v>61</v>
      </c>
      <c r="Q150" s="26"/>
      <c r="R150" s="26" t="s">
        <v>62</v>
      </c>
      <c r="S150" s="27">
        <v>140060001</v>
      </c>
      <c r="T150" s="26" t="s">
        <v>63</v>
      </c>
      <c r="U150" s="26"/>
      <c r="V150" s="28"/>
      <c r="W150" s="29">
        <v>21488</v>
      </c>
      <c r="X150" s="30"/>
      <c r="Y150" s="26"/>
      <c r="Z150" s="29"/>
      <c r="AA150" s="33">
        <f t="shared" si="2"/>
        <v>0</v>
      </c>
      <c r="AB150" s="31" t="s">
        <v>3824</v>
      </c>
      <c r="AC150" s="32" t="s">
        <v>324</v>
      </c>
      <c r="AD150" s="32"/>
      <c r="AE150" s="22" t="s">
        <v>3790</v>
      </c>
      <c r="AF150" s="26" t="s">
        <v>53</v>
      </c>
      <c r="AG150" s="22" t="s">
        <v>411</v>
      </c>
    </row>
    <row r="151" spans="1:33" ht="75" x14ac:dyDescent="0.25">
      <c r="A151" s="20" t="s">
        <v>56</v>
      </c>
      <c r="B151" s="21">
        <v>80111620</v>
      </c>
      <c r="C151" s="22" t="s">
        <v>3825</v>
      </c>
      <c r="D151" s="36">
        <v>43282</v>
      </c>
      <c r="E151" s="21" t="s">
        <v>3786</v>
      </c>
      <c r="F151" s="23" t="s">
        <v>3677</v>
      </c>
      <c r="G151" s="23" t="s">
        <v>3665</v>
      </c>
      <c r="H151" s="24">
        <v>30000000</v>
      </c>
      <c r="I151" s="25">
        <v>30000000</v>
      </c>
      <c r="J151" s="23" t="s">
        <v>3579</v>
      </c>
      <c r="K151" s="23" t="s">
        <v>47</v>
      </c>
      <c r="L151" s="22" t="s">
        <v>3787</v>
      </c>
      <c r="M151" s="22" t="s">
        <v>58</v>
      </c>
      <c r="N151" s="22" t="s">
        <v>122</v>
      </c>
      <c r="O151" s="22" t="s">
        <v>3788</v>
      </c>
      <c r="P151" s="26" t="s">
        <v>61</v>
      </c>
      <c r="Q151" s="26"/>
      <c r="R151" s="26" t="s">
        <v>62</v>
      </c>
      <c r="S151" s="27">
        <v>140060001</v>
      </c>
      <c r="T151" s="26" t="s">
        <v>63</v>
      </c>
      <c r="U151" s="26"/>
      <c r="V151" s="28"/>
      <c r="W151" s="29">
        <v>214889</v>
      </c>
      <c r="X151" s="30"/>
      <c r="Y151" s="26"/>
      <c r="Z151" s="29"/>
      <c r="AA151" s="33">
        <f t="shared" si="2"/>
        <v>0</v>
      </c>
      <c r="AB151" s="31" t="s">
        <v>3826</v>
      </c>
      <c r="AC151" s="32" t="s">
        <v>324</v>
      </c>
      <c r="AD151" s="32"/>
      <c r="AE151" s="22" t="s">
        <v>3790</v>
      </c>
      <c r="AF151" s="26" t="s">
        <v>53</v>
      </c>
      <c r="AG151" s="22" t="s">
        <v>411</v>
      </c>
    </row>
    <row r="152" spans="1:33" ht="75" x14ac:dyDescent="0.25">
      <c r="A152" s="20" t="s">
        <v>56</v>
      </c>
      <c r="B152" s="21">
        <v>80111620</v>
      </c>
      <c r="C152" s="22" t="s">
        <v>3827</v>
      </c>
      <c r="D152" s="36">
        <v>43282</v>
      </c>
      <c r="E152" s="21" t="s">
        <v>3786</v>
      </c>
      <c r="F152" s="23" t="s">
        <v>3677</v>
      </c>
      <c r="G152" s="23" t="s">
        <v>3665</v>
      </c>
      <c r="H152" s="24">
        <v>30000000</v>
      </c>
      <c r="I152" s="25">
        <v>30000000</v>
      </c>
      <c r="J152" s="23" t="s">
        <v>3579</v>
      </c>
      <c r="K152" s="23" t="s">
        <v>47</v>
      </c>
      <c r="L152" s="22" t="s">
        <v>3787</v>
      </c>
      <c r="M152" s="22" t="s">
        <v>58</v>
      </c>
      <c r="N152" s="22" t="s">
        <v>122</v>
      </c>
      <c r="O152" s="22" t="s">
        <v>3788</v>
      </c>
      <c r="P152" s="26" t="s">
        <v>61</v>
      </c>
      <c r="Q152" s="26"/>
      <c r="R152" s="26" t="s">
        <v>62</v>
      </c>
      <c r="S152" s="27">
        <v>140060001</v>
      </c>
      <c r="T152" s="26" t="s">
        <v>63</v>
      </c>
      <c r="U152" s="26"/>
      <c r="V152" s="28"/>
      <c r="W152" s="29">
        <v>21490</v>
      </c>
      <c r="X152" s="30"/>
      <c r="Y152" s="26"/>
      <c r="Z152" s="29"/>
      <c r="AA152" s="33">
        <f t="shared" si="2"/>
        <v>0</v>
      </c>
      <c r="AB152" s="31" t="s">
        <v>3828</v>
      </c>
      <c r="AC152" s="32" t="s">
        <v>324</v>
      </c>
      <c r="AD152" s="32"/>
      <c r="AE152" s="22" t="s">
        <v>3790</v>
      </c>
      <c r="AF152" s="26" t="s">
        <v>53</v>
      </c>
      <c r="AG152" s="22" t="s">
        <v>411</v>
      </c>
    </row>
    <row r="153" spans="1:33" ht="75" x14ac:dyDescent="0.25">
      <c r="A153" s="20" t="s">
        <v>56</v>
      </c>
      <c r="B153" s="21">
        <v>80111620</v>
      </c>
      <c r="C153" s="22" t="s">
        <v>3829</v>
      </c>
      <c r="D153" s="36">
        <v>43282</v>
      </c>
      <c r="E153" s="21" t="s">
        <v>3786</v>
      </c>
      <c r="F153" s="23" t="s">
        <v>3677</v>
      </c>
      <c r="G153" s="23" t="s">
        <v>3665</v>
      </c>
      <c r="H153" s="24">
        <v>30000000</v>
      </c>
      <c r="I153" s="25">
        <v>30000000</v>
      </c>
      <c r="J153" s="23" t="s">
        <v>3579</v>
      </c>
      <c r="K153" s="23" t="s">
        <v>47</v>
      </c>
      <c r="L153" s="22" t="s">
        <v>3787</v>
      </c>
      <c r="M153" s="22" t="s">
        <v>58</v>
      </c>
      <c r="N153" s="22" t="s">
        <v>122</v>
      </c>
      <c r="O153" s="22" t="s">
        <v>3788</v>
      </c>
      <c r="P153" s="26" t="s">
        <v>61</v>
      </c>
      <c r="Q153" s="26"/>
      <c r="R153" s="26" t="s">
        <v>62</v>
      </c>
      <c r="S153" s="27">
        <v>140060001</v>
      </c>
      <c r="T153" s="26" t="s">
        <v>63</v>
      </c>
      <c r="U153" s="26"/>
      <c r="V153" s="28"/>
      <c r="W153" s="29">
        <v>21491</v>
      </c>
      <c r="X153" s="30"/>
      <c r="Y153" s="26"/>
      <c r="Z153" s="29"/>
      <c r="AA153" s="33">
        <f t="shared" si="2"/>
        <v>0</v>
      </c>
      <c r="AB153" s="31" t="s">
        <v>3830</v>
      </c>
      <c r="AC153" s="32" t="s">
        <v>324</v>
      </c>
      <c r="AD153" s="32"/>
      <c r="AE153" s="22" t="s">
        <v>3790</v>
      </c>
      <c r="AF153" s="26" t="s">
        <v>53</v>
      </c>
      <c r="AG153" s="22" t="s">
        <v>411</v>
      </c>
    </row>
    <row r="154" spans="1:33" ht="75" x14ac:dyDescent="0.25">
      <c r="A154" s="20" t="s">
        <v>56</v>
      </c>
      <c r="B154" s="21">
        <v>80111620</v>
      </c>
      <c r="C154" s="22" t="s">
        <v>3831</v>
      </c>
      <c r="D154" s="36">
        <v>43282</v>
      </c>
      <c r="E154" s="21" t="s">
        <v>3786</v>
      </c>
      <c r="F154" s="23" t="s">
        <v>3677</v>
      </c>
      <c r="G154" s="23" t="s">
        <v>3665</v>
      </c>
      <c r="H154" s="24">
        <v>30000000</v>
      </c>
      <c r="I154" s="25">
        <v>30000000</v>
      </c>
      <c r="J154" s="23" t="s">
        <v>3579</v>
      </c>
      <c r="K154" s="23" t="s">
        <v>47</v>
      </c>
      <c r="L154" s="22" t="s">
        <v>3787</v>
      </c>
      <c r="M154" s="22" t="s">
        <v>58</v>
      </c>
      <c r="N154" s="22" t="s">
        <v>122</v>
      </c>
      <c r="O154" s="22" t="s">
        <v>3788</v>
      </c>
      <c r="P154" s="26" t="s">
        <v>61</v>
      </c>
      <c r="Q154" s="26"/>
      <c r="R154" s="26" t="s">
        <v>62</v>
      </c>
      <c r="S154" s="27">
        <v>140060001</v>
      </c>
      <c r="T154" s="26" t="s">
        <v>63</v>
      </c>
      <c r="U154" s="26"/>
      <c r="V154" s="28"/>
      <c r="W154" s="29">
        <v>21492</v>
      </c>
      <c r="X154" s="30"/>
      <c r="Y154" s="26"/>
      <c r="Z154" s="29"/>
      <c r="AA154" s="33">
        <f t="shared" si="2"/>
        <v>0</v>
      </c>
      <c r="AB154" s="31" t="s">
        <v>3832</v>
      </c>
      <c r="AC154" s="32" t="s">
        <v>324</v>
      </c>
      <c r="AD154" s="32"/>
      <c r="AE154" s="22" t="s">
        <v>3790</v>
      </c>
      <c r="AF154" s="26" t="s">
        <v>53</v>
      </c>
      <c r="AG154" s="22" t="s">
        <v>411</v>
      </c>
    </row>
    <row r="155" spans="1:33" ht="75" x14ac:dyDescent="0.25">
      <c r="A155" s="20" t="s">
        <v>56</v>
      </c>
      <c r="B155" s="21">
        <v>80111620</v>
      </c>
      <c r="C155" s="22" t="s">
        <v>3833</v>
      </c>
      <c r="D155" s="36">
        <v>43282</v>
      </c>
      <c r="E155" s="21" t="s">
        <v>3786</v>
      </c>
      <c r="F155" s="23" t="s">
        <v>3677</v>
      </c>
      <c r="G155" s="23" t="s">
        <v>3665</v>
      </c>
      <c r="H155" s="24">
        <v>30000000</v>
      </c>
      <c r="I155" s="25">
        <v>30000000</v>
      </c>
      <c r="J155" s="23" t="s">
        <v>3579</v>
      </c>
      <c r="K155" s="23" t="s">
        <v>47</v>
      </c>
      <c r="L155" s="22" t="s">
        <v>3787</v>
      </c>
      <c r="M155" s="22" t="s">
        <v>58</v>
      </c>
      <c r="N155" s="22" t="s">
        <v>122</v>
      </c>
      <c r="O155" s="22" t="s">
        <v>3788</v>
      </c>
      <c r="P155" s="26" t="s">
        <v>61</v>
      </c>
      <c r="Q155" s="26"/>
      <c r="R155" s="26" t="s">
        <v>62</v>
      </c>
      <c r="S155" s="27">
        <v>140060001</v>
      </c>
      <c r="T155" s="26" t="s">
        <v>63</v>
      </c>
      <c r="U155" s="26"/>
      <c r="V155" s="28"/>
      <c r="W155" s="29">
        <v>21493</v>
      </c>
      <c r="X155" s="30"/>
      <c r="Y155" s="26"/>
      <c r="Z155" s="29"/>
      <c r="AA155" s="33">
        <f t="shared" si="2"/>
        <v>0</v>
      </c>
      <c r="AB155" s="31" t="s">
        <v>3834</v>
      </c>
      <c r="AC155" s="32" t="s">
        <v>324</v>
      </c>
      <c r="AD155" s="32"/>
      <c r="AE155" s="22" t="s">
        <v>3790</v>
      </c>
      <c r="AF155" s="26" t="s">
        <v>53</v>
      </c>
      <c r="AG155" s="22" t="s">
        <v>411</v>
      </c>
    </row>
    <row r="156" spans="1:33" ht="75" x14ac:dyDescent="0.25">
      <c r="A156" s="20" t="s">
        <v>56</v>
      </c>
      <c r="B156" s="21">
        <v>80111620</v>
      </c>
      <c r="C156" s="22" t="s">
        <v>3835</v>
      </c>
      <c r="D156" s="36">
        <v>43282</v>
      </c>
      <c r="E156" s="21" t="s">
        <v>3786</v>
      </c>
      <c r="F156" s="23" t="s">
        <v>3677</v>
      </c>
      <c r="G156" s="23" t="s">
        <v>3665</v>
      </c>
      <c r="H156" s="24">
        <v>30000000</v>
      </c>
      <c r="I156" s="25">
        <v>30000000</v>
      </c>
      <c r="J156" s="23" t="s">
        <v>3579</v>
      </c>
      <c r="K156" s="23" t="s">
        <v>47</v>
      </c>
      <c r="L156" s="22" t="s">
        <v>3787</v>
      </c>
      <c r="M156" s="22" t="s">
        <v>58</v>
      </c>
      <c r="N156" s="22" t="s">
        <v>122</v>
      </c>
      <c r="O156" s="22" t="s">
        <v>3788</v>
      </c>
      <c r="P156" s="26" t="s">
        <v>61</v>
      </c>
      <c r="Q156" s="26"/>
      <c r="R156" s="26" t="s">
        <v>62</v>
      </c>
      <c r="S156" s="27">
        <v>140060001</v>
      </c>
      <c r="T156" s="26" t="s">
        <v>63</v>
      </c>
      <c r="U156" s="26"/>
      <c r="V156" s="28"/>
      <c r="W156" s="29">
        <v>21494</v>
      </c>
      <c r="X156" s="30"/>
      <c r="Y156" s="26"/>
      <c r="Z156" s="29"/>
      <c r="AA156" s="33">
        <f t="shared" si="2"/>
        <v>0</v>
      </c>
      <c r="AB156" s="31" t="s">
        <v>3836</v>
      </c>
      <c r="AC156" s="32" t="s">
        <v>324</v>
      </c>
      <c r="AD156" s="32"/>
      <c r="AE156" s="22" t="s">
        <v>3790</v>
      </c>
      <c r="AF156" s="26" t="s">
        <v>53</v>
      </c>
      <c r="AG156" s="22" t="s">
        <v>411</v>
      </c>
    </row>
    <row r="157" spans="1:33" ht="75" x14ac:dyDescent="0.25">
      <c r="A157" s="20" t="s">
        <v>56</v>
      </c>
      <c r="B157" s="21">
        <v>80111620</v>
      </c>
      <c r="C157" s="22" t="s">
        <v>3837</v>
      </c>
      <c r="D157" s="36">
        <v>43282</v>
      </c>
      <c r="E157" s="21" t="s">
        <v>3786</v>
      </c>
      <c r="F157" s="23" t="s">
        <v>3677</v>
      </c>
      <c r="G157" s="23" t="s">
        <v>3665</v>
      </c>
      <c r="H157" s="24">
        <v>30000000</v>
      </c>
      <c r="I157" s="25">
        <v>30000000</v>
      </c>
      <c r="J157" s="23" t="s">
        <v>3579</v>
      </c>
      <c r="K157" s="23" t="s">
        <v>47</v>
      </c>
      <c r="L157" s="22" t="s">
        <v>3787</v>
      </c>
      <c r="M157" s="22" t="s">
        <v>58</v>
      </c>
      <c r="N157" s="22" t="s">
        <v>122</v>
      </c>
      <c r="O157" s="22" t="s">
        <v>3788</v>
      </c>
      <c r="P157" s="26" t="s">
        <v>61</v>
      </c>
      <c r="Q157" s="26"/>
      <c r="R157" s="26" t="s">
        <v>62</v>
      </c>
      <c r="S157" s="27">
        <v>140060001</v>
      </c>
      <c r="T157" s="26" t="s">
        <v>63</v>
      </c>
      <c r="U157" s="26"/>
      <c r="V157" s="28"/>
      <c r="W157" s="29">
        <v>21495</v>
      </c>
      <c r="X157" s="30"/>
      <c r="Y157" s="26"/>
      <c r="Z157" s="29"/>
      <c r="AA157" s="33">
        <f t="shared" si="2"/>
        <v>0</v>
      </c>
      <c r="AB157" s="31" t="s">
        <v>3838</v>
      </c>
      <c r="AC157" s="32" t="s">
        <v>324</v>
      </c>
      <c r="AD157" s="32"/>
      <c r="AE157" s="22" t="s">
        <v>3790</v>
      </c>
      <c r="AF157" s="26" t="s">
        <v>53</v>
      </c>
      <c r="AG157" s="22" t="s">
        <v>411</v>
      </c>
    </row>
    <row r="158" spans="1:33" ht="75" x14ac:dyDescent="0.25">
      <c r="A158" s="20" t="s">
        <v>56</v>
      </c>
      <c r="B158" s="21">
        <v>80111620</v>
      </c>
      <c r="C158" s="22" t="s">
        <v>3837</v>
      </c>
      <c r="D158" s="36">
        <v>43282</v>
      </c>
      <c r="E158" s="21" t="s">
        <v>3786</v>
      </c>
      <c r="F158" s="23" t="s">
        <v>3677</v>
      </c>
      <c r="G158" s="23" t="s">
        <v>3665</v>
      </c>
      <c r="H158" s="24">
        <v>30000000</v>
      </c>
      <c r="I158" s="25">
        <v>30000000</v>
      </c>
      <c r="J158" s="23" t="s">
        <v>3579</v>
      </c>
      <c r="K158" s="23" t="s">
        <v>47</v>
      </c>
      <c r="L158" s="22" t="s">
        <v>3787</v>
      </c>
      <c r="M158" s="22" t="s">
        <v>58</v>
      </c>
      <c r="N158" s="22" t="s">
        <v>122</v>
      </c>
      <c r="O158" s="22" t="s">
        <v>3788</v>
      </c>
      <c r="P158" s="26" t="s">
        <v>61</v>
      </c>
      <c r="Q158" s="26"/>
      <c r="R158" s="26" t="s">
        <v>62</v>
      </c>
      <c r="S158" s="27">
        <v>140060001</v>
      </c>
      <c r="T158" s="26" t="s">
        <v>63</v>
      </c>
      <c r="U158" s="26"/>
      <c r="V158" s="28"/>
      <c r="W158" s="29">
        <v>21496</v>
      </c>
      <c r="X158" s="30"/>
      <c r="Y158" s="26"/>
      <c r="Z158" s="29"/>
      <c r="AA158" s="33">
        <f t="shared" si="2"/>
        <v>0</v>
      </c>
      <c r="AB158" s="31" t="s">
        <v>3838</v>
      </c>
      <c r="AC158" s="32" t="s">
        <v>324</v>
      </c>
      <c r="AD158" s="32"/>
      <c r="AE158" s="22" t="s">
        <v>3790</v>
      </c>
      <c r="AF158" s="26" t="s">
        <v>53</v>
      </c>
      <c r="AG158" s="22" t="s">
        <v>411</v>
      </c>
    </row>
    <row r="159" spans="1:33" ht="75" x14ac:dyDescent="0.25">
      <c r="A159" s="20" t="s">
        <v>56</v>
      </c>
      <c r="B159" s="21">
        <v>80111620</v>
      </c>
      <c r="C159" s="22" t="s">
        <v>3839</v>
      </c>
      <c r="D159" s="36">
        <v>43282</v>
      </c>
      <c r="E159" s="21" t="s">
        <v>3786</v>
      </c>
      <c r="F159" s="23" t="s">
        <v>3677</v>
      </c>
      <c r="G159" s="23" t="s">
        <v>3665</v>
      </c>
      <c r="H159" s="24">
        <v>30000000</v>
      </c>
      <c r="I159" s="25">
        <v>30000000</v>
      </c>
      <c r="J159" s="23" t="s">
        <v>3579</v>
      </c>
      <c r="K159" s="23" t="s">
        <v>47</v>
      </c>
      <c r="L159" s="22" t="s">
        <v>3787</v>
      </c>
      <c r="M159" s="22" t="s">
        <v>58</v>
      </c>
      <c r="N159" s="22" t="s">
        <v>122</v>
      </c>
      <c r="O159" s="22" t="s">
        <v>3788</v>
      </c>
      <c r="P159" s="26" t="s">
        <v>61</v>
      </c>
      <c r="Q159" s="26"/>
      <c r="R159" s="26" t="s">
        <v>62</v>
      </c>
      <c r="S159" s="27">
        <v>140060001</v>
      </c>
      <c r="T159" s="26" t="s">
        <v>63</v>
      </c>
      <c r="U159" s="26"/>
      <c r="V159" s="28"/>
      <c r="W159" s="29">
        <v>21497</v>
      </c>
      <c r="X159" s="30"/>
      <c r="Y159" s="26"/>
      <c r="Z159" s="29"/>
      <c r="AA159" s="33">
        <f t="shared" si="2"/>
        <v>0</v>
      </c>
      <c r="AB159" s="31" t="s">
        <v>3840</v>
      </c>
      <c r="AC159" s="32" t="s">
        <v>324</v>
      </c>
      <c r="AD159" s="32"/>
      <c r="AE159" s="22" t="s">
        <v>3790</v>
      </c>
      <c r="AF159" s="26" t="s">
        <v>53</v>
      </c>
      <c r="AG159" s="22" t="s">
        <v>411</v>
      </c>
    </row>
    <row r="160" spans="1:33" ht="75" x14ac:dyDescent="0.25">
      <c r="A160" s="20" t="s">
        <v>56</v>
      </c>
      <c r="B160" s="21">
        <v>80111620</v>
      </c>
      <c r="C160" s="22" t="s">
        <v>3841</v>
      </c>
      <c r="D160" s="36">
        <v>43282</v>
      </c>
      <c r="E160" s="21" t="s">
        <v>3786</v>
      </c>
      <c r="F160" s="23" t="s">
        <v>3677</v>
      </c>
      <c r="G160" s="23" t="s">
        <v>3665</v>
      </c>
      <c r="H160" s="24">
        <v>30000000</v>
      </c>
      <c r="I160" s="25">
        <v>30000000</v>
      </c>
      <c r="J160" s="23" t="s">
        <v>3579</v>
      </c>
      <c r="K160" s="23" t="s">
        <v>47</v>
      </c>
      <c r="L160" s="22" t="s">
        <v>3787</v>
      </c>
      <c r="M160" s="22" t="s">
        <v>58</v>
      </c>
      <c r="N160" s="22" t="s">
        <v>122</v>
      </c>
      <c r="O160" s="22" t="s">
        <v>3788</v>
      </c>
      <c r="P160" s="26" t="s">
        <v>61</v>
      </c>
      <c r="Q160" s="26"/>
      <c r="R160" s="26" t="s">
        <v>62</v>
      </c>
      <c r="S160" s="27">
        <v>140060001</v>
      </c>
      <c r="T160" s="26" t="s">
        <v>63</v>
      </c>
      <c r="U160" s="26"/>
      <c r="V160" s="28"/>
      <c r="W160" s="29">
        <v>21498</v>
      </c>
      <c r="X160" s="30"/>
      <c r="Y160" s="26"/>
      <c r="Z160" s="29"/>
      <c r="AA160" s="33">
        <f t="shared" si="2"/>
        <v>0</v>
      </c>
      <c r="AB160" s="31" t="s">
        <v>3842</v>
      </c>
      <c r="AC160" s="32" t="s">
        <v>324</v>
      </c>
      <c r="AD160" s="32"/>
      <c r="AE160" s="22" t="s">
        <v>3790</v>
      </c>
      <c r="AF160" s="26" t="s">
        <v>53</v>
      </c>
      <c r="AG160" s="22" t="s">
        <v>411</v>
      </c>
    </row>
    <row r="161" spans="1:33" ht="75" x14ac:dyDescent="0.25">
      <c r="A161" s="20" t="s">
        <v>56</v>
      </c>
      <c r="B161" s="21">
        <v>80111620</v>
      </c>
      <c r="C161" s="22" t="s">
        <v>3843</v>
      </c>
      <c r="D161" s="36">
        <v>43282</v>
      </c>
      <c r="E161" s="21" t="s">
        <v>3786</v>
      </c>
      <c r="F161" s="23" t="s">
        <v>3677</v>
      </c>
      <c r="G161" s="23" t="s">
        <v>3665</v>
      </c>
      <c r="H161" s="24">
        <v>30000000</v>
      </c>
      <c r="I161" s="25">
        <v>30000000</v>
      </c>
      <c r="J161" s="23" t="s">
        <v>3579</v>
      </c>
      <c r="K161" s="23" t="s">
        <v>47</v>
      </c>
      <c r="L161" s="22" t="s">
        <v>3787</v>
      </c>
      <c r="M161" s="22" t="s">
        <v>58</v>
      </c>
      <c r="N161" s="22" t="s">
        <v>122</v>
      </c>
      <c r="O161" s="22" t="s">
        <v>3788</v>
      </c>
      <c r="P161" s="26" t="s">
        <v>61</v>
      </c>
      <c r="Q161" s="26"/>
      <c r="R161" s="26" t="s">
        <v>62</v>
      </c>
      <c r="S161" s="27">
        <v>140060001</v>
      </c>
      <c r="T161" s="26" t="s">
        <v>63</v>
      </c>
      <c r="U161" s="26"/>
      <c r="V161" s="28"/>
      <c r="W161" s="29">
        <v>21499</v>
      </c>
      <c r="X161" s="30"/>
      <c r="Y161" s="26"/>
      <c r="Z161" s="29"/>
      <c r="AA161" s="33">
        <f t="shared" si="2"/>
        <v>0</v>
      </c>
      <c r="AB161" s="31" t="s">
        <v>3844</v>
      </c>
      <c r="AC161" s="32" t="s">
        <v>324</v>
      </c>
      <c r="AD161" s="32"/>
      <c r="AE161" s="22" t="s">
        <v>3790</v>
      </c>
      <c r="AF161" s="26" t="s">
        <v>53</v>
      </c>
      <c r="AG161" s="22" t="s">
        <v>411</v>
      </c>
    </row>
    <row r="162" spans="1:33" ht="75" x14ac:dyDescent="0.25">
      <c r="A162" s="20" t="s">
        <v>56</v>
      </c>
      <c r="B162" s="21">
        <v>80111620</v>
      </c>
      <c r="C162" s="22" t="s">
        <v>3845</v>
      </c>
      <c r="D162" s="36">
        <v>43282</v>
      </c>
      <c r="E162" s="21" t="s">
        <v>3786</v>
      </c>
      <c r="F162" s="23" t="s">
        <v>3677</v>
      </c>
      <c r="G162" s="23" t="s">
        <v>3665</v>
      </c>
      <c r="H162" s="24">
        <v>30000000</v>
      </c>
      <c r="I162" s="25">
        <v>30000000</v>
      </c>
      <c r="J162" s="23" t="s">
        <v>3579</v>
      </c>
      <c r="K162" s="23" t="s">
        <v>47</v>
      </c>
      <c r="L162" s="22" t="s">
        <v>3787</v>
      </c>
      <c r="M162" s="22" t="s">
        <v>58</v>
      </c>
      <c r="N162" s="22" t="s">
        <v>122</v>
      </c>
      <c r="O162" s="22" t="s">
        <v>3788</v>
      </c>
      <c r="P162" s="26" t="s">
        <v>61</v>
      </c>
      <c r="Q162" s="26"/>
      <c r="R162" s="26" t="s">
        <v>62</v>
      </c>
      <c r="S162" s="27">
        <v>140060001</v>
      </c>
      <c r="T162" s="26" t="s">
        <v>63</v>
      </c>
      <c r="U162" s="26"/>
      <c r="V162" s="28"/>
      <c r="W162" s="29">
        <v>21500</v>
      </c>
      <c r="X162" s="30"/>
      <c r="Y162" s="26"/>
      <c r="Z162" s="29"/>
      <c r="AA162" s="33">
        <f t="shared" si="2"/>
        <v>0</v>
      </c>
      <c r="AB162" s="31" t="s">
        <v>3846</v>
      </c>
      <c r="AC162" s="32" t="s">
        <v>324</v>
      </c>
      <c r="AD162" s="32"/>
      <c r="AE162" s="22" t="s">
        <v>3790</v>
      </c>
      <c r="AF162" s="26" t="s">
        <v>53</v>
      </c>
      <c r="AG162" s="22" t="s">
        <v>411</v>
      </c>
    </row>
    <row r="163" spans="1:33" ht="75" x14ac:dyDescent="0.25">
      <c r="A163" s="20" t="s">
        <v>56</v>
      </c>
      <c r="B163" s="21">
        <v>80111620</v>
      </c>
      <c r="C163" s="22" t="s">
        <v>3847</v>
      </c>
      <c r="D163" s="36">
        <v>43282</v>
      </c>
      <c r="E163" s="21" t="s">
        <v>3786</v>
      </c>
      <c r="F163" s="23" t="s">
        <v>3677</v>
      </c>
      <c r="G163" s="23" t="s">
        <v>3665</v>
      </c>
      <c r="H163" s="24">
        <v>30000000</v>
      </c>
      <c r="I163" s="25">
        <v>30000000</v>
      </c>
      <c r="J163" s="23" t="s">
        <v>3579</v>
      </c>
      <c r="K163" s="23" t="s">
        <v>47</v>
      </c>
      <c r="L163" s="22" t="s">
        <v>3787</v>
      </c>
      <c r="M163" s="22" t="s">
        <v>58</v>
      </c>
      <c r="N163" s="22" t="s">
        <v>122</v>
      </c>
      <c r="O163" s="22" t="s">
        <v>3788</v>
      </c>
      <c r="P163" s="26" t="s">
        <v>61</v>
      </c>
      <c r="Q163" s="26"/>
      <c r="R163" s="26" t="s">
        <v>62</v>
      </c>
      <c r="S163" s="27">
        <v>140060001</v>
      </c>
      <c r="T163" s="26" t="s">
        <v>63</v>
      </c>
      <c r="U163" s="26"/>
      <c r="V163" s="28"/>
      <c r="W163" s="29">
        <v>21501</v>
      </c>
      <c r="X163" s="30"/>
      <c r="Y163" s="26"/>
      <c r="Z163" s="29"/>
      <c r="AA163" s="33">
        <f t="shared" si="2"/>
        <v>0</v>
      </c>
      <c r="AB163" s="31" t="s">
        <v>3848</v>
      </c>
      <c r="AC163" s="32" t="s">
        <v>324</v>
      </c>
      <c r="AD163" s="32"/>
      <c r="AE163" s="22" t="s">
        <v>3790</v>
      </c>
      <c r="AF163" s="26" t="s">
        <v>53</v>
      </c>
      <c r="AG163" s="22" t="s">
        <v>411</v>
      </c>
    </row>
    <row r="164" spans="1:33" ht="75" x14ac:dyDescent="0.25">
      <c r="A164" s="20" t="s">
        <v>56</v>
      </c>
      <c r="B164" s="21">
        <v>80111620</v>
      </c>
      <c r="C164" s="22" t="s">
        <v>3849</v>
      </c>
      <c r="D164" s="36">
        <v>43282</v>
      </c>
      <c r="E164" s="21" t="s">
        <v>3786</v>
      </c>
      <c r="F164" s="23" t="s">
        <v>3677</v>
      </c>
      <c r="G164" s="23" t="s">
        <v>3665</v>
      </c>
      <c r="H164" s="24">
        <v>30000000</v>
      </c>
      <c r="I164" s="25">
        <v>30000000</v>
      </c>
      <c r="J164" s="23" t="s">
        <v>3579</v>
      </c>
      <c r="K164" s="23" t="s">
        <v>47</v>
      </c>
      <c r="L164" s="22" t="s">
        <v>3787</v>
      </c>
      <c r="M164" s="22" t="s">
        <v>58</v>
      </c>
      <c r="N164" s="22" t="s">
        <v>122</v>
      </c>
      <c r="O164" s="22" t="s">
        <v>3788</v>
      </c>
      <c r="P164" s="26" t="s">
        <v>61</v>
      </c>
      <c r="Q164" s="26"/>
      <c r="R164" s="26" t="s">
        <v>62</v>
      </c>
      <c r="S164" s="27">
        <v>140060001</v>
      </c>
      <c r="T164" s="26" t="s">
        <v>63</v>
      </c>
      <c r="U164" s="26"/>
      <c r="V164" s="28"/>
      <c r="W164" s="29">
        <v>21502</v>
      </c>
      <c r="X164" s="30"/>
      <c r="Y164" s="26"/>
      <c r="Z164" s="29"/>
      <c r="AA164" s="33">
        <f t="shared" si="2"/>
        <v>0</v>
      </c>
      <c r="AB164" s="31" t="s">
        <v>3850</v>
      </c>
      <c r="AC164" s="32" t="s">
        <v>324</v>
      </c>
      <c r="AD164" s="32"/>
      <c r="AE164" s="22" t="s">
        <v>3790</v>
      </c>
      <c r="AF164" s="26" t="s">
        <v>53</v>
      </c>
      <c r="AG164" s="22" t="s">
        <v>411</v>
      </c>
    </row>
    <row r="165" spans="1:33" ht="75" x14ac:dyDescent="0.25">
      <c r="A165" s="20" t="s">
        <v>56</v>
      </c>
      <c r="B165" s="21">
        <v>80111620</v>
      </c>
      <c r="C165" s="22" t="s">
        <v>3851</v>
      </c>
      <c r="D165" s="36">
        <v>43282</v>
      </c>
      <c r="E165" s="21" t="s">
        <v>3786</v>
      </c>
      <c r="F165" s="23" t="s">
        <v>3677</v>
      </c>
      <c r="G165" s="23" t="s">
        <v>3665</v>
      </c>
      <c r="H165" s="24">
        <v>30000000</v>
      </c>
      <c r="I165" s="25">
        <v>30000000</v>
      </c>
      <c r="J165" s="23" t="s">
        <v>3579</v>
      </c>
      <c r="K165" s="23" t="s">
        <v>47</v>
      </c>
      <c r="L165" s="22" t="s">
        <v>3787</v>
      </c>
      <c r="M165" s="22" t="s">
        <v>58</v>
      </c>
      <c r="N165" s="22" t="s">
        <v>122</v>
      </c>
      <c r="O165" s="22" t="s">
        <v>3788</v>
      </c>
      <c r="P165" s="26" t="s">
        <v>61</v>
      </c>
      <c r="Q165" s="26"/>
      <c r="R165" s="26" t="s">
        <v>62</v>
      </c>
      <c r="S165" s="27">
        <v>140060001</v>
      </c>
      <c r="T165" s="26" t="s">
        <v>63</v>
      </c>
      <c r="U165" s="26"/>
      <c r="V165" s="28"/>
      <c r="W165" s="29">
        <v>21503</v>
      </c>
      <c r="X165" s="30"/>
      <c r="Y165" s="26"/>
      <c r="Z165" s="29"/>
      <c r="AA165" s="33">
        <f t="shared" si="2"/>
        <v>0</v>
      </c>
      <c r="AB165" s="31" t="s">
        <v>3852</v>
      </c>
      <c r="AC165" s="32" t="s">
        <v>324</v>
      </c>
      <c r="AD165" s="32"/>
      <c r="AE165" s="22" t="s">
        <v>3790</v>
      </c>
      <c r="AF165" s="26" t="s">
        <v>53</v>
      </c>
      <c r="AG165" s="22" t="s">
        <v>411</v>
      </c>
    </row>
    <row r="166" spans="1:33" ht="75" x14ac:dyDescent="0.25">
      <c r="A166" s="20" t="s">
        <v>56</v>
      </c>
      <c r="B166" s="21">
        <v>80111620</v>
      </c>
      <c r="C166" s="22" t="s">
        <v>3853</v>
      </c>
      <c r="D166" s="36">
        <v>43282</v>
      </c>
      <c r="E166" s="21" t="s">
        <v>3786</v>
      </c>
      <c r="F166" s="23" t="s">
        <v>3677</v>
      </c>
      <c r="G166" s="23" t="s">
        <v>3665</v>
      </c>
      <c r="H166" s="24">
        <v>30000000</v>
      </c>
      <c r="I166" s="25">
        <v>30000000</v>
      </c>
      <c r="J166" s="23" t="s">
        <v>3579</v>
      </c>
      <c r="K166" s="23" t="s">
        <v>47</v>
      </c>
      <c r="L166" s="22" t="s">
        <v>3787</v>
      </c>
      <c r="M166" s="22" t="s">
        <v>58</v>
      </c>
      <c r="N166" s="22" t="s">
        <v>122</v>
      </c>
      <c r="O166" s="22" t="s">
        <v>3788</v>
      </c>
      <c r="P166" s="26" t="s">
        <v>61</v>
      </c>
      <c r="Q166" s="26"/>
      <c r="R166" s="26" t="s">
        <v>62</v>
      </c>
      <c r="S166" s="27">
        <v>140060001</v>
      </c>
      <c r="T166" s="26" t="s">
        <v>63</v>
      </c>
      <c r="U166" s="26"/>
      <c r="V166" s="28"/>
      <c r="W166" s="29">
        <v>21504</v>
      </c>
      <c r="X166" s="30"/>
      <c r="Y166" s="26"/>
      <c r="Z166" s="29"/>
      <c r="AA166" s="33">
        <f t="shared" si="2"/>
        <v>0</v>
      </c>
      <c r="AB166" s="31" t="s">
        <v>3854</v>
      </c>
      <c r="AC166" s="32" t="s">
        <v>324</v>
      </c>
      <c r="AD166" s="32"/>
      <c r="AE166" s="22" t="s">
        <v>3790</v>
      </c>
      <c r="AF166" s="26" t="s">
        <v>53</v>
      </c>
      <c r="AG166" s="22" t="s">
        <v>411</v>
      </c>
    </row>
    <row r="167" spans="1:33" ht="75" x14ac:dyDescent="0.25">
      <c r="A167" s="20" t="s">
        <v>56</v>
      </c>
      <c r="B167" s="21">
        <v>80111620</v>
      </c>
      <c r="C167" s="22" t="s">
        <v>3855</v>
      </c>
      <c r="D167" s="36">
        <v>43282</v>
      </c>
      <c r="E167" s="21" t="s">
        <v>3786</v>
      </c>
      <c r="F167" s="23" t="s">
        <v>3677</v>
      </c>
      <c r="G167" s="23" t="s">
        <v>3665</v>
      </c>
      <c r="H167" s="24">
        <v>30000000</v>
      </c>
      <c r="I167" s="25">
        <v>30000000</v>
      </c>
      <c r="J167" s="23" t="s">
        <v>3579</v>
      </c>
      <c r="K167" s="23" t="s">
        <v>47</v>
      </c>
      <c r="L167" s="22" t="s">
        <v>3787</v>
      </c>
      <c r="M167" s="22" t="s">
        <v>58</v>
      </c>
      <c r="N167" s="22" t="s">
        <v>122</v>
      </c>
      <c r="O167" s="22" t="s">
        <v>3788</v>
      </c>
      <c r="P167" s="26" t="s">
        <v>61</v>
      </c>
      <c r="Q167" s="26"/>
      <c r="R167" s="26" t="s">
        <v>62</v>
      </c>
      <c r="S167" s="27">
        <v>140060001</v>
      </c>
      <c r="T167" s="26" t="s">
        <v>63</v>
      </c>
      <c r="U167" s="26"/>
      <c r="V167" s="28"/>
      <c r="W167" s="29">
        <v>21505</v>
      </c>
      <c r="X167" s="30"/>
      <c r="Y167" s="26"/>
      <c r="Z167" s="29"/>
      <c r="AA167" s="33">
        <f t="shared" si="2"/>
        <v>0</v>
      </c>
      <c r="AB167" s="31" t="s">
        <v>3856</v>
      </c>
      <c r="AC167" s="32" t="s">
        <v>324</v>
      </c>
      <c r="AD167" s="32"/>
      <c r="AE167" s="22" t="s">
        <v>3790</v>
      </c>
      <c r="AF167" s="26" t="s">
        <v>53</v>
      </c>
      <c r="AG167" s="22" t="s">
        <v>411</v>
      </c>
    </row>
    <row r="168" spans="1:33" ht="75" x14ac:dyDescent="0.25">
      <c r="A168" s="20" t="s">
        <v>56</v>
      </c>
      <c r="B168" s="21">
        <v>80111620</v>
      </c>
      <c r="C168" s="22" t="s">
        <v>3857</v>
      </c>
      <c r="D168" s="36">
        <v>43282</v>
      </c>
      <c r="E168" s="21" t="s">
        <v>3786</v>
      </c>
      <c r="F168" s="23" t="s">
        <v>3677</v>
      </c>
      <c r="G168" s="23" t="s">
        <v>3665</v>
      </c>
      <c r="H168" s="24">
        <v>30000000</v>
      </c>
      <c r="I168" s="25">
        <v>30000000</v>
      </c>
      <c r="J168" s="23" t="s">
        <v>3579</v>
      </c>
      <c r="K168" s="23" t="s">
        <v>47</v>
      </c>
      <c r="L168" s="22" t="s">
        <v>3787</v>
      </c>
      <c r="M168" s="22" t="s">
        <v>58</v>
      </c>
      <c r="N168" s="22" t="s">
        <v>122</v>
      </c>
      <c r="O168" s="22" t="s">
        <v>3788</v>
      </c>
      <c r="P168" s="26" t="s">
        <v>61</v>
      </c>
      <c r="Q168" s="26"/>
      <c r="R168" s="26" t="s">
        <v>62</v>
      </c>
      <c r="S168" s="27">
        <v>140060001</v>
      </c>
      <c r="T168" s="26" t="s">
        <v>63</v>
      </c>
      <c r="U168" s="26"/>
      <c r="V168" s="28"/>
      <c r="W168" s="29">
        <v>21506</v>
      </c>
      <c r="X168" s="30"/>
      <c r="Y168" s="26"/>
      <c r="Z168" s="29"/>
      <c r="AA168" s="33">
        <f t="shared" si="2"/>
        <v>0</v>
      </c>
      <c r="AB168" s="31" t="s">
        <v>3858</v>
      </c>
      <c r="AC168" s="32" t="s">
        <v>324</v>
      </c>
      <c r="AD168" s="32"/>
      <c r="AE168" s="22" t="s">
        <v>3790</v>
      </c>
      <c r="AF168" s="26" t="s">
        <v>53</v>
      </c>
      <c r="AG168" s="22" t="s">
        <v>411</v>
      </c>
    </row>
    <row r="169" spans="1:33" ht="75" x14ac:dyDescent="0.25">
      <c r="A169" s="20" t="s">
        <v>56</v>
      </c>
      <c r="B169" s="21">
        <v>80111620</v>
      </c>
      <c r="C169" s="22" t="s">
        <v>3859</v>
      </c>
      <c r="D169" s="36">
        <v>43282</v>
      </c>
      <c r="E169" s="21" t="s">
        <v>3786</v>
      </c>
      <c r="F169" s="23" t="s">
        <v>3677</v>
      </c>
      <c r="G169" s="23" t="s">
        <v>3665</v>
      </c>
      <c r="H169" s="24">
        <v>30000000</v>
      </c>
      <c r="I169" s="25">
        <v>30000000</v>
      </c>
      <c r="J169" s="23" t="s">
        <v>3579</v>
      </c>
      <c r="K169" s="23" t="s">
        <v>47</v>
      </c>
      <c r="L169" s="22" t="s">
        <v>3787</v>
      </c>
      <c r="M169" s="22" t="s">
        <v>58</v>
      </c>
      <c r="N169" s="22" t="s">
        <v>122</v>
      </c>
      <c r="O169" s="22" t="s">
        <v>3788</v>
      </c>
      <c r="P169" s="26" t="s">
        <v>61</v>
      </c>
      <c r="Q169" s="26"/>
      <c r="R169" s="26" t="s">
        <v>62</v>
      </c>
      <c r="S169" s="27">
        <v>140060001</v>
      </c>
      <c r="T169" s="26" t="s">
        <v>63</v>
      </c>
      <c r="U169" s="26"/>
      <c r="V169" s="28"/>
      <c r="W169" s="29">
        <v>21507</v>
      </c>
      <c r="X169" s="30"/>
      <c r="Y169" s="26"/>
      <c r="Z169" s="29"/>
      <c r="AA169" s="33">
        <f t="shared" si="2"/>
        <v>0</v>
      </c>
      <c r="AB169" s="31" t="s">
        <v>3860</v>
      </c>
      <c r="AC169" s="32" t="s">
        <v>324</v>
      </c>
      <c r="AD169" s="32"/>
      <c r="AE169" s="22" t="s">
        <v>3790</v>
      </c>
      <c r="AF169" s="26" t="s">
        <v>53</v>
      </c>
      <c r="AG169" s="22" t="s">
        <v>411</v>
      </c>
    </row>
    <row r="170" spans="1:33" ht="75" x14ac:dyDescent="0.25">
      <c r="A170" s="20" t="s">
        <v>56</v>
      </c>
      <c r="B170" s="21">
        <v>80111620</v>
      </c>
      <c r="C170" s="22" t="s">
        <v>3861</v>
      </c>
      <c r="D170" s="36">
        <v>43282</v>
      </c>
      <c r="E170" s="21" t="s">
        <v>3786</v>
      </c>
      <c r="F170" s="23" t="s">
        <v>3677</v>
      </c>
      <c r="G170" s="23" t="s">
        <v>3665</v>
      </c>
      <c r="H170" s="24">
        <v>30000000</v>
      </c>
      <c r="I170" s="25">
        <v>30000000</v>
      </c>
      <c r="J170" s="23" t="s">
        <v>3579</v>
      </c>
      <c r="K170" s="23" t="s">
        <v>47</v>
      </c>
      <c r="L170" s="22" t="s">
        <v>3787</v>
      </c>
      <c r="M170" s="22" t="s">
        <v>58</v>
      </c>
      <c r="N170" s="22" t="s">
        <v>122</v>
      </c>
      <c r="O170" s="22" t="s">
        <v>3788</v>
      </c>
      <c r="P170" s="26" t="s">
        <v>61</v>
      </c>
      <c r="Q170" s="26"/>
      <c r="R170" s="26" t="s">
        <v>62</v>
      </c>
      <c r="S170" s="27">
        <v>140060001</v>
      </c>
      <c r="T170" s="26" t="s">
        <v>63</v>
      </c>
      <c r="U170" s="26"/>
      <c r="V170" s="28"/>
      <c r="W170" s="29">
        <v>21508</v>
      </c>
      <c r="X170" s="30"/>
      <c r="Y170" s="26"/>
      <c r="Z170" s="29"/>
      <c r="AA170" s="33">
        <f t="shared" si="2"/>
        <v>0</v>
      </c>
      <c r="AB170" s="31" t="s">
        <v>3862</v>
      </c>
      <c r="AC170" s="32" t="s">
        <v>324</v>
      </c>
      <c r="AD170" s="32"/>
      <c r="AE170" s="22" t="s">
        <v>3790</v>
      </c>
      <c r="AF170" s="26" t="s">
        <v>53</v>
      </c>
      <c r="AG170" s="22" t="s">
        <v>411</v>
      </c>
    </row>
    <row r="171" spans="1:33" ht="75" x14ac:dyDescent="0.25">
      <c r="A171" s="20" t="s">
        <v>56</v>
      </c>
      <c r="B171" s="21">
        <v>80111620</v>
      </c>
      <c r="C171" s="22" t="s">
        <v>3863</v>
      </c>
      <c r="D171" s="36">
        <v>43282</v>
      </c>
      <c r="E171" s="21" t="s">
        <v>3786</v>
      </c>
      <c r="F171" s="23" t="s">
        <v>3677</v>
      </c>
      <c r="G171" s="23" t="s">
        <v>3665</v>
      </c>
      <c r="H171" s="24">
        <v>30000000</v>
      </c>
      <c r="I171" s="25">
        <v>30000000</v>
      </c>
      <c r="J171" s="23" t="s">
        <v>3579</v>
      </c>
      <c r="K171" s="23" t="s">
        <v>47</v>
      </c>
      <c r="L171" s="22" t="s">
        <v>3787</v>
      </c>
      <c r="M171" s="22" t="s">
        <v>58</v>
      </c>
      <c r="N171" s="22" t="s">
        <v>122</v>
      </c>
      <c r="O171" s="22" t="s">
        <v>3788</v>
      </c>
      <c r="P171" s="26" t="s">
        <v>61</v>
      </c>
      <c r="Q171" s="26"/>
      <c r="R171" s="26" t="s">
        <v>62</v>
      </c>
      <c r="S171" s="27">
        <v>140060001</v>
      </c>
      <c r="T171" s="26" t="s">
        <v>63</v>
      </c>
      <c r="U171" s="26"/>
      <c r="V171" s="28"/>
      <c r="W171" s="29">
        <v>21509</v>
      </c>
      <c r="X171" s="30"/>
      <c r="Y171" s="26"/>
      <c r="Z171" s="29"/>
      <c r="AA171" s="33">
        <f t="shared" si="2"/>
        <v>0</v>
      </c>
      <c r="AB171" s="31" t="s">
        <v>3864</v>
      </c>
      <c r="AC171" s="32" t="s">
        <v>324</v>
      </c>
      <c r="AD171" s="32"/>
      <c r="AE171" s="22" t="s">
        <v>3790</v>
      </c>
      <c r="AF171" s="26" t="s">
        <v>53</v>
      </c>
      <c r="AG171" s="22" t="s">
        <v>411</v>
      </c>
    </row>
    <row r="172" spans="1:33" ht="75" x14ac:dyDescent="0.25">
      <c r="A172" s="20" t="s">
        <v>56</v>
      </c>
      <c r="B172" s="21">
        <v>80111620</v>
      </c>
      <c r="C172" s="22" t="s">
        <v>3865</v>
      </c>
      <c r="D172" s="36">
        <v>43282</v>
      </c>
      <c r="E172" s="21" t="s">
        <v>3786</v>
      </c>
      <c r="F172" s="23" t="s">
        <v>3677</v>
      </c>
      <c r="G172" s="23" t="s">
        <v>3665</v>
      </c>
      <c r="H172" s="24">
        <v>30000000</v>
      </c>
      <c r="I172" s="25">
        <v>30000000</v>
      </c>
      <c r="J172" s="23" t="s">
        <v>3579</v>
      </c>
      <c r="K172" s="23" t="s">
        <v>47</v>
      </c>
      <c r="L172" s="22" t="s">
        <v>3787</v>
      </c>
      <c r="M172" s="22" t="s">
        <v>58</v>
      </c>
      <c r="N172" s="22" t="s">
        <v>122</v>
      </c>
      <c r="O172" s="22" t="s">
        <v>3788</v>
      </c>
      <c r="P172" s="26" t="s">
        <v>61</v>
      </c>
      <c r="Q172" s="26"/>
      <c r="R172" s="26" t="s">
        <v>62</v>
      </c>
      <c r="S172" s="27">
        <v>140060001</v>
      </c>
      <c r="T172" s="26" t="s">
        <v>63</v>
      </c>
      <c r="U172" s="26"/>
      <c r="V172" s="28"/>
      <c r="W172" s="29">
        <v>21510</v>
      </c>
      <c r="X172" s="30"/>
      <c r="Y172" s="26"/>
      <c r="Z172" s="29"/>
      <c r="AA172" s="33">
        <f t="shared" si="2"/>
        <v>0</v>
      </c>
      <c r="AB172" s="31" t="s">
        <v>3866</v>
      </c>
      <c r="AC172" s="32" t="s">
        <v>324</v>
      </c>
      <c r="AD172" s="32"/>
      <c r="AE172" s="22" t="s">
        <v>3790</v>
      </c>
      <c r="AF172" s="26" t="s">
        <v>53</v>
      </c>
      <c r="AG172" s="22" t="s">
        <v>411</v>
      </c>
    </row>
    <row r="173" spans="1:33" ht="75" x14ac:dyDescent="0.25">
      <c r="A173" s="20" t="s">
        <v>56</v>
      </c>
      <c r="B173" s="21">
        <v>80111620</v>
      </c>
      <c r="C173" s="22" t="s">
        <v>3867</v>
      </c>
      <c r="D173" s="36">
        <v>43282</v>
      </c>
      <c r="E173" s="21" t="s">
        <v>3786</v>
      </c>
      <c r="F173" s="23" t="s">
        <v>3677</v>
      </c>
      <c r="G173" s="23" t="s">
        <v>3665</v>
      </c>
      <c r="H173" s="24">
        <v>30000000</v>
      </c>
      <c r="I173" s="25">
        <v>30000000</v>
      </c>
      <c r="J173" s="23" t="s">
        <v>3579</v>
      </c>
      <c r="K173" s="23" t="s">
        <v>47</v>
      </c>
      <c r="L173" s="22" t="s">
        <v>3787</v>
      </c>
      <c r="M173" s="22" t="s">
        <v>58</v>
      </c>
      <c r="N173" s="22" t="s">
        <v>122</v>
      </c>
      <c r="O173" s="22" t="s">
        <v>3788</v>
      </c>
      <c r="P173" s="26" t="s">
        <v>61</v>
      </c>
      <c r="Q173" s="26"/>
      <c r="R173" s="26" t="s">
        <v>62</v>
      </c>
      <c r="S173" s="27">
        <v>140060001</v>
      </c>
      <c r="T173" s="26" t="s">
        <v>63</v>
      </c>
      <c r="U173" s="26"/>
      <c r="V173" s="28"/>
      <c r="W173" s="29">
        <v>21511</v>
      </c>
      <c r="X173" s="30"/>
      <c r="Y173" s="26"/>
      <c r="Z173" s="29"/>
      <c r="AA173" s="33">
        <f t="shared" si="2"/>
        <v>0</v>
      </c>
      <c r="AB173" s="31" t="s">
        <v>3868</v>
      </c>
      <c r="AC173" s="32" t="s">
        <v>324</v>
      </c>
      <c r="AD173" s="32"/>
      <c r="AE173" s="22" t="s">
        <v>3790</v>
      </c>
      <c r="AF173" s="26" t="s">
        <v>53</v>
      </c>
      <c r="AG173" s="22" t="s">
        <v>411</v>
      </c>
    </row>
    <row r="174" spans="1:33" ht="75" x14ac:dyDescent="0.25">
      <c r="A174" s="20" t="s">
        <v>56</v>
      </c>
      <c r="B174" s="21">
        <v>80111620</v>
      </c>
      <c r="C174" s="22" t="s">
        <v>3869</v>
      </c>
      <c r="D174" s="36">
        <v>43282</v>
      </c>
      <c r="E174" s="21" t="s">
        <v>3786</v>
      </c>
      <c r="F174" s="23" t="s">
        <v>3677</v>
      </c>
      <c r="G174" s="23" t="s">
        <v>3665</v>
      </c>
      <c r="H174" s="24">
        <v>30000000</v>
      </c>
      <c r="I174" s="25">
        <v>30000000</v>
      </c>
      <c r="J174" s="23" t="s">
        <v>3579</v>
      </c>
      <c r="K174" s="23" t="s">
        <v>47</v>
      </c>
      <c r="L174" s="22" t="s">
        <v>3787</v>
      </c>
      <c r="M174" s="22" t="s">
        <v>58</v>
      </c>
      <c r="N174" s="22" t="s">
        <v>122</v>
      </c>
      <c r="O174" s="22" t="s">
        <v>3788</v>
      </c>
      <c r="P174" s="26" t="s">
        <v>61</v>
      </c>
      <c r="Q174" s="26"/>
      <c r="R174" s="26" t="s">
        <v>62</v>
      </c>
      <c r="S174" s="27">
        <v>140060001</v>
      </c>
      <c r="T174" s="26" t="s">
        <v>63</v>
      </c>
      <c r="U174" s="26"/>
      <c r="V174" s="28"/>
      <c r="W174" s="29">
        <v>21512</v>
      </c>
      <c r="X174" s="30"/>
      <c r="Y174" s="26"/>
      <c r="Z174" s="29"/>
      <c r="AA174" s="33">
        <f t="shared" si="2"/>
        <v>0</v>
      </c>
      <c r="AB174" s="31" t="s">
        <v>3870</v>
      </c>
      <c r="AC174" s="32" t="s">
        <v>324</v>
      </c>
      <c r="AD174" s="32"/>
      <c r="AE174" s="22" t="s">
        <v>3790</v>
      </c>
      <c r="AF174" s="26" t="s">
        <v>53</v>
      </c>
      <c r="AG174" s="22" t="s">
        <v>411</v>
      </c>
    </row>
    <row r="175" spans="1:33" ht="75" x14ac:dyDescent="0.25">
      <c r="A175" s="20" t="s">
        <v>56</v>
      </c>
      <c r="B175" s="21">
        <v>80111620</v>
      </c>
      <c r="C175" s="22" t="s">
        <v>3871</v>
      </c>
      <c r="D175" s="36">
        <v>43282</v>
      </c>
      <c r="E175" s="21" t="s">
        <v>3786</v>
      </c>
      <c r="F175" s="23" t="s">
        <v>3677</v>
      </c>
      <c r="G175" s="23" t="s">
        <v>3665</v>
      </c>
      <c r="H175" s="24">
        <v>30000000</v>
      </c>
      <c r="I175" s="25">
        <v>30000000</v>
      </c>
      <c r="J175" s="23" t="s">
        <v>3579</v>
      </c>
      <c r="K175" s="23" t="s">
        <v>47</v>
      </c>
      <c r="L175" s="22" t="s">
        <v>3787</v>
      </c>
      <c r="M175" s="22" t="s">
        <v>58</v>
      </c>
      <c r="N175" s="22" t="s">
        <v>122</v>
      </c>
      <c r="O175" s="22" t="s">
        <v>3788</v>
      </c>
      <c r="P175" s="26" t="s">
        <v>61</v>
      </c>
      <c r="Q175" s="26"/>
      <c r="R175" s="26" t="s">
        <v>62</v>
      </c>
      <c r="S175" s="27">
        <v>140060001</v>
      </c>
      <c r="T175" s="26" t="s">
        <v>63</v>
      </c>
      <c r="U175" s="26"/>
      <c r="V175" s="28"/>
      <c r="W175" s="29">
        <v>21513</v>
      </c>
      <c r="X175" s="30"/>
      <c r="Y175" s="26"/>
      <c r="Z175" s="29"/>
      <c r="AA175" s="33">
        <f t="shared" si="2"/>
        <v>0</v>
      </c>
      <c r="AB175" s="31"/>
      <c r="AC175" s="32" t="s">
        <v>324</v>
      </c>
      <c r="AD175" s="32"/>
      <c r="AE175" s="22" t="s">
        <v>3790</v>
      </c>
      <c r="AF175" s="26" t="s">
        <v>53</v>
      </c>
      <c r="AG175" s="22" t="s">
        <v>411</v>
      </c>
    </row>
    <row r="176" spans="1:33" ht="75" x14ac:dyDescent="0.25">
      <c r="A176" s="20" t="s">
        <v>56</v>
      </c>
      <c r="B176" s="21">
        <v>80111620</v>
      </c>
      <c r="C176" s="22" t="s">
        <v>3872</v>
      </c>
      <c r="D176" s="36">
        <v>43282</v>
      </c>
      <c r="E176" s="21" t="s">
        <v>3786</v>
      </c>
      <c r="F176" s="23" t="s">
        <v>3677</v>
      </c>
      <c r="G176" s="23" t="s">
        <v>3665</v>
      </c>
      <c r="H176" s="24">
        <v>30000000</v>
      </c>
      <c r="I176" s="25">
        <v>30000000</v>
      </c>
      <c r="J176" s="23" t="s">
        <v>3579</v>
      </c>
      <c r="K176" s="23" t="s">
        <v>47</v>
      </c>
      <c r="L176" s="22" t="s">
        <v>3787</v>
      </c>
      <c r="M176" s="22" t="s">
        <v>58</v>
      </c>
      <c r="N176" s="22" t="s">
        <v>122</v>
      </c>
      <c r="O176" s="22" t="s">
        <v>3788</v>
      </c>
      <c r="P176" s="26" t="s">
        <v>61</v>
      </c>
      <c r="Q176" s="26"/>
      <c r="R176" s="26" t="s">
        <v>62</v>
      </c>
      <c r="S176" s="27">
        <v>140060001</v>
      </c>
      <c r="T176" s="26" t="s">
        <v>63</v>
      </c>
      <c r="U176" s="26"/>
      <c r="V176" s="28"/>
      <c r="W176" s="29">
        <v>21514</v>
      </c>
      <c r="X176" s="30"/>
      <c r="Y176" s="26"/>
      <c r="Z176" s="29"/>
      <c r="AA176" s="33">
        <f t="shared" si="2"/>
        <v>0</v>
      </c>
      <c r="AB176" s="31" t="s">
        <v>3873</v>
      </c>
      <c r="AC176" s="32" t="s">
        <v>324</v>
      </c>
      <c r="AD176" s="32"/>
      <c r="AE176" s="22" t="s">
        <v>3790</v>
      </c>
      <c r="AF176" s="26" t="s">
        <v>53</v>
      </c>
      <c r="AG176" s="22" t="s">
        <v>411</v>
      </c>
    </row>
    <row r="177" spans="1:33" ht="75" x14ac:dyDescent="0.25">
      <c r="A177" s="20" t="s">
        <v>56</v>
      </c>
      <c r="B177" s="21">
        <v>80111620</v>
      </c>
      <c r="C177" s="22" t="s">
        <v>3874</v>
      </c>
      <c r="D177" s="36">
        <v>43282</v>
      </c>
      <c r="E177" s="21" t="s">
        <v>3786</v>
      </c>
      <c r="F177" s="23" t="s">
        <v>3677</v>
      </c>
      <c r="G177" s="23" t="s">
        <v>3665</v>
      </c>
      <c r="H177" s="24">
        <v>30000000</v>
      </c>
      <c r="I177" s="25">
        <v>30000000</v>
      </c>
      <c r="J177" s="23" t="s">
        <v>3579</v>
      </c>
      <c r="K177" s="23" t="s">
        <v>47</v>
      </c>
      <c r="L177" s="22" t="s">
        <v>3787</v>
      </c>
      <c r="M177" s="22" t="s">
        <v>58</v>
      </c>
      <c r="N177" s="22" t="s">
        <v>122</v>
      </c>
      <c r="O177" s="22" t="s">
        <v>3788</v>
      </c>
      <c r="P177" s="26" t="s">
        <v>61</v>
      </c>
      <c r="Q177" s="26"/>
      <c r="R177" s="26" t="s">
        <v>62</v>
      </c>
      <c r="S177" s="27">
        <v>140060001</v>
      </c>
      <c r="T177" s="26" t="s">
        <v>63</v>
      </c>
      <c r="U177" s="26"/>
      <c r="V177" s="28"/>
      <c r="W177" s="29">
        <v>21515</v>
      </c>
      <c r="X177" s="30"/>
      <c r="Y177" s="26"/>
      <c r="Z177" s="29"/>
      <c r="AA177" s="33">
        <f t="shared" si="2"/>
        <v>0</v>
      </c>
      <c r="AB177" s="31" t="s">
        <v>3875</v>
      </c>
      <c r="AC177" s="32" t="s">
        <v>324</v>
      </c>
      <c r="AD177" s="32"/>
      <c r="AE177" s="22" t="s">
        <v>3790</v>
      </c>
      <c r="AF177" s="26" t="s">
        <v>53</v>
      </c>
      <c r="AG177" s="22" t="s">
        <v>411</v>
      </c>
    </row>
    <row r="178" spans="1:33" ht="75" x14ac:dyDescent="0.25">
      <c r="A178" s="20" t="s">
        <v>56</v>
      </c>
      <c r="B178" s="21">
        <v>80111620</v>
      </c>
      <c r="C178" s="22" t="s">
        <v>3876</v>
      </c>
      <c r="D178" s="36">
        <v>43282</v>
      </c>
      <c r="E178" s="21" t="s">
        <v>3786</v>
      </c>
      <c r="F178" s="23" t="s">
        <v>3677</v>
      </c>
      <c r="G178" s="23" t="s">
        <v>3665</v>
      </c>
      <c r="H178" s="24">
        <v>30000000</v>
      </c>
      <c r="I178" s="25">
        <v>30000000</v>
      </c>
      <c r="J178" s="23" t="s">
        <v>3579</v>
      </c>
      <c r="K178" s="23" t="s">
        <v>47</v>
      </c>
      <c r="L178" s="22" t="s">
        <v>3787</v>
      </c>
      <c r="M178" s="22" t="s">
        <v>58</v>
      </c>
      <c r="N178" s="22" t="s">
        <v>122</v>
      </c>
      <c r="O178" s="22" t="s">
        <v>3788</v>
      </c>
      <c r="P178" s="26" t="s">
        <v>61</v>
      </c>
      <c r="Q178" s="26"/>
      <c r="R178" s="26" t="s">
        <v>62</v>
      </c>
      <c r="S178" s="27">
        <v>140060001</v>
      </c>
      <c r="T178" s="26" t="s">
        <v>63</v>
      </c>
      <c r="U178" s="26"/>
      <c r="V178" s="28"/>
      <c r="W178" s="29">
        <v>21516</v>
      </c>
      <c r="X178" s="30"/>
      <c r="Y178" s="26"/>
      <c r="Z178" s="29"/>
      <c r="AA178" s="33">
        <f t="shared" si="2"/>
        <v>0</v>
      </c>
      <c r="AB178" s="31" t="s">
        <v>3877</v>
      </c>
      <c r="AC178" s="32" t="s">
        <v>324</v>
      </c>
      <c r="AD178" s="32"/>
      <c r="AE178" s="22" t="s">
        <v>3790</v>
      </c>
      <c r="AF178" s="26" t="s">
        <v>53</v>
      </c>
      <c r="AG178" s="22" t="s">
        <v>411</v>
      </c>
    </row>
    <row r="179" spans="1:33" ht="75" x14ac:dyDescent="0.25">
      <c r="A179" s="20" t="s">
        <v>56</v>
      </c>
      <c r="B179" s="21">
        <v>80111620</v>
      </c>
      <c r="C179" s="22" t="s">
        <v>3878</v>
      </c>
      <c r="D179" s="36">
        <v>43282</v>
      </c>
      <c r="E179" s="21" t="s">
        <v>3786</v>
      </c>
      <c r="F179" s="23" t="s">
        <v>3677</v>
      </c>
      <c r="G179" s="23" t="s">
        <v>3665</v>
      </c>
      <c r="H179" s="24">
        <v>30000000</v>
      </c>
      <c r="I179" s="25">
        <v>30000000</v>
      </c>
      <c r="J179" s="23" t="s">
        <v>3579</v>
      </c>
      <c r="K179" s="23" t="s">
        <v>47</v>
      </c>
      <c r="L179" s="22" t="s">
        <v>3787</v>
      </c>
      <c r="M179" s="22" t="s">
        <v>58</v>
      </c>
      <c r="N179" s="22" t="s">
        <v>122</v>
      </c>
      <c r="O179" s="22" t="s">
        <v>3788</v>
      </c>
      <c r="P179" s="26" t="s">
        <v>61</v>
      </c>
      <c r="Q179" s="26"/>
      <c r="R179" s="26" t="s">
        <v>62</v>
      </c>
      <c r="S179" s="27">
        <v>140060001</v>
      </c>
      <c r="T179" s="26" t="s">
        <v>63</v>
      </c>
      <c r="U179" s="26"/>
      <c r="V179" s="28"/>
      <c r="W179" s="29">
        <v>21517</v>
      </c>
      <c r="X179" s="30"/>
      <c r="Y179" s="26"/>
      <c r="Z179" s="29"/>
      <c r="AA179" s="33">
        <f t="shared" si="2"/>
        <v>0</v>
      </c>
      <c r="AB179" s="31" t="s">
        <v>3879</v>
      </c>
      <c r="AC179" s="32" t="s">
        <v>324</v>
      </c>
      <c r="AD179" s="32"/>
      <c r="AE179" s="22" t="s">
        <v>3790</v>
      </c>
      <c r="AF179" s="26" t="s">
        <v>53</v>
      </c>
      <c r="AG179" s="22" t="s">
        <v>411</v>
      </c>
    </row>
    <row r="180" spans="1:33" ht="75" x14ac:dyDescent="0.25">
      <c r="A180" s="20" t="s">
        <v>56</v>
      </c>
      <c r="B180" s="21">
        <v>80111620</v>
      </c>
      <c r="C180" s="22" t="s">
        <v>3880</v>
      </c>
      <c r="D180" s="36">
        <v>43282</v>
      </c>
      <c r="E180" s="21" t="s">
        <v>3786</v>
      </c>
      <c r="F180" s="23" t="s">
        <v>3677</v>
      </c>
      <c r="G180" s="23" t="s">
        <v>3665</v>
      </c>
      <c r="H180" s="24">
        <v>30000000</v>
      </c>
      <c r="I180" s="25">
        <v>30000000</v>
      </c>
      <c r="J180" s="23" t="s">
        <v>3579</v>
      </c>
      <c r="K180" s="23" t="s">
        <v>47</v>
      </c>
      <c r="L180" s="22" t="s">
        <v>3787</v>
      </c>
      <c r="M180" s="22" t="s">
        <v>58</v>
      </c>
      <c r="N180" s="22" t="s">
        <v>122</v>
      </c>
      <c r="O180" s="22" t="s">
        <v>3788</v>
      </c>
      <c r="P180" s="26" t="s">
        <v>61</v>
      </c>
      <c r="Q180" s="26"/>
      <c r="R180" s="26" t="s">
        <v>62</v>
      </c>
      <c r="S180" s="27">
        <v>140060001</v>
      </c>
      <c r="T180" s="26" t="s">
        <v>63</v>
      </c>
      <c r="U180" s="26"/>
      <c r="V180" s="28"/>
      <c r="W180" s="29">
        <v>21518</v>
      </c>
      <c r="X180" s="30"/>
      <c r="Y180" s="26"/>
      <c r="Z180" s="29"/>
      <c r="AA180" s="33">
        <f t="shared" si="2"/>
        <v>0</v>
      </c>
      <c r="AB180" s="31" t="s">
        <v>3881</v>
      </c>
      <c r="AC180" s="32" t="s">
        <v>324</v>
      </c>
      <c r="AD180" s="32"/>
      <c r="AE180" s="22" t="s">
        <v>3790</v>
      </c>
      <c r="AF180" s="26" t="s">
        <v>53</v>
      </c>
      <c r="AG180" s="22" t="s">
        <v>411</v>
      </c>
    </row>
    <row r="181" spans="1:33" ht="75" x14ac:dyDescent="0.25">
      <c r="A181" s="20" t="s">
        <v>56</v>
      </c>
      <c r="B181" s="21">
        <v>80111620</v>
      </c>
      <c r="C181" s="22" t="s">
        <v>3882</v>
      </c>
      <c r="D181" s="36">
        <v>43282</v>
      </c>
      <c r="E181" s="21" t="s">
        <v>3786</v>
      </c>
      <c r="F181" s="23" t="s">
        <v>3677</v>
      </c>
      <c r="G181" s="23" t="s">
        <v>3665</v>
      </c>
      <c r="H181" s="24">
        <v>30000000</v>
      </c>
      <c r="I181" s="25">
        <v>30000000</v>
      </c>
      <c r="J181" s="23" t="s">
        <v>3579</v>
      </c>
      <c r="K181" s="23" t="s">
        <v>47</v>
      </c>
      <c r="L181" s="22" t="s">
        <v>3787</v>
      </c>
      <c r="M181" s="22" t="s">
        <v>58</v>
      </c>
      <c r="N181" s="22" t="s">
        <v>122</v>
      </c>
      <c r="O181" s="22" t="s">
        <v>3788</v>
      </c>
      <c r="P181" s="26" t="s">
        <v>61</v>
      </c>
      <c r="Q181" s="26"/>
      <c r="R181" s="26" t="s">
        <v>62</v>
      </c>
      <c r="S181" s="27">
        <v>140060001</v>
      </c>
      <c r="T181" s="26" t="s">
        <v>63</v>
      </c>
      <c r="U181" s="26"/>
      <c r="V181" s="28"/>
      <c r="W181" s="29">
        <v>21519</v>
      </c>
      <c r="X181" s="30"/>
      <c r="Y181" s="26"/>
      <c r="Z181" s="29"/>
      <c r="AA181" s="33">
        <f t="shared" si="2"/>
        <v>0</v>
      </c>
      <c r="AB181" s="31" t="s">
        <v>3883</v>
      </c>
      <c r="AC181" s="32" t="s">
        <v>324</v>
      </c>
      <c r="AD181" s="32"/>
      <c r="AE181" s="22" t="s">
        <v>3790</v>
      </c>
      <c r="AF181" s="26" t="s">
        <v>53</v>
      </c>
      <c r="AG181" s="22" t="s">
        <v>411</v>
      </c>
    </row>
    <row r="182" spans="1:33" ht="75" x14ac:dyDescent="0.25">
      <c r="A182" s="20" t="s">
        <v>56</v>
      </c>
      <c r="B182" s="21">
        <v>80111620</v>
      </c>
      <c r="C182" s="22" t="s">
        <v>3884</v>
      </c>
      <c r="D182" s="36">
        <v>43282</v>
      </c>
      <c r="E182" s="21" t="s">
        <v>3786</v>
      </c>
      <c r="F182" s="23" t="s">
        <v>3677</v>
      </c>
      <c r="G182" s="23" t="s">
        <v>3665</v>
      </c>
      <c r="H182" s="24">
        <v>30000000</v>
      </c>
      <c r="I182" s="25">
        <v>30000000</v>
      </c>
      <c r="J182" s="23" t="s">
        <v>3579</v>
      </c>
      <c r="K182" s="23" t="s">
        <v>47</v>
      </c>
      <c r="L182" s="22" t="s">
        <v>3787</v>
      </c>
      <c r="M182" s="22" t="s">
        <v>58</v>
      </c>
      <c r="N182" s="22" t="s">
        <v>122</v>
      </c>
      <c r="O182" s="22" t="s">
        <v>3788</v>
      </c>
      <c r="P182" s="26" t="s">
        <v>61</v>
      </c>
      <c r="Q182" s="26"/>
      <c r="R182" s="26" t="s">
        <v>62</v>
      </c>
      <c r="S182" s="27">
        <v>140060001</v>
      </c>
      <c r="T182" s="26" t="s">
        <v>63</v>
      </c>
      <c r="U182" s="26"/>
      <c r="V182" s="28"/>
      <c r="W182" s="29">
        <v>21520</v>
      </c>
      <c r="X182" s="30"/>
      <c r="Y182" s="26"/>
      <c r="Z182" s="29"/>
      <c r="AA182" s="33">
        <f t="shared" si="2"/>
        <v>0</v>
      </c>
      <c r="AB182" s="31" t="s">
        <v>3885</v>
      </c>
      <c r="AC182" s="32" t="s">
        <v>324</v>
      </c>
      <c r="AD182" s="32"/>
      <c r="AE182" s="22" t="s">
        <v>3790</v>
      </c>
      <c r="AF182" s="26" t="s">
        <v>53</v>
      </c>
      <c r="AG182" s="22" t="s">
        <v>411</v>
      </c>
    </row>
    <row r="183" spans="1:33" ht="75" x14ac:dyDescent="0.25">
      <c r="A183" s="20" t="s">
        <v>56</v>
      </c>
      <c r="B183" s="21">
        <v>80111620</v>
      </c>
      <c r="C183" s="22" t="s">
        <v>3886</v>
      </c>
      <c r="D183" s="36">
        <v>43282</v>
      </c>
      <c r="E183" s="21" t="s">
        <v>3786</v>
      </c>
      <c r="F183" s="23" t="s">
        <v>3677</v>
      </c>
      <c r="G183" s="23" t="s">
        <v>3665</v>
      </c>
      <c r="H183" s="24">
        <v>30000000</v>
      </c>
      <c r="I183" s="25">
        <v>30000000</v>
      </c>
      <c r="J183" s="23" t="s">
        <v>3579</v>
      </c>
      <c r="K183" s="23" t="s">
        <v>47</v>
      </c>
      <c r="L183" s="22" t="s">
        <v>3787</v>
      </c>
      <c r="M183" s="22" t="s">
        <v>58</v>
      </c>
      <c r="N183" s="22" t="s">
        <v>122</v>
      </c>
      <c r="O183" s="22" t="s">
        <v>3788</v>
      </c>
      <c r="P183" s="26" t="s">
        <v>61</v>
      </c>
      <c r="Q183" s="26"/>
      <c r="R183" s="26" t="s">
        <v>62</v>
      </c>
      <c r="S183" s="27">
        <v>140060001</v>
      </c>
      <c r="T183" s="26" t="s">
        <v>63</v>
      </c>
      <c r="U183" s="26"/>
      <c r="V183" s="28"/>
      <c r="W183" s="29">
        <v>21521</v>
      </c>
      <c r="X183" s="30"/>
      <c r="Y183" s="26"/>
      <c r="Z183" s="29"/>
      <c r="AA183" s="33">
        <f t="shared" si="2"/>
        <v>0</v>
      </c>
      <c r="AB183" s="31" t="s">
        <v>3887</v>
      </c>
      <c r="AC183" s="32" t="s">
        <v>324</v>
      </c>
      <c r="AD183" s="32"/>
      <c r="AE183" s="22" t="s">
        <v>3790</v>
      </c>
      <c r="AF183" s="26" t="s">
        <v>53</v>
      </c>
      <c r="AG183" s="22" t="s">
        <v>411</v>
      </c>
    </row>
    <row r="184" spans="1:33" ht="75" x14ac:dyDescent="0.25">
      <c r="A184" s="20" t="s">
        <v>56</v>
      </c>
      <c r="B184" s="21">
        <v>80111620</v>
      </c>
      <c r="C184" s="22" t="s">
        <v>3888</v>
      </c>
      <c r="D184" s="36">
        <v>43282</v>
      </c>
      <c r="E184" s="21" t="s">
        <v>3786</v>
      </c>
      <c r="F184" s="23" t="s">
        <v>3677</v>
      </c>
      <c r="G184" s="23" t="s">
        <v>3665</v>
      </c>
      <c r="H184" s="24">
        <v>30000000</v>
      </c>
      <c r="I184" s="25">
        <v>30000000</v>
      </c>
      <c r="J184" s="23" t="s">
        <v>3579</v>
      </c>
      <c r="K184" s="23" t="s">
        <v>47</v>
      </c>
      <c r="L184" s="22" t="s">
        <v>3787</v>
      </c>
      <c r="M184" s="22" t="s">
        <v>58</v>
      </c>
      <c r="N184" s="22" t="s">
        <v>122</v>
      </c>
      <c r="O184" s="22" t="s">
        <v>3788</v>
      </c>
      <c r="P184" s="26" t="s">
        <v>61</v>
      </c>
      <c r="Q184" s="26"/>
      <c r="R184" s="26" t="s">
        <v>62</v>
      </c>
      <c r="S184" s="27">
        <v>140060001</v>
      </c>
      <c r="T184" s="26" t="s">
        <v>63</v>
      </c>
      <c r="U184" s="26"/>
      <c r="V184" s="28"/>
      <c r="W184" s="29">
        <v>21522</v>
      </c>
      <c r="X184" s="30"/>
      <c r="Y184" s="26"/>
      <c r="Z184" s="29"/>
      <c r="AA184" s="33">
        <f t="shared" si="2"/>
        <v>0</v>
      </c>
      <c r="AB184" s="31" t="s">
        <v>3889</v>
      </c>
      <c r="AC184" s="32" t="s">
        <v>324</v>
      </c>
      <c r="AD184" s="32"/>
      <c r="AE184" s="22" t="s">
        <v>3790</v>
      </c>
      <c r="AF184" s="26" t="s">
        <v>53</v>
      </c>
      <c r="AG184" s="22" t="s">
        <v>411</v>
      </c>
    </row>
    <row r="185" spans="1:33" ht="75" x14ac:dyDescent="0.25">
      <c r="A185" s="20" t="s">
        <v>56</v>
      </c>
      <c r="B185" s="21">
        <v>80111620</v>
      </c>
      <c r="C185" s="22" t="s">
        <v>3890</v>
      </c>
      <c r="D185" s="36">
        <v>43282</v>
      </c>
      <c r="E185" s="21" t="s">
        <v>3786</v>
      </c>
      <c r="F185" s="23" t="s">
        <v>3677</v>
      </c>
      <c r="G185" s="23" t="s">
        <v>3665</v>
      </c>
      <c r="H185" s="24">
        <v>30000000</v>
      </c>
      <c r="I185" s="25">
        <v>30000000</v>
      </c>
      <c r="J185" s="23" t="s">
        <v>3579</v>
      </c>
      <c r="K185" s="23" t="s">
        <v>47</v>
      </c>
      <c r="L185" s="22" t="s">
        <v>3787</v>
      </c>
      <c r="M185" s="22" t="s">
        <v>58</v>
      </c>
      <c r="N185" s="22" t="s">
        <v>122</v>
      </c>
      <c r="O185" s="22" t="s">
        <v>3788</v>
      </c>
      <c r="P185" s="26" t="s">
        <v>61</v>
      </c>
      <c r="Q185" s="26"/>
      <c r="R185" s="26" t="s">
        <v>62</v>
      </c>
      <c r="S185" s="27">
        <v>140060001</v>
      </c>
      <c r="T185" s="26" t="s">
        <v>63</v>
      </c>
      <c r="U185" s="26"/>
      <c r="V185" s="28"/>
      <c r="W185" s="29">
        <v>21523</v>
      </c>
      <c r="X185" s="30"/>
      <c r="Y185" s="26"/>
      <c r="Z185" s="29"/>
      <c r="AA185" s="33">
        <f t="shared" si="2"/>
        <v>0</v>
      </c>
      <c r="AB185" s="31" t="s">
        <v>3891</v>
      </c>
      <c r="AC185" s="32" t="s">
        <v>324</v>
      </c>
      <c r="AD185" s="32"/>
      <c r="AE185" s="22" t="s">
        <v>3790</v>
      </c>
      <c r="AF185" s="26" t="s">
        <v>53</v>
      </c>
      <c r="AG185" s="22" t="s">
        <v>411</v>
      </c>
    </row>
    <row r="186" spans="1:33" ht="75" x14ac:dyDescent="0.25">
      <c r="A186" s="20" t="s">
        <v>56</v>
      </c>
      <c r="B186" s="21">
        <v>80111620</v>
      </c>
      <c r="C186" s="22" t="s">
        <v>3892</v>
      </c>
      <c r="D186" s="36">
        <v>43282</v>
      </c>
      <c r="E186" s="21" t="s">
        <v>3786</v>
      </c>
      <c r="F186" s="23" t="s">
        <v>3677</v>
      </c>
      <c r="G186" s="23" t="s">
        <v>3665</v>
      </c>
      <c r="H186" s="24">
        <v>30000000</v>
      </c>
      <c r="I186" s="25">
        <v>30000000</v>
      </c>
      <c r="J186" s="23" t="s">
        <v>3579</v>
      </c>
      <c r="K186" s="23" t="s">
        <v>47</v>
      </c>
      <c r="L186" s="22" t="s">
        <v>3787</v>
      </c>
      <c r="M186" s="22" t="s">
        <v>58</v>
      </c>
      <c r="N186" s="22" t="s">
        <v>122</v>
      </c>
      <c r="O186" s="22" t="s">
        <v>3788</v>
      </c>
      <c r="P186" s="26" t="s">
        <v>61</v>
      </c>
      <c r="Q186" s="26"/>
      <c r="R186" s="26" t="s">
        <v>62</v>
      </c>
      <c r="S186" s="27">
        <v>140060001</v>
      </c>
      <c r="T186" s="26" t="s">
        <v>63</v>
      </c>
      <c r="U186" s="26"/>
      <c r="V186" s="28"/>
      <c r="W186" s="29">
        <v>21524</v>
      </c>
      <c r="X186" s="30"/>
      <c r="Y186" s="26"/>
      <c r="Z186" s="29"/>
      <c r="AA186" s="33">
        <f t="shared" si="2"/>
        <v>0</v>
      </c>
      <c r="AB186" s="31" t="s">
        <v>3893</v>
      </c>
      <c r="AC186" s="32" t="s">
        <v>324</v>
      </c>
      <c r="AD186" s="32"/>
      <c r="AE186" s="22" t="s">
        <v>3790</v>
      </c>
      <c r="AF186" s="26" t="s">
        <v>53</v>
      </c>
      <c r="AG186" s="22" t="s">
        <v>411</v>
      </c>
    </row>
    <row r="187" spans="1:33" ht="75" x14ac:dyDescent="0.25">
      <c r="A187" s="20" t="s">
        <v>56</v>
      </c>
      <c r="B187" s="21">
        <v>80111620</v>
      </c>
      <c r="C187" s="22" t="s">
        <v>3894</v>
      </c>
      <c r="D187" s="36">
        <v>43282</v>
      </c>
      <c r="E187" s="21" t="s">
        <v>3786</v>
      </c>
      <c r="F187" s="23" t="s">
        <v>3677</v>
      </c>
      <c r="G187" s="23" t="s">
        <v>3665</v>
      </c>
      <c r="H187" s="24">
        <v>30000000</v>
      </c>
      <c r="I187" s="25">
        <v>30000000</v>
      </c>
      <c r="J187" s="23" t="s">
        <v>3579</v>
      </c>
      <c r="K187" s="23" t="s">
        <v>47</v>
      </c>
      <c r="L187" s="22" t="s">
        <v>3787</v>
      </c>
      <c r="M187" s="22" t="s">
        <v>58</v>
      </c>
      <c r="N187" s="22" t="s">
        <v>122</v>
      </c>
      <c r="O187" s="22" t="s">
        <v>3788</v>
      </c>
      <c r="P187" s="26" t="s">
        <v>61</v>
      </c>
      <c r="Q187" s="26"/>
      <c r="R187" s="26" t="s">
        <v>62</v>
      </c>
      <c r="S187" s="27">
        <v>140060001</v>
      </c>
      <c r="T187" s="26" t="s">
        <v>63</v>
      </c>
      <c r="U187" s="26"/>
      <c r="V187" s="28"/>
      <c r="W187" s="29">
        <v>21525</v>
      </c>
      <c r="X187" s="30"/>
      <c r="Y187" s="26"/>
      <c r="Z187" s="29"/>
      <c r="AA187" s="33">
        <f t="shared" si="2"/>
        <v>0</v>
      </c>
      <c r="AB187" s="31" t="s">
        <v>3895</v>
      </c>
      <c r="AC187" s="32" t="s">
        <v>324</v>
      </c>
      <c r="AD187" s="32"/>
      <c r="AE187" s="22" t="s">
        <v>3790</v>
      </c>
      <c r="AF187" s="26" t="s">
        <v>53</v>
      </c>
      <c r="AG187" s="22" t="s">
        <v>411</v>
      </c>
    </row>
    <row r="188" spans="1:33" ht="75" x14ac:dyDescent="0.25">
      <c r="A188" s="20" t="s">
        <v>56</v>
      </c>
      <c r="B188" s="21">
        <v>80111620</v>
      </c>
      <c r="C188" s="22" t="s">
        <v>3896</v>
      </c>
      <c r="D188" s="36">
        <v>43282</v>
      </c>
      <c r="E188" s="21" t="s">
        <v>3786</v>
      </c>
      <c r="F188" s="23" t="s">
        <v>3677</v>
      </c>
      <c r="G188" s="23" t="s">
        <v>3665</v>
      </c>
      <c r="H188" s="24">
        <v>30000000</v>
      </c>
      <c r="I188" s="25">
        <v>30000000</v>
      </c>
      <c r="J188" s="23" t="s">
        <v>3579</v>
      </c>
      <c r="K188" s="23" t="s">
        <v>47</v>
      </c>
      <c r="L188" s="22" t="s">
        <v>3787</v>
      </c>
      <c r="M188" s="22" t="s">
        <v>58</v>
      </c>
      <c r="N188" s="22" t="s">
        <v>122</v>
      </c>
      <c r="O188" s="22" t="s">
        <v>3788</v>
      </c>
      <c r="P188" s="26" t="s">
        <v>61</v>
      </c>
      <c r="Q188" s="26"/>
      <c r="R188" s="26" t="s">
        <v>62</v>
      </c>
      <c r="S188" s="27">
        <v>140060001</v>
      </c>
      <c r="T188" s="26" t="s">
        <v>63</v>
      </c>
      <c r="U188" s="26"/>
      <c r="V188" s="28"/>
      <c r="W188" s="29">
        <v>21526</v>
      </c>
      <c r="X188" s="30"/>
      <c r="Y188" s="26"/>
      <c r="Z188" s="29"/>
      <c r="AA188" s="33">
        <f t="shared" si="2"/>
        <v>0</v>
      </c>
      <c r="AB188" s="31" t="s">
        <v>3897</v>
      </c>
      <c r="AC188" s="32" t="s">
        <v>324</v>
      </c>
      <c r="AD188" s="32"/>
      <c r="AE188" s="22" t="s">
        <v>3790</v>
      </c>
      <c r="AF188" s="26" t="s">
        <v>53</v>
      </c>
      <c r="AG188" s="22" t="s">
        <v>411</v>
      </c>
    </row>
    <row r="189" spans="1:33" ht="75" x14ac:dyDescent="0.25">
      <c r="A189" s="20" t="s">
        <v>56</v>
      </c>
      <c r="B189" s="21">
        <v>80111620</v>
      </c>
      <c r="C189" s="22" t="s">
        <v>3898</v>
      </c>
      <c r="D189" s="36">
        <v>43282</v>
      </c>
      <c r="E189" s="21" t="s">
        <v>3786</v>
      </c>
      <c r="F189" s="23" t="s">
        <v>3677</v>
      </c>
      <c r="G189" s="23" t="s">
        <v>3665</v>
      </c>
      <c r="H189" s="24">
        <v>30000000</v>
      </c>
      <c r="I189" s="25">
        <v>30000000</v>
      </c>
      <c r="J189" s="23" t="s">
        <v>3579</v>
      </c>
      <c r="K189" s="23" t="s">
        <v>47</v>
      </c>
      <c r="L189" s="22" t="s">
        <v>3787</v>
      </c>
      <c r="M189" s="22" t="s">
        <v>58</v>
      </c>
      <c r="N189" s="22" t="s">
        <v>122</v>
      </c>
      <c r="O189" s="22" t="s">
        <v>3788</v>
      </c>
      <c r="P189" s="26" t="s">
        <v>61</v>
      </c>
      <c r="Q189" s="26"/>
      <c r="R189" s="26" t="s">
        <v>62</v>
      </c>
      <c r="S189" s="27">
        <v>140060001</v>
      </c>
      <c r="T189" s="26" t="s">
        <v>63</v>
      </c>
      <c r="U189" s="26"/>
      <c r="V189" s="28"/>
      <c r="W189" s="29">
        <v>21527</v>
      </c>
      <c r="X189" s="30"/>
      <c r="Y189" s="26"/>
      <c r="Z189" s="29"/>
      <c r="AA189" s="33">
        <f t="shared" si="2"/>
        <v>0</v>
      </c>
      <c r="AB189" s="31" t="s">
        <v>3899</v>
      </c>
      <c r="AC189" s="32" t="s">
        <v>324</v>
      </c>
      <c r="AD189" s="32"/>
      <c r="AE189" s="22" t="s">
        <v>3790</v>
      </c>
      <c r="AF189" s="26" t="s">
        <v>53</v>
      </c>
      <c r="AG189" s="22" t="s">
        <v>411</v>
      </c>
    </row>
    <row r="190" spans="1:33" ht="75" x14ac:dyDescent="0.25">
      <c r="A190" s="20" t="s">
        <v>56</v>
      </c>
      <c r="B190" s="21">
        <v>80111620</v>
      </c>
      <c r="C190" s="22" t="s">
        <v>3900</v>
      </c>
      <c r="D190" s="36">
        <v>43282</v>
      </c>
      <c r="E190" s="21" t="s">
        <v>3786</v>
      </c>
      <c r="F190" s="23" t="s">
        <v>3677</v>
      </c>
      <c r="G190" s="23" t="s">
        <v>3665</v>
      </c>
      <c r="H190" s="24">
        <v>30000000</v>
      </c>
      <c r="I190" s="25">
        <v>30000000</v>
      </c>
      <c r="J190" s="23" t="s">
        <v>3579</v>
      </c>
      <c r="K190" s="23" t="s">
        <v>47</v>
      </c>
      <c r="L190" s="22" t="s">
        <v>3787</v>
      </c>
      <c r="M190" s="22" t="s">
        <v>58</v>
      </c>
      <c r="N190" s="22" t="s">
        <v>122</v>
      </c>
      <c r="O190" s="22" t="s">
        <v>3788</v>
      </c>
      <c r="P190" s="26" t="s">
        <v>61</v>
      </c>
      <c r="Q190" s="26"/>
      <c r="R190" s="26" t="s">
        <v>62</v>
      </c>
      <c r="S190" s="27">
        <v>140060001</v>
      </c>
      <c r="T190" s="26" t="s">
        <v>63</v>
      </c>
      <c r="U190" s="26"/>
      <c r="V190" s="28"/>
      <c r="W190" s="29">
        <v>21528</v>
      </c>
      <c r="X190" s="30"/>
      <c r="Y190" s="26"/>
      <c r="Z190" s="29"/>
      <c r="AA190" s="33">
        <f t="shared" si="2"/>
        <v>0</v>
      </c>
      <c r="AB190" s="31" t="s">
        <v>3901</v>
      </c>
      <c r="AC190" s="32" t="s">
        <v>324</v>
      </c>
      <c r="AD190" s="32"/>
      <c r="AE190" s="22" t="s">
        <v>3790</v>
      </c>
      <c r="AF190" s="26" t="s">
        <v>53</v>
      </c>
      <c r="AG190" s="22" t="s">
        <v>411</v>
      </c>
    </row>
    <row r="191" spans="1:33" ht="75" x14ac:dyDescent="0.25">
      <c r="A191" s="20" t="s">
        <v>56</v>
      </c>
      <c r="B191" s="21">
        <v>80111620</v>
      </c>
      <c r="C191" s="22" t="s">
        <v>3902</v>
      </c>
      <c r="D191" s="36">
        <v>43282</v>
      </c>
      <c r="E191" s="21" t="s">
        <v>3786</v>
      </c>
      <c r="F191" s="23" t="s">
        <v>3677</v>
      </c>
      <c r="G191" s="23" t="s">
        <v>3665</v>
      </c>
      <c r="H191" s="24">
        <v>30000000</v>
      </c>
      <c r="I191" s="25">
        <v>30000000</v>
      </c>
      <c r="J191" s="23" t="s">
        <v>3579</v>
      </c>
      <c r="K191" s="23" t="s">
        <v>47</v>
      </c>
      <c r="L191" s="22" t="s">
        <v>3787</v>
      </c>
      <c r="M191" s="22" t="s">
        <v>58</v>
      </c>
      <c r="N191" s="22" t="s">
        <v>122</v>
      </c>
      <c r="O191" s="22" t="s">
        <v>3788</v>
      </c>
      <c r="P191" s="26" t="s">
        <v>61</v>
      </c>
      <c r="Q191" s="26"/>
      <c r="R191" s="26" t="s">
        <v>62</v>
      </c>
      <c r="S191" s="27">
        <v>140060001</v>
      </c>
      <c r="T191" s="26" t="s">
        <v>63</v>
      </c>
      <c r="U191" s="26"/>
      <c r="V191" s="28"/>
      <c r="W191" s="29">
        <v>21529</v>
      </c>
      <c r="X191" s="30"/>
      <c r="Y191" s="26"/>
      <c r="Z191" s="29"/>
      <c r="AA191" s="33">
        <f t="shared" si="2"/>
        <v>0</v>
      </c>
      <c r="AB191" s="31" t="s">
        <v>3903</v>
      </c>
      <c r="AC191" s="32" t="s">
        <v>324</v>
      </c>
      <c r="AD191" s="32"/>
      <c r="AE191" s="22" t="s">
        <v>3790</v>
      </c>
      <c r="AF191" s="26" t="s">
        <v>53</v>
      </c>
      <c r="AG191" s="22" t="s">
        <v>411</v>
      </c>
    </row>
    <row r="192" spans="1:33" ht="75" x14ac:dyDescent="0.25">
      <c r="A192" s="20" t="s">
        <v>56</v>
      </c>
      <c r="B192" s="21">
        <v>80111620</v>
      </c>
      <c r="C192" s="22" t="s">
        <v>3904</v>
      </c>
      <c r="D192" s="36">
        <v>43282</v>
      </c>
      <c r="E192" s="21" t="s">
        <v>3786</v>
      </c>
      <c r="F192" s="23" t="s">
        <v>3677</v>
      </c>
      <c r="G192" s="23" t="s">
        <v>3665</v>
      </c>
      <c r="H192" s="24">
        <v>30000000</v>
      </c>
      <c r="I192" s="25">
        <v>30000000</v>
      </c>
      <c r="J192" s="23" t="s">
        <v>3579</v>
      </c>
      <c r="K192" s="23" t="s">
        <v>47</v>
      </c>
      <c r="L192" s="22" t="s">
        <v>3787</v>
      </c>
      <c r="M192" s="22" t="s">
        <v>58</v>
      </c>
      <c r="N192" s="22" t="s">
        <v>122</v>
      </c>
      <c r="O192" s="22" t="s">
        <v>3788</v>
      </c>
      <c r="P192" s="26" t="s">
        <v>61</v>
      </c>
      <c r="Q192" s="26"/>
      <c r="R192" s="26" t="s">
        <v>62</v>
      </c>
      <c r="S192" s="27">
        <v>140060001</v>
      </c>
      <c r="T192" s="26" t="s">
        <v>63</v>
      </c>
      <c r="U192" s="26"/>
      <c r="V192" s="28"/>
      <c r="W192" s="29">
        <v>21530</v>
      </c>
      <c r="X192" s="30"/>
      <c r="Y192" s="26"/>
      <c r="Z192" s="29"/>
      <c r="AA192" s="33">
        <f t="shared" si="2"/>
        <v>0</v>
      </c>
      <c r="AB192" s="31" t="s">
        <v>3905</v>
      </c>
      <c r="AC192" s="32" t="s">
        <v>324</v>
      </c>
      <c r="AD192" s="32"/>
      <c r="AE192" s="22" t="s">
        <v>3790</v>
      </c>
      <c r="AF192" s="26" t="s">
        <v>53</v>
      </c>
      <c r="AG192" s="22" t="s">
        <v>411</v>
      </c>
    </row>
    <row r="193" spans="1:33" ht="75" x14ac:dyDescent="0.25">
      <c r="A193" s="20" t="s">
        <v>56</v>
      </c>
      <c r="B193" s="21">
        <v>80111620</v>
      </c>
      <c r="C193" s="22" t="s">
        <v>3906</v>
      </c>
      <c r="D193" s="36">
        <v>43282</v>
      </c>
      <c r="E193" s="21" t="s">
        <v>3786</v>
      </c>
      <c r="F193" s="23" t="s">
        <v>3677</v>
      </c>
      <c r="G193" s="23" t="s">
        <v>3665</v>
      </c>
      <c r="H193" s="24">
        <v>30000000</v>
      </c>
      <c r="I193" s="25">
        <v>30000000</v>
      </c>
      <c r="J193" s="23" t="s">
        <v>3579</v>
      </c>
      <c r="K193" s="23" t="s">
        <v>47</v>
      </c>
      <c r="L193" s="22" t="s">
        <v>3787</v>
      </c>
      <c r="M193" s="22" t="s">
        <v>58</v>
      </c>
      <c r="N193" s="22" t="s">
        <v>122</v>
      </c>
      <c r="O193" s="22" t="s">
        <v>3788</v>
      </c>
      <c r="P193" s="26" t="s">
        <v>61</v>
      </c>
      <c r="Q193" s="26"/>
      <c r="R193" s="26" t="s">
        <v>62</v>
      </c>
      <c r="S193" s="27">
        <v>140060001</v>
      </c>
      <c r="T193" s="26" t="s">
        <v>63</v>
      </c>
      <c r="U193" s="26"/>
      <c r="V193" s="28"/>
      <c r="W193" s="29">
        <v>21531</v>
      </c>
      <c r="X193" s="30"/>
      <c r="Y193" s="26"/>
      <c r="Z193" s="29"/>
      <c r="AA193" s="33">
        <f t="shared" si="2"/>
        <v>0</v>
      </c>
      <c r="AB193" s="31" t="s">
        <v>3907</v>
      </c>
      <c r="AC193" s="32" t="s">
        <v>324</v>
      </c>
      <c r="AD193" s="32"/>
      <c r="AE193" s="22" t="s">
        <v>3790</v>
      </c>
      <c r="AF193" s="26" t="s">
        <v>53</v>
      </c>
      <c r="AG193" s="22" t="s">
        <v>411</v>
      </c>
    </row>
    <row r="194" spans="1:33" ht="75" x14ac:dyDescent="0.25">
      <c r="A194" s="20" t="s">
        <v>56</v>
      </c>
      <c r="B194" s="21">
        <v>80111620</v>
      </c>
      <c r="C194" s="22" t="s">
        <v>3908</v>
      </c>
      <c r="D194" s="36">
        <v>43282</v>
      </c>
      <c r="E194" s="21" t="s">
        <v>3786</v>
      </c>
      <c r="F194" s="23" t="s">
        <v>3677</v>
      </c>
      <c r="G194" s="23" t="s">
        <v>3665</v>
      </c>
      <c r="H194" s="24">
        <v>30000000</v>
      </c>
      <c r="I194" s="25">
        <v>30000000</v>
      </c>
      <c r="J194" s="23" t="s">
        <v>3579</v>
      </c>
      <c r="K194" s="23" t="s">
        <v>47</v>
      </c>
      <c r="L194" s="22" t="s">
        <v>3787</v>
      </c>
      <c r="M194" s="22" t="s">
        <v>58</v>
      </c>
      <c r="N194" s="22" t="s">
        <v>122</v>
      </c>
      <c r="O194" s="22" t="s">
        <v>3788</v>
      </c>
      <c r="P194" s="26" t="s">
        <v>61</v>
      </c>
      <c r="Q194" s="26"/>
      <c r="R194" s="26" t="s">
        <v>62</v>
      </c>
      <c r="S194" s="27">
        <v>140060001</v>
      </c>
      <c r="T194" s="26" t="s">
        <v>63</v>
      </c>
      <c r="U194" s="26"/>
      <c r="V194" s="28"/>
      <c r="W194" s="29">
        <v>21532</v>
      </c>
      <c r="X194" s="30"/>
      <c r="Y194" s="26"/>
      <c r="Z194" s="29"/>
      <c r="AA194" s="33">
        <f t="shared" si="2"/>
        <v>0</v>
      </c>
      <c r="AB194" s="31" t="s">
        <v>3909</v>
      </c>
      <c r="AC194" s="32" t="s">
        <v>324</v>
      </c>
      <c r="AD194" s="32"/>
      <c r="AE194" s="22" t="s">
        <v>3790</v>
      </c>
      <c r="AF194" s="26" t="s">
        <v>53</v>
      </c>
      <c r="AG194" s="22" t="s">
        <v>411</v>
      </c>
    </row>
    <row r="195" spans="1:33" ht="75" x14ac:dyDescent="0.25">
      <c r="A195" s="20" t="s">
        <v>56</v>
      </c>
      <c r="B195" s="21">
        <v>80111620</v>
      </c>
      <c r="C195" s="22" t="s">
        <v>3910</v>
      </c>
      <c r="D195" s="36">
        <v>43282</v>
      </c>
      <c r="E195" s="21" t="s">
        <v>3786</v>
      </c>
      <c r="F195" s="23" t="s">
        <v>3677</v>
      </c>
      <c r="G195" s="23" t="s">
        <v>3665</v>
      </c>
      <c r="H195" s="24">
        <v>30000000</v>
      </c>
      <c r="I195" s="25">
        <v>30000000</v>
      </c>
      <c r="J195" s="23" t="s">
        <v>3579</v>
      </c>
      <c r="K195" s="23" t="s">
        <v>47</v>
      </c>
      <c r="L195" s="22" t="s">
        <v>3787</v>
      </c>
      <c r="M195" s="22" t="s">
        <v>58</v>
      </c>
      <c r="N195" s="22" t="s">
        <v>122</v>
      </c>
      <c r="O195" s="22" t="s">
        <v>3788</v>
      </c>
      <c r="P195" s="26" t="s">
        <v>61</v>
      </c>
      <c r="Q195" s="26"/>
      <c r="R195" s="26" t="s">
        <v>62</v>
      </c>
      <c r="S195" s="27">
        <v>140060001</v>
      </c>
      <c r="T195" s="26" t="s">
        <v>63</v>
      </c>
      <c r="U195" s="26"/>
      <c r="V195" s="28"/>
      <c r="W195" s="29">
        <v>21535</v>
      </c>
      <c r="X195" s="30"/>
      <c r="Y195" s="26"/>
      <c r="Z195" s="29"/>
      <c r="AA195" s="33">
        <f t="shared" si="2"/>
        <v>0</v>
      </c>
      <c r="AB195" s="31" t="s">
        <v>3911</v>
      </c>
      <c r="AC195" s="32" t="s">
        <v>324</v>
      </c>
      <c r="AD195" s="32"/>
      <c r="AE195" s="22" t="s">
        <v>3790</v>
      </c>
      <c r="AF195" s="26" t="s">
        <v>53</v>
      </c>
      <c r="AG195" s="22" t="s">
        <v>411</v>
      </c>
    </row>
    <row r="196" spans="1:33" ht="75" x14ac:dyDescent="0.25">
      <c r="A196" s="20" t="s">
        <v>56</v>
      </c>
      <c r="B196" s="21">
        <v>80111620</v>
      </c>
      <c r="C196" s="22" t="s">
        <v>3912</v>
      </c>
      <c r="D196" s="36">
        <v>43282</v>
      </c>
      <c r="E196" s="21" t="s">
        <v>3786</v>
      </c>
      <c r="F196" s="23" t="s">
        <v>3677</v>
      </c>
      <c r="G196" s="23" t="s">
        <v>3665</v>
      </c>
      <c r="H196" s="24">
        <v>30000000</v>
      </c>
      <c r="I196" s="25">
        <v>30000000</v>
      </c>
      <c r="J196" s="23" t="s">
        <v>3579</v>
      </c>
      <c r="K196" s="23" t="s">
        <v>47</v>
      </c>
      <c r="L196" s="22" t="s">
        <v>3787</v>
      </c>
      <c r="M196" s="22" t="s">
        <v>58</v>
      </c>
      <c r="N196" s="22" t="s">
        <v>122</v>
      </c>
      <c r="O196" s="22" t="s">
        <v>3788</v>
      </c>
      <c r="P196" s="26" t="s">
        <v>61</v>
      </c>
      <c r="Q196" s="26"/>
      <c r="R196" s="26" t="s">
        <v>62</v>
      </c>
      <c r="S196" s="27">
        <v>140060001</v>
      </c>
      <c r="T196" s="26" t="s">
        <v>63</v>
      </c>
      <c r="U196" s="26"/>
      <c r="V196" s="28"/>
      <c r="W196" s="29">
        <v>21533</v>
      </c>
      <c r="X196" s="30"/>
      <c r="Y196" s="26"/>
      <c r="Z196" s="29"/>
      <c r="AA196" s="33">
        <f t="shared" si="2"/>
        <v>0</v>
      </c>
      <c r="AB196" s="31" t="s">
        <v>3913</v>
      </c>
      <c r="AC196" s="32" t="s">
        <v>324</v>
      </c>
      <c r="AD196" s="32"/>
      <c r="AE196" s="22" t="s">
        <v>3790</v>
      </c>
      <c r="AF196" s="26" t="s">
        <v>53</v>
      </c>
      <c r="AG196" s="22" t="s">
        <v>411</v>
      </c>
    </row>
    <row r="197" spans="1:33" ht="75" x14ac:dyDescent="0.25">
      <c r="A197" s="20" t="s">
        <v>56</v>
      </c>
      <c r="B197" s="21">
        <v>80111620</v>
      </c>
      <c r="C197" s="22" t="s">
        <v>3914</v>
      </c>
      <c r="D197" s="36">
        <v>43282</v>
      </c>
      <c r="E197" s="21" t="s">
        <v>3786</v>
      </c>
      <c r="F197" s="23" t="s">
        <v>3677</v>
      </c>
      <c r="G197" s="23" t="s">
        <v>3665</v>
      </c>
      <c r="H197" s="24">
        <v>30000000</v>
      </c>
      <c r="I197" s="25">
        <v>30000000</v>
      </c>
      <c r="J197" s="23" t="s">
        <v>3579</v>
      </c>
      <c r="K197" s="23" t="s">
        <v>47</v>
      </c>
      <c r="L197" s="22" t="s">
        <v>3787</v>
      </c>
      <c r="M197" s="22" t="s">
        <v>58</v>
      </c>
      <c r="N197" s="22" t="s">
        <v>122</v>
      </c>
      <c r="O197" s="22" t="s">
        <v>3788</v>
      </c>
      <c r="P197" s="26" t="s">
        <v>61</v>
      </c>
      <c r="Q197" s="26"/>
      <c r="R197" s="26" t="s">
        <v>62</v>
      </c>
      <c r="S197" s="27">
        <v>140060001</v>
      </c>
      <c r="T197" s="26" t="s">
        <v>63</v>
      </c>
      <c r="U197" s="26"/>
      <c r="V197" s="28"/>
      <c r="W197" s="29">
        <v>21535</v>
      </c>
      <c r="X197" s="30"/>
      <c r="Y197" s="26"/>
      <c r="Z197" s="29"/>
      <c r="AA197" s="33">
        <f t="shared" si="2"/>
        <v>0</v>
      </c>
      <c r="AB197" s="31" t="s">
        <v>3915</v>
      </c>
      <c r="AC197" s="32" t="s">
        <v>324</v>
      </c>
      <c r="AD197" s="32"/>
      <c r="AE197" s="22" t="s">
        <v>3790</v>
      </c>
      <c r="AF197" s="26" t="s">
        <v>53</v>
      </c>
      <c r="AG197" s="22" t="s">
        <v>411</v>
      </c>
    </row>
    <row r="198" spans="1:33" ht="75" x14ac:dyDescent="0.25">
      <c r="A198" s="20" t="s">
        <v>56</v>
      </c>
      <c r="B198" s="21">
        <v>80111620</v>
      </c>
      <c r="C198" s="22" t="s">
        <v>3916</v>
      </c>
      <c r="D198" s="36">
        <v>43282</v>
      </c>
      <c r="E198" s="21" t="s">
        <v>3786</v>
      </c>
      <c r="F198" s="23" t="s">
        <v>3677</v>
      </c>
      <c r="G198" s="23" t="s">
        <v>3665</v>
      </c>
      <c r="H198" s="24">
        <v>30000000</v>
      </c>
      <c r="I198" s="25">
        <v>30000000</v>
      </c>
      <c r="J198" s="23" t="s">
        <v>3579</v>
      </c>
      <c r="K198" s="23" t="s">
        <v>47</v>
      </c>
      <c r="L198" s="22" t="s">
        <v>3787</v>
      </c>
      <c r="M198" s="22" t="s">
        <v>58</v>
      </c>
      <c r="N198" s="22" t="s">
        <v>122</v>
      </c>
      <c r="O198" s="22" t="s">
        <v>3788</v>
      </c>
      <c r="P198" s="26" t="s">
        <v>61</v>
      </c>
      <c r="Q198" s="26"/>
      <c r="R198" s="26" t="s">
        <v>62</v>
      </c>
      <c r="S198" s="27">
        <v>140060001</v>
      </c>
      <c r="T198" s="26" t="s">
        <v>63</v>
      </c>
      <c r="U198" s="26"/>
      <c r="V198" s="28"/>
      <c r="W198" s="29">
        <v>21536</v>
      </c>
      <c r="X198" s="30"/>
      <c r="Y198" s="26"/>
      <c r="Z198" s="29"/>
      <c r="AA198" s="33">
        <f t="shared" si="2"/>
        <v>0</v>
      </c>
      <c r="AB198" s="31" t="s">
        <v>3917</v>
      </c>
      <c r="AC198" s="32" t="s">
        <v>324</v>
      </c>
      <c r="AD198" s="32"/>
      <c r="AE198" s="22" t="s">
        <v>3790</v>
      </c>
      <c r="AF198" s="26" t="s">
        <v>53</v>
      </c>
      <c r="AG198" s="22" t="s">
        <v>411</v>
      </c>
    </row>
    <row r="199" spans="1:33" ht="75" x14ac:dyDescent="0.25">
      <c r="A199" s="20" t="s">
        <v>56</v>
      </c>
      <c r="B199" s="21">
        <v>80111620</v>
      </c>
      <c r="C199" s="22" t="s">
        <v>3918</v>
      </c>
      <c r="D199" s="36">
        <v>43282</v>
      </c>
      <c r="E199" s="21" t="s">
        <v>3786</v>
      </c>
      <c r="F199" s="23" t="s">
        <v>3677</v>
      </c>
      <c r="G199" s="23" t="s">
        <v>3665</v>
      </c>
      <c r="H199" s="24">
        <v>30000000</v>
      </c>
      <c r="I199" s="25">
        <v>30000000</v>
      </c>
      <c r="J199" s="23" t="s">
        <v>3579</v>
      </c>
      <c r="K199" s="23" t="s">
        <v>47</v>
      </c>
      <c r="L199" s="22" t="s">
        <v>3787</v>
      </c>
      <c r="M199" s="22" t="s">
        <v>58</v>
      </c>
      <c r="N199" s="22" t="s">
        <v>122</v>
      </c>
      <c r="O199" s="22" t="s">
        <v>3788</v>
      </c>
      <c r="P199" s="26" t="s">
        <v>61</v>
      </c>
      <c r="Q199" s="26"/>
      <c r="R199" s="26" t="s">
        <v>62</v>
      </c>
      <c r="S199" s="27">
        <v>140060001</v>
      </c>
      <c r="T199" s="26" t="s">
        <v>63</v>
      </c>
      <c r="U199" s="26"/>
      <c r="V199" s="28"/>
      <c r="W199" s="29">
        <v>21544</v>
      </c>
      <c r="X199" s="30"/>
      <c r="Y199" s="26"/>
      <c r="Z199" s="29"/>
      <c r="AA199" s="33">
        <f t="shared" si="2"/>
        <v>0</v>
      </c>
      <c r="AB199" s="31" t="s">
        <v>3919</v>
      </c>
      <c r="AC199" s="32" t="s">
        <v>324</v>
      </c>
      <c r="AD199" s="32"/>
      <c r="AE199" s="22" t="s">
        <v>3790</v>
      </c>
      <c r="AF199" s="26" t="s">
        <v>53</v>
      </c>
      <c r="AG199" s="22" t="s">
        <v>411</v>
      </c>
    </row>
    <row r="200" spans="1:33" ht="75" x14ac:dyDescent="0.25">
      <c r="A200" s="20" t="s">
        <v>56</v>
      </c>
      <c r="B200" s="21">
        <v>80111620</v>
      </c>
      <c r="C200" s="22" t="s">
        <v>3920</v>
      </c>
      <c r="D200" s="36">
        <v>43282</v>
      </c>
      <c r="E200" s="21" t="s">
        <v>3786</v>
      </c>
      <c r="F200" s="23" t="s">
        <v>3677</v>
      </c>
      <c r="G200" s="23" t="s">
        <v>3665</v>
      </c>
      <c r="H200" s="24">
        <v>30000000</v>
      </c>
      <c r="I200" s="25">
        <v>30000000</v>
      </c>
      <c r="J200" s="23" t="s">
        <v>3579</v>
      </c>
      <c r="K200" s="23" t="s">
        <v>47</v>
      </c>
      <c r="L200" s="22" t="s">
        <v>3787</v>
      </c>
      <c r="M200" s="22" t="s">
        <v>58</v>
      </c>
      <c r="N200" s="22" t="s">
        <v>122</v>
      </c>
      <c r="O200" s="22" t="s">
        <v>3788</v>
      </c>
      <c r="P200" s="26" t="s">
        <v>61</v>
      </c>
      <c r="Q200" s="26"/>
      <c r="R200" s="26" t="s">
        <v>62</v>
      </c>
      <c r="S200" s="27">
        <v>140060001</v>
      </c>
      <c r="T200" s="26" t="s">
        <v>63</v>
      </c>
      <c r="U200" s="26"/>
      <c r="V200" s="28"/>
      <c r="W200" s="29">
        <v>21545</v>
      </c>
      <c r="X200" s="30"/>
      <c r="Y200" s="26"/>
      <c r="Z200" s="29"/>
      <c r="AA200" s="33">
        <f t="shared" si="2"/>
        <v>0</v>
      </c>
      <c r="AB200" s="31" t="s">
        <v>3921</v>
      </c>
      <c r="AC200" s="32" t="s">
        <v>324</v>
      </c>
      <c r="AD200" s="32"/>
      <c r="AE200" s="22" t="s">
        <v>3790</v>
      </c>
      <c r="AF200" s="26" t="s">
        <v>53</v>
      </c>
      <c r="AG200" s="22" t="s">
        <v>411</v>
      </c>
    </row>
    <row r="201" spans="1:33" ht="75" x14ac:dyDescent="0.25">
      <c r="A201" s="20" t="s">
        <v>56</v>
      </c>
      <c r="B201" s="21">
        <v>80111620</v>
      </c>
      <c r="C201" s="22" t="s">
        <v>3922</v>
      </c>
      <c r="D201" s="36">
        <v>43313</v>
      </c>
      <c r="E201" s="21" t="s">
        <v>3786</v>
      </c>
      <c r="F201" s="23" t="s">
        <v>3677</v>
      </c>
      <c r="G201" s="23" t="s">
        <v>3665</v>
      </c>
      <c r="H201" s="24">
        <v>30000000</v>
      </c>
      <c r="I201" s="25">
        <v>30000000</v>
      </c>
      <c r="J201" s="23" t="s">
        <v>3579</v>
      </c>
      <c r="K201" s="23" t="s">
        <v>47</v>
      </c>
      <c r="L201" s="22" t="s">
        <v>3787</v>
      </c>
      <c r="M201" s="22" t="s">
        <v>58</v>
      </c>
      <c r="N201" s="22" t="s">
        <v>122</v>
      </c>
      <c r="O201" s="22" t="s">
        <v>3788</v>
      </c>
      <c r="P201" s="26" t="s">
        <v>61</v>
      </c>
      <c r="Q201" s="26"/>
      <c r="R201" s="26" t="s">
        <v>62</v>
      </c>
      <c r="S201" s="27">
        <v>140060001</v>
      </c>
      <c r="T201" s="26" t="s">
        <v>63</v>
      </c>
      <c r="U201" s="26"/>
      <c r="V201" s="28"/>
      <c r="W201" s="29">
        <v>21546</v>
      </c>
      <c r="X201" s="30"/>
      <c r="Y201" s="26"/>
      <c r="Z201" s="29"/>
      <c r="AA201" s="33">
        <f t="shared" si="2"/>
        <v>0</v>
      </c>
      <c r="AB201" s="31" t="s">
        <v>3923</v>
      </c>
      <c r="AC201" s="32" t="s">
        <v>324</v>
      </c>
      <c r="AD201" s="32"/>
      <c r="AE201" s="22" t="s">
        <v>3790</v>
      </c>
      <c r="AF201" s="26" t="s">
        <v>53</v>
      </c>
      <c r="AG201" s="22" t="s">
        <v>411</v>
      </c>
    </row>
    <row r="202" spans="1:33" ht="75" x14ac:dyDescent="0.25">
      <c r="A202" s="20" t="s">
        <v>56</v>
      </c>
      <c r="B202" s="21">
        <v>80111620</v>
      </c>
      <c r="C202" s="22" t="s">
        <v>3924</v>
      </c>
      <c r="D202" s="36">
        <v>43344</v>
      </c>
      <c r="E202" s="21" t="s">
        <v>3786</v>
      </c>
      <c r="F202" s="23" t="s">
        <v>3677</v>
      </c>
      <c r="G202" s="23" t="s">
        <v>3665</v>
      </c>
      <c r="H202" s="24">
        <v>30000000</v>
      </c>
      <c r="I202" s="25">
        <v>30000000</v>
      </c>
      <c r="J202" s="23" t="s">
        <v>3579</v>
      </c>
      <c r="K202" s="23" t="s">
        <v>47</v>
      </c>
      <c r="L202" s="22" t="s">
        <v>3787</v>
      </c>
      <c r="M202" s="22" t="s">
        <v>58</v>
      </c>
      <c r="N202" s="22" t="s">
        <v>122</v>
      </c>
      <c r="O202" s="22" t="s">
        <v>3788</v>
      </c>
      <c r="P202" s="26" t="s">
        <v>61</v>
      </c>
      <c r="Q202" s="26"/>
      <c r="R202" s="26" t="s">
        <v>62</v>
      </c>
      <c r="S202" s="27">
        <v>140060001</v>
      </c>
      <c r="T202" s="26" t="s">
        <v>63</v>
      </c>
      <c r="U202" s="26"/>
      <c r="V202" s="28"/>
      <c r="W202" s="29">
        <v>21543</v>
      </c>
      <c r="X202" s="30"/>
      <c r="Y202" s="26"/>
      <c r="Z202" s="29"/>
      <c r="AA202" s="33">
        <f t="shared" si="2"/>
        <v>0</v>
      </c>
      <c r="AB202" s="31" t="s">
        <v>3923</v>
      </c>
      <c r="AC202" s="32" t="s">
        <v>324</v>
      </c>
      <c r="AD202" s="32"/>
      <c r="AE202" s="22" t="s">
        <v>3790</v>
      </c>
      <c r="AF202" s="26" t="s">
        <v>53</v>
      </c>
      <c r="AG202" s="22" t="s">
        <v>411</v>
      </c>
    </row>
    <row r="203" spans="1:33" ht="75" x14ac:dyDescent="0.25">
      <c r="A203" s="20" t="s">
        <v>56</v>
      </c>
      <c r="B203" s="21">
        <v>80111620</v>
      </c>
      <c r="C203" s="22" t="s">
        <v>3925</v>
      </c>
      <c r="D203" s="36">
        <v>43282</v>
      </c>
      <c r="E203" s="21" t="s">
        <v>3786</v>
      </c>
      <c r="F203" s="23" t="s">
        <v>3677</v>
      </c>
      <c r="G203" s="23" t="s">
        <v>3665</v>
      </c>
      <c r="H203" s="24">
        <v>30000000</v>
      </c>
      <c r="I203" s="25">
        <v>30000000</v>
      </c>
      <c r="J203" s="23" t="s">
        <v>3579</v>
      </c>
      <c r="K203" s="23" t="s">
        <v>47</v>
      </c>
      <c r="L203" s="22" t="s">
        <v>3787</v>
      </c>
      <c r="M203" s="22" t="s">
        <v>58</v>
      </c>
      <c r="N203" s="22" t="s">
        <v>122</v>
      </c>
      <c r="O203" s="22" t="s">
        <v>3788</v>
      </c>
      <c r="P203" s="26" t="s">
        <v>61</v>
      </c>
      <c r="Q203" s="26"/>
      <c r="R203" s="26" t="s">
        <v>62</v>
      </c>
      <c r="S203" s="27">
        <v>140060001</v>
      </c>
      <c r="T203" s="26" t="s">
        <v>63</v>
      </c>
      <c r="U203" s="26"/>
      <c r="V203" s="28"/>
      <c r="W203" s="29">
        <v>21547</v>
      </c>
      <c r="X203" s="30"/>
      <c r="Y203" s="26"/>
      <c r="Z203" s="29"/>
      <c r="AA203" s="33">
        <f t="shared" si="2"/>
        <v>0</v>
      </c>
      <c r="AB203" s="31" t="s">
        <v>3926</v>
      </c>
      <c r="AC203" s="32" t="s">
        <v>324</v>
      </c>
      <c r="AD203" s="32"/>
      <c r="AE203" s="22" t="s">
        <v>3790</v>
      </c>
      <c r="AF203" s="26" t="s">
        <v>53</v>
      </c>
      <c r="AG203" s="22" t="s">
        <v>411</v>
      </c>
    </row>
    <row r="204" spans="1:33" ht="75" x14ac:dyDescent="0.25">
      <c r="A204" s="20" t="s">
        <v>56</v>
      </c>
      <c r="B204" s="21">
        <v>80111620</v>
      </c>
      <c r="C204" s="22" t="s">
        <v>3927</v>
      </c>
      <c r="D204" s="36">
        <v>43282</v>
      </c>
      <c r="E204" s="21" t="s">
        <v>3786</v>
      </c>
      <c r="F204" s="23" t="s">
        <v>3677</v>
      </c>
      <c r="G204" s="23" t="s">
        <v>3665</v>
      </c>
      <c r="H204" s="24">
        <v>30000000</v>
      </c>
      <c r="I204" s="25">
        <v>30000000</v>
      </c>
      <c r="J204" s="23" t="s">
        <v>3579</v>
      </c>
      <c r="K204" s="23" t="s">
        <v>47</v>
      </c>
      <c r="L204" s="22" t="s">
        <v>3787</v>
      </c>
      <c r="M204" s="22" t="s">
        <v>58</v>
      </c>
      <c r="N204" s="22" t="s">
        <v>122</v>
      </c>
      <c r="O204" s="22" t="s">
        <v>3788</v>
      </c>
      <c r="P204" s="26" t="s">
        <v>61</v>
      </c>
      <c r="Q204" s="26"/>
      <c r="R204" s="26" t="s">
        <v>62</v>
      </c>
      <c r="S204" s="27">
        <v>140060001</v>
      </c>
      <c r="T204" s="26" t="s">
        <v>63</v>
      </c>
      <c r="U204" s="26"/>
      <c r="V204" s="28"/>
      <c r="W204" s="29">
        <v>21548</v>
      </c>
      <c r="X204" s="30"/>
      <c r="Y204" s="26"/>
      <c r="Z204" s="29"/>
      <c r="AA204" s="33">
        <f t="shared" ref="AA204:AA267" si="3">+IF(AND(W204="",X204="",Y204="",Z204=""),"",IF(AND(W204&lt;&gt;"",X204="",Y204="",Z204=""),0%,IF(AND(W204&lt;&gt;"",X204&lt;&gt;"",Y204="",Z204=""),33%,IF(AND(W204&lt;&gt;"",X204&lt;&gt;"",Y204&lt;&gt;"",Z204=""),66%,IF(AND(W204&lt;&gt;"",X204&lt;&gt;"",Y204&lt;&gt;"",Z204&lt;&gt;""),100%,"Información incompleta")))))</f>
        <v>0</v>
      </c>
      <c r="AB204" s="31" t="s">
        <v>3928</v>
      </c>
      <c r="AC204" s="32" t="s">
        <v>324</v>
      </c>
      <c r="AD204" s="32"/>
      <c r="AE204" s="22" t="s">
        <v>3790</v>
      </c>
      <c r="AF204" s="26" t="s">
        <v>53</v>
      </c>
      <c r="AG204" s="22" t="s">
        <v>411</v>
      </c>
    </row>
    <row r="205" spans="1:33" ht="75" x14ac:dyDescent="0.25">
      <c r="A205" s="20" t="s">
        <v>56</v>
      </c>
      <c r="B205" s="21">
        <v>80111620</v>
      </c>
      <c r="C205" s="22" t="s">
        <v>3929</v>
      </c>
      <c r="D205" s="36">
        <v>43282</v>
      </c>
      <c r="E205" s="21" t="s">
        <v>3786</v>
      </c>
      <c r="F205" s="23" t="s">
        <v>3677</v>
      </c>
      <c r="G205" s="23" t="s">
        <v>3665</v>
      </c>
      <c r="H205" s="24">
        <v>30000000</v>
      </c>
      <c r="I205" s="25">
        <v>30000000</v>
      </c>
      <c r="J205" s="23" t="s">
        <v>3579</v>
      </c>
      <c r="K205" s="23" t="s">
        <v>47</v>
      </c>
      <c r="L205" s="22" t="s">
        <v>3787</v>
      </c>
      <c r="M205" s="22" t="s">
        <v>58</v>
      </c>
      <c r="N205" s="22" t="s">
        <v>122</v>
      </c>
      <c r="O205" s="22" t="s">
        <v>3788</v>
      </c>
      <c r="P205" s="26" t="s">
        <v>61</v>
      </c>
      <c r="Q205" s="26"/>
      <c r="R205" s="26" t="s">
        <v>62</v>
      </c>
      <c r="S205" s="27">
        <v>140060001</v>
      </c>
      <c r="T205" s="26" t="s">
        <v>63</v>
      </c>
      <c r="U205" s="26"/>
      <c r="V205" s="28"/>
      <c r="W205" s="29">
        <v>21549</v>
      </c>
      <c r="X205" s="30"/>
      <c r="Y205" s="26"/>
      <c r="Z205" s="29"/>
      <c r="AA205" s="33">
        <f t="shared" si="3"/>
        <v>0</v>
      </c>
      <c r="AB205" s="31" t="s">
        <v>3930</v>
      </c>
      <c r="AC205" s="32" t="s">
        <v>324</v>
      </c>
      <c r="AD205" s="32"/>
      <c r="AE205" s="22" t="s">
        <v>3790</v>
      </c>
      <c r="AF205" s="26" t="s">
        <v>53</v>
      </c>
      <c r="AG205" s="22" t="s">
        <v>411</v>
      </c>
    </row>
    <row r="206" spans="1:33" ht="75" x14ac:dyDescent="0.25">
      <c r="A206" s="20" t="s">
        <v>56</v>
      </c>
      <c r="B206" s="21">
        <v>80111620</v>
      </c>
      <c r="C206" s="22" t="s">
        <v>3931</v>
      </c>
      <c r="D206" s="36">
        <v>43282</v>
      </c>
      <c r="E206" s="21" t="s">
        <v>3786</v>
      </c>
      <c r="F206" s="23" t="s">
        <v>3677</v>
      </c>
      <c r="G206" s="23" t="s">
        <v>3665</v>
      </c>
      <c r="H206" s="24">
        <v>30000000</v>
      </c>
      <c r="I206" s="25">
        <v>30000000</v>
      </c>
      <c r="J206" s="23" t="s">
        <v>3579</v>
      </c>
      <c r="K206" s="23" t="s">
        <v>47</v>
      </c>
      <c r="L206" s="22" t="s">
        <v>3787</v>
      </c>
      <c r="M206" s="22" t="s">
        <v>58</v>
      </c>
      <c r="N206" s="22" t="s">
        <v>122</v>
      </c>
      <c r="O206" s="22" t="s">
        <v>3788</v>
      </c>
      <c r="P206" s="26" t="s">
        <v>61</v>
      </c>
      <c r="Q206" s="26"/>
      <c r="R206" s="26" t="s">
        <v>62</v>
      </c>
      <c r="S206" s="27">
        <v>140060001</v>
      </c>
      <c r="T206" s="26" t="s">
        <v>63</v>
      </c>
      <c r="U206" s="26"/>
      <c r="V206" s="28"/>
      <c r="W206" s="29">
        <v>21550</v>
      </c>
      <c r="X206" s="30"/>
      <c r="Y206" s="26"/>
      <c r="Z206" s="29"/>
      <c r="AA206" s="33">
        <f t="shared" si="3"/>
        <v>0</v>
      </c>
      <c r="AB206" s="31" t="s">
        <v>3932</v>
      </c>
      <c r="AC206" s="32" t="s">
        <v>324</v>
      </c>
      <c r="AD206" s="32"/>
      <c r="AE206" s="22" t="s">
        <v>3790</v>
      </c>
      <c r="AF206" s="26" t="s">
        <v>53</v>
      </c>
      <c r="AG206" s="22" t="s">
        <v>411</v>
      </c>
    </row>
    <row r="207" spans="1:33" ht="75" x14ac:dyDescent="0.25">
      <c r="A207" s="20" t="s">
        <v>56</v>
      </c>
      <c r="B207" s="21">
        <v>80111620</v>
      </c>
      <c r="C207" s="22" t="s">
        <v>3933</v>
      </c>
      <c r="D207" s="36">
        <v>43282</v>
      </c>
      <c r="E207" s="21" t="s">
        <v>3786</v>
      </c>
      <c r="F207" s="23" t="s">
        <v>3677</v>
      </c>
      <c r="G207" s="23" t="s">
        <v>3665</v>
      </c>
      <c r="H207" s="24">
        <v>30000000</v>
      </c>
      <c r="I207" s="25">
        <v>30000000</v>
      </c>
      <c r="J207" s="23" t="s">
        <v>3579</v>
      </c>
      <c r="K207" s="23" t="s">
        <v>47</v>
      </c>
      <c r="L207" s="22" t="s">
        <v>3787</v>
      </c>
      <c r="M207" s="22" t="s">
        <v>58</v>
      </c>
      <c r="N207" s="22" t="s">
        <v>122</v>
      </c>
      <c r="O207" s="22" t="s">
        <v>3788</v>
      </c>
      <c r="P207" s="26" t="s">
        <v>61</v>
      </c>
      <c r="Q207" s="26"/>
      <c r="R207" s="26" t="s">
        <v>62</v>
      </c>
      <c r="S207" s="27">
        <v>140060001</v>
      </c>
      <c r="T207" s="26" t="s">
        <v>63</v>
      </c>
      <c r="U207" s="26"/>
      <c r="V207" s="28"/>
      <c r="W207" s="29">
        <v>21551</v>
      </c>
      <c r="X207" s="30"/>
      <c r="Y207" s="26"/>
      <c r="Z207" s="29"/>
      <c r="AA207" s="33">
        <f t="shared" si="3"/>
        <v>0</v>
      </c>
      <c r="AB207" s="31" t="s">
        <v>3934</v>
      </c>
      <c r="AC207" s="32" t="s">
        <v>324</v>
      </c>
      <c r="AD207" s="32"/>
      <c r="AE207" s="22" t="s">
        <v>3790</v>
      </c>
      <c r="AF207" s="26" t="s">
        <v>53</v>
      </c>
      <c r="AG207" s="22" t="s">
        <v>411</v>
      </c>
    </row>
    <row r="208" spans="1:33" ht="75" x14ac:dyDescent="0.25">
      <c r="A208" s="20" t="s">
        <v>56</v>
      </c>
      <c r="B208" s="21">
        <v>80111620</v>
      </c>
      <c r="C208" s="22" t="s">
        <v>3935</v>
      </c>
      <c r="D208" s="36">
        <v>43282</v>
      </c>
      <c r="E208" s="21" t="s">
        <v>3786</v>
      </c>
      <c r="F208" s="23" t="s">
        <v>3677</v>
      </c>
      <c r="G208" s="23" t="s">
        <v>3665</v>
      </c>
      <c r="H208" s="24">
        <v>30000000</v>
      </c>
      <c r="I208" s="25">
        <v>30000000</v>
      </c>
      <c r="J208" s="23" t="s">
        <v>3579</v>
      </c>
      <c r="K208" s="23" t="s">
        <v>47</v>
      </c>
      <c r="L208" s="22" t="s">
        <v>3787</v>
      </c>
      <c r="M208" s="22" t="s">
        <v>58</v>
      </c>
      <c r="N208" s="22" t="s">
        <v>122</v>
      </c>
      <c r="O208" s="22" t="s">
        <v>3788</v>
      </c>
      <c r="P208" s="26" t="s">
        <v>61</v>
      </c>
      <c r="Q208" s="26"/>
      <c r="R208" s="26" t="s">
        <v>62</v>
      </c>
      <c r="S208" s="27">
        <v>140060001</v>
      </c>
      <c r="T208" s="26" t="s">
        <v>63</v>
      </c>
      <c r="U208" s="26"/>
      <c r="V208" s="28"/>
      <c r="W208" s="29">
        <v>21552</v>
      </c>
      <c r="X208" s="30"/>
      <c r="Y208" s="26"/>
      <c r="Z208" s="29"/>
      <c r="AA208" s="33">
        <f t="shared" si="3"/>
        <v>0</v>
      </c>
      <c r="AB208" s="31" t="s">
        <v>3936</v>
      </c>
      <c r="AC208" s="32" t="s">
        <v>324</v>
      </c>
      <c r="AD208" s="32"/>
      <c r="AE208" s="22" t="s">
        <v>3790</v>
      </c>
      <c r="AF208" s="26" t="s">
        <v>53</v>
      </c>
      <c r="AG208" s="22" t="s">
        <v>411</v>
      </c>
    </row>
    <row r="209" spans="1:33" ht="75" x14ac:dyDescent="0.25">
      <c r="A209" s="20" t="s">
        <v>56</v>
      </c>
      <c r="B209" s="21">
        <v>80111620</v>
      </c>
      <c r="C209" s="22" t="s">
        <v>3937</v>
      </c>
      <c r="D209" s="36">
        <v>43282</v>
      </c>
      <c r="E209" s="21" t="s">
        <v>3786</v>
      </c>
      <c r="F209" s="23" t="s">
        <v>3677</v>
      </c>
      <c r="G209" s="23" t="s">
        <v>3665</v>
      </c>
      <c r="H209" s="24">
        <v>30000000</v>
      </c>
      <c r="I209" s="25">
        <v>30000000</v>
      </c>
      <c r="J209" s="23" t="s">
        <v>3579</v>
      </c>
      <c r="K209" s="23" t="s">
        <v>47</v>
      </c>
      <c r="L209" s="22" t="s">
        <v>3787</v>
      </c>
      <c r="M209" s="22" t="s">
        <v>58</v>
      </c>
      <c r="N209" s="22" t="s">
        <v>122</v>
      </c>
      <c r="O209" s="22" t="s">
        <v>3788</v>
      </c>
      <c r="P209" s="26" t="s">
        <v>61</v>
      </c>
      <c r="Q209" s="26"/>
      <c r="R209" s="26" t="s">
        <v>62</v>
      </c>
      <c r="S209" s="27">
        <v>140060001</v>
      </c>
      <c r="T209" s="26" t="s">
        <v>63</v>
      </c>
      <c r="U209" s="26"/>
      <c r="V209" s="28"/>
      <c r="W209" s="29">
        <v>21553</v>
      </c>
      <c r="X209" s="30"/>
      <c r="Y209" s="26"/>
      <c r="Z209" s="29"/>
      <c r="AA209" s="33">
        <f t="shared" si="3"/>
        <v>0</v>
      </c>
      <c r="AB209" s="31" t="s">
        <v>3938</v>
      </c>
      <c r="AC209" s="32" t="s">
        <v>324</v>
      </c>
      <c r="AD209" s="32"/>
      <c r="AE209" s="22" t="s">
        <v>3790</v>
      </c>
      <c r="AF209" s="26" t="s">
        <v>53</v>
      </c>
      <c r="AG209" s="22" t="s">
        <v>411</v>
      </c>
    </row>
    <row r="210" spans="1:33" ht="75" x14ac:dyDescent="0.25">
      <c r="A210" s="20" t="s">
        <v>56</v>
      </c>
      <c r="B210" s="21">
        <v>80111620</v>
      </c>
      <c r="C210" s="22" t="s">
        <v>3939</v>
      </c>
      <c r="D210" s="36">
        <v>43282</v>
      </c>
      <c r="E210" s="21" t="s">
        <v>3786</v>
      </c>
      <c r="F210" s="23" t="s">
        <v>3677</v>
      </c>
      <c r="G210" s="23" t="s">
        <v>3665</v>
      </c>
      <c r="H210" s="24">
        <v>30000000</v>
      </c>
      <c r="I210" s="25">
        <v>30000000</v>
      </c>
      <c r="J210" s="23" t="s">
        <v>3579</v>
      </c>
      <c r="K210" s="23" t="s">
        <v>47</v>
      </c>
      <c r="L210" s="22" t="s">
        <v>3787</v>
      </c>
      <c r="M210" s="22" t="s">
        <v>58</v>
      </c>
      <c r="N210" s="22" t="s">
        <v>3940</v>
      </c>
      <c r="O210" s="22" t="s">
        <v>3788</v>
      </c>
      <c r="P210" s="26" t="s">
        <v>61</v>
      </c>
      <c r="Q210" s="26"/>
      <c r="R210" s="26" t="s">
        <v>62</v>
      </c>
      <c r="S210" s="27">
        <v>140060001</v>
      </c>
      <c r="T210" s="26" t="s">
        <v>63</v>
      </c>
      <c r="U210" s="26"/>
      <c r="V210" s="28"/>
      <c r="W210" s="29">
        <v>21554</v>
      </c>
      <c r="X210" s="30"/>
      <c r="Y210" s="26"/>
      <c r="Z210" s="29"/>
      <c r="AA210" s="33">
        <f t="shared" si="3"/>
        <v>0</v>
      </c>
      <c r="AB210" s="31" t="s">
        <v>3941</v>
      </c>
      <c r="AC210" s="32" t="s">
        <v>324</v>
      </c>
      <c r="AD210" s="32"/>
      <c r="AE210" s="22" t="s">
        <v>3790</v>
      </c>
      <c r="AF210" s="26" t="s">
        <v>53</v>
      </c>
      <c r="AG210" s="22" t="s">
        <v>411</v>
      </c>
    </row>
    <row r="211" spans="1:33" ht="75" x14ac:dyDescent="0.25">
      <c r="A211" s="20" t="s">
        <v>56</v>
      </c>
      <c r="B211" s="21">
        <v>80111620</v>
      </c>
      <c r="C211" s="22" t="s">
        <v>3942</v>
      </c>
      <c r="D211" s="36">
        <v>43282</v>
      </c>
      <c r="E211" s="21" t="s">
        <v>3786</v>
      </c>
      <c r="F211" s="23" t="s">
        <v>3677</v>
      </c>
      <c r="G211" s="23" t="s">
        <v>3665</v>
      </c>
      <c r="H211" s="24">
        <v>30000000</v>
      </c>
      <c r="I211" s="25">
        <v>30000000</v>
      </c>
      <c r="J211" s="23" t="s">
        <v>3579</v>
      </c>
      <c r="K211" s="23" t="s">
        <v>47</v>
      </c>
      <c r="L211" s="22" t="s">
        <v>3787</v>
      </c>
      <c r="M211" s="22" t="s">
        <v>58</v>
      </c>
      <c r="N211" s="22" t="s">
        <v>122</v>
      </c>
      <c r="O211" s="22" t="s">
        <v>3788</v>
      </c>
      <c r="P211" s="26" t="s">
        <v>61</v>
      </c>
      <c r="Q211" s="26"/>
      <c r="R211" s="26" t="s">
        <v>62</v>
      </c>
      <c r="S211" s="27">
        <v>140060001</v>
      </c>
      <c r="T211" s="26" t="s">
        <v>63</v>
      </c>
      <c r="U211" s="26"/>
      <c r="V211" s="28"/>
      <c r="W211" s="29">
        <v>21555</v>
      </c>
      <c r="X211" s="30"/>
      <c r="Y211" s="26"/>
      <c r="Z211" s="29"/>
      <c r="AA211" s="33">
        <f t="shared" si="3"/>
        <v>0</v>
      </c>
      <c r="AB211" s="31" t="s">
        <v>3943</v>
      </c>
      <c r="AC211" s="32" t="s">
        <v>324</v>
      </c>
      <c r="AD211" s="32"/>
      <c r="AE211" s="22" t="s">
        <v>3790</v>
      </c>
      <c r="AF211" s="26" t="s">
        <v>53</v>
      </c>
      <c r="AG211" s="22" t="s">
        <v>411</v>
      </c>
    </row>
    <row r="212" spans="1:33" ht="75" x14ac:dyDescent="0.25">
      <c r="A212" s="20" t="s">
        <v>56</v>
      </c>
      <c r="B212" s="21">
        <v>80111620</v>
      </c>
      <c r="C212" s="22" t="s">
        <v>3944</v>
      </c>
      <c r="D212" s="36">
        <v>43282</v>
      </c>
      <c r="E212" s="21" t="s">
        <v>3786</v>
      </c>
      <c r="F212" s="23" t="s">
        <v>3677</v>
      </c>
      <c r="G212" s="23" t="s">
        <v>3665</v>
      </c>
      <c r="H212" s="24">
        <v>30000000</v>
      </c>
      <c r="I212" s="25">
        <v>30000000</v>
      </c>
      <c r="J212" s="23" t="s">
        <v>3579</v>
      </c>
      <c r="K212" s="23" t="s">
        <v>47</v>
      </c>
      <c r="L212" s="22" t="s">
        <v>3787</v>
      </c>
      <c r="M212" s="22" t="s">
        <v>58</v>
      </c>
      <c r="N212" s="22" t="s">
        <v>122</v>
      </c>
      <c r="O212" s="22" t="s">
        <v>3788</v>
      </c>
      <c r="P212" s="26" t="s">
        <v>61</v>
      </c>
      <c r="Q212" s="26"/>
      <c r="R212" s="26" t="s">
        <v>62</v>
      </c>
      <c r="S212" s="27">
        <v>140060001</v>
      </c>
      <c r="T212" s="26" t="s">
        <v>63</v>
      </c>
      <c r="U212" s="26"/>
      <c r="V212" s="28"/>
      <c r="W212" s="29">
        <v>21556</v>
      </c>
      <c r="X212" s="30"/>
      <c r="Y212" s="26"/>
      <c r="Z212" s="29"/>
      <c r="AA212" s="33">
        <f t="shared" si="3"/>
        <v>0</v>
      </c>
      <c r="AB212" s="31" t="s">
        <v>3945</v>
      </c>
      <c r="AC212" s="32" t="s">
        <v>324</v>
      </c>
      <c r="AD212" s="32"/>
      <c r="AE212" s="22" t="s">
        <v>3790</v>
      </c>
      <c r="AF212" s="26" t="s">
        <v>53</v>
      </c>
      <c r="AG212" s="22" t="s">
        <v>411</v>
      </c>
    </row>
    <row r="213" spans="1:33" ht="75" x14ac:dyDescent="0.25">
      <c r="A213" s="20" t="s">
        <v>56</v>
      </c>
      <c r="B213" s="21">
        <v>80111620</v>
      </c>
      <c r="C213" s="22" t="s">
        <v>3946</v>
      </c>
      <c r="D213" s="36">
        <v>43282</v>
      </c>
      <c r="E213" s="21" t="s">
        <v>3786</v>
      </c>
      <c r="F213" s="23" t="s">
        <v>3677</v>
      </c>
      <c r="G213" s="23" t="s">
        <v>3665</v>
      </c>
      <c r="H213" s="24">
        <v>30000000</v>
      </c>
      <c r="I213" s="25">
        <v>30000000</v>
      </c>
      <c r="J213" s="23" t="s">
        <v>3579</v>
      </c>
      <c r="K213" s="23" t="s">
        <v>47</v>
      </c>
      <c r="L213" s="22" t="s">
        <v>3787</v>
      </c>
      <c r="M213" s="22" t="s">
        <v>58</v>
      </c>
      <c r="N213" s="22" t="s">
        <v>122</v>
      </c>
      <c r="O213" s="22" t="s">
        <v>3788</v>
      </c>
      <c r="P213" s="26" t="s">
        <v>61</v>
      </c>
      <c r="Q213" s="26"/>
      <c r="R213" s="26" t="s">
        <v>62</v>
      </c>
      <c r="S213" s="27">
        <v>140060001</v>
      </c>
      <c r="T213" s="26" t="s">
        <v>63</v>
      </c>
      <c r="U213" s="26"/>
      <c r="V213" s="28"/>
      <c r="W213" s="29">
        <v>21557</v>
      </c>
      <c r="X213" s="30"/>
      <c r="Y213" s="26"/>
      <c r="Z213" s="29"/>
      <c r="AA213" s="33">
        <f t="shared" si="3"/>
        <v>0</v>
      </c>
      <c r="AB213" s="31" t="s">
        <v>3947</v>
      </c>
      <c r="AC213" s="32" t="s">
        <v>324</v>
      </c>
      <c r="AD213" s="32"/>
      <c r="AE213" s="22" t="s">
        <v>3790</v>
      </c>
      <c r="AF213" s="26" t="s">
        <v>53</v>
      </c>
      <c r="AG213" s="22" t="s">
        <v>411</v>
      </c>
    </row>
    <row r="214" spans="1:33" ht="75" x14ac:dyDescent="0.25">
      <c r="A214" s="20" t="s">
        <v>56</v>
      </c>
      <c r="B214" s="21">
        <v>80111620</v>
      </c>
      <c r="C214" s="22" t="s">
        <v>3948</v>
      </c>
      <c r="D214" s="36">
        <v>43282</v>
      </c>
      <c r="E214" s="21" t="s">
        <v>3786</v>
      </c>
      <c r="F214" s="23" t="s">
        <v>3677</v>
      </c>
      <c r="G214" s="23" t="s">
        <v>3665</v>
      </c>
      <c r="H214" s="24">
        <v>30000000</v>
      </c>
      <c r="I214" s="25">
        <v>30000000</v>
      </c>
      <c r="J214" s="23" t="s">
        <v>3579</v>
      </c>
      <c r="K214" s="23" t="s">
        <v>47</v>
      </c>
      <c r="L214" s="22" t="s">
        <v>3787</v>
      </c>
      <c r="M214" s="22" t="s">
        <v>58</v>
      </c>
      <c r="N214" s="22" t="s">
        <v>122</v>
      </c>
      <c r="O214" s="22" t="s">
        <v>3788</v>
      </c>
      <c r="P214" s="26" t="s">
        <v>61</v>
      </c>
      <c r="Q214" s="26"/>
      <c r="R214" s="26" t="s">
        <v>62</v>
      </c>
      <c r="S214" s="27">
        <v>140060001</v>
      </c>
      <c r="T214" s="26" t="s">
        <v>63</v>
      </c>
      <c r="U214" s="26"/>
      <c r="V214" s="28"/>
      <c r="W214" s="29">
        <v>21558</v>
      </c>
      <c r="X214" s="30"/>
      <c r="Y214" s="26"/>
      <c r="Z214" s="29"/>
      <c r="AA214" s="33">
        <f t="shared" si="3"/>
        <v>0</v>
      </c>
      <c r="AB214" s="31" t="s">
        <v>3949</v>
      </c>
      <c r="AC214" s="32" t="s">
        <v>324</v>
      </c>
      <c r="AD214" s="32"/>
      <c r="AE214" s="22" t="s">
        <v>3790</v>
      </c>
      <c r="AF214" s="26" t="s">
        <v>53</v>
      </c>
      <c r="AG214" s="22" t="s">
        <v>411</v>
      </c>
    </row>
    <row r="215" spans="1:33" ht="75" x14ac:dyDescent="0.25">
      <c r="A215" s="20" t="s">
        <v>56</v>
      </c>
      <c r="B215" s="21">
        <v>80111620</v>
      </c>
      <c r="C215" s="22" t="s">
        <v>3950</v>
      </c>
      <c r="D215" s="36">
        <v>43282</v>
      </c>
      <c r="E215" s="21" t="s">
        <v>3786</v>
      </c>
      <c r="F215" s="23" t="s">
        <v>3677</v>
      </c>
      <c r="G215" s="23" t="s">
        <v>3665</v>
      </c>
      <c r="H215" s="24">
        <v>30000000</v>
      </c>
      <c r="I215" s="25">
        <v>30000000</v>
      </c>
      <c r="J215" s="23" t="s">
        <v>3579</v>
      </c>
      <c r="K215" s="23" t="s">
        <v>47</v>
      </c>
      <c r="L215" s="22" t="s">
        <v>3787</v>
      </c>
      <c r="M215" s="22" t="s">
        <v>58</v>
      </c>
      <c r="N215" s="22" t="s">
        <v>122</v>
      </c>
      <c r="O215" s="22" t="s">
        <v>3788</v>
      </c>
      <c r="P215" s="26" t="s">
        <v>61</v>
      </c>
      <c r="Q215" s="26"/>
      <c r="R215" s="26" t="s">
        <v>62</v>
      </c>
      <c r="S215" s="27">
        <v>140060001</v>
      </c>
      <c r="T215" s="26" t="s">
        <v>63</v>
      </c>
      <c r="U215" s="26"/>
      <c r="V215" s="28"/>
      <c r="W215" s="29">
        <v>21559</v>
      </c>
      <c r="X215" s="30"/>
      <c r="Y215" s="26"/>
      <c r="Z215" s="29"/>
      <c r="AA215" s="33">
        <f t="shared" si="3"/>
        <v>0</v>
      </c>
      <c r="AB215" s="31" t="s">
        <v>3951</v>
      </c>
      <c r="AC215" s="32" t="s">
        <v>324</v>
      </c>
      <c r="AD215" s="32"/>
      <c r="AE215" s="22" t="s">
        <v>3790</v>
      </c>
      <c r="AF215" s="26" t="s">
        <v>53</v>
      </c>
      <c r="AG215" s="22" t="s">
        <v>411</v>
      </c>
    </row>
    <row r="216" spans="1:33" ht="75" x14ac:dyDescent="0.25">
      <c r="A216" s="20" t="s">
        <v>56</v>
      </c>
      <c r="B216" s="21">
        <v>80111620</v>
      </c>
      <c r="C216" s="22" t="s">
        <v>3952</v>
      </c>
      <c r="D216" s="36">
        <v>43282</v>
      </c>
      <c r="E216" s="21" t="s">
        <v>3786</v>
      </c>
      <c r="F216" s="23" t="s">
        <v>3677</v>
      </c>
      <c r="G216" s="23" t="s">
        <v>3665</v>
      </c>
      <c r="H216" s="24">
        <v>30000000</v>
      </c>
      <c r="I216" s="25">
        <v>30000000</v>
      </c>
      <c r="J216" s="23" t="s">
        <v>3579</v>
      </c>
      <c r="K216" s="23" t="s">
        <v>47</v>
      </c>
      <c r="L216" s="22" t="s">
        <v>3787</v>
      </c>
      <c r="M216" s="22" t="s">
        <v>58</v>
      </c>
      <c r="N216" s="22" t="s">
        <v>122</v>
      </c>
      <c r="O216" s="22" t="s">
        <v>3788</v>
      </c>
      <c r="P216" s="26" t="s">
        <v>61</v>
      </c>
      <c r="Q216" s="26"/>
      <c r="R216" s="26" t="s">
        <v>62</v>
      </c>
      <c r="S216" s="27">
        <v>140060001</v>
      </c>
      <c r="T216" s="26" t="s">
        <v>63</v>
      </c>
      <c r="U216" s="26"/>
      <c r="V216" s="28"/>
      <c r="W216" s="29">
        <v>21560</v>
      </c>
      <c r="X216" s="30"/>
      <c r="Y216" s="26"/>
      <c r="Z216" s="29"/>
      <c r="AA216" s="33">
        <f t="shared" si="3"/>
        <v>0</v>
      </c>
      <c r="AB216" s="31" t="s">
        <v>3953</v>
      </c>
      <c r="AC216" s="32" t="s">
        <v>324</v>
      </c>
      <c r="AD216" s="32"/>
      <c r="AE216" s="22" t="s">
        <v>3790</v>
      </c>
      <c r="AF216" s="26" t="s">
        <v>53</v>
      </c>
      <c r="AG216" s="22" t="s">
        <v>411</v>
      </c>
    </row>
    <row r="217" spans="1:33" ht="75" x14ac:dyDescent="0.25">
      <c r="A217" s="20" t="s">
        <v>56</v>
      </c>
      <c r="B217" s="21">
        <v>80111620</v>
      </c>
      <c r="C217" s="22" t="s">
        <v>3954</v>
      </c>
      <c r="D217" s="36"/>
      <c r="E217" s="21"/>
      <c r="F217" s="23"/>
      <c r="G217" s="23"/>
      <c r="H217" s="24"/>
      <c r="I217" s="25"/>
      <c r="J217" s="23"/>
      <c r="K217" s="23"/>
      <c r="L217" s="22"/>
      <c r="M217" s="22"/>
      <c r="N217" s="22"/>
      <c r="O217" s="22"/>
      <c r="P217" s="26"/>
      <c r="Q217" s="26"/>
      <c r="R217" s="26"/>
      <c r="S217" s="27">
        <v>140060001</v>
      </c>
      <c r="T217" s="26" t="s">
        <v>63</v>
      </c>
      <c r="U217" s="26"/>
      <c r="V217" s="28"/>
      <c r="W217" s="29">
        <v>21561</v>
      </c>
      <c r="X217" s="30"/>
      <c r="Y217" s="26"/>
      <c r="Z217" s="29"/>
      <c r="AA217" s="33">
        <f t="shared" si="3"/>
        <v>0</v>
      </c>
      <c r="AB217" s="31" t="s">
        <v>3955</v>
      </c>
      <c r="AC217" s="32" t="s">
        <v>324</v>
      </c>
      <c r="AD217" s="32"/>
      <c r="AE217" s="22" t="s">
        <v>3790</v>
      </c>
      <c r="AF217" s="26" t="s">
        <v>53</v>
      </c>
      <c r="AG217" s="22" t="s">
        <v>411</v>
      </c>
    </row>
    <row r="218" spans="1:33" ht="75" x14ac:dyDescent="0.25">
      <c r="A218" s="20" t="s">
        <v>56</v>
      </c>
      <c r="B218" s="21">
        <v>80111620</v>
      </c>
      <c r="C218" s="22" t="s">
        <v>3956</v>
      </c>
      <c r="D218" s="36">
        <v>43282</v>
      </c>
      <c r="E218" s="21" t="s">
        <v>3786</v>
      </c>
      <c r="F218" s="23" t="s">
        <v>3677</v>
      </c>
      <c r="G218" s="23" t="s">
        <v>3665</v>
      </c>
      <c r="H218" s="24">
        <v>30000000</v>
      </c>
      <c r="I218" s="25">
        <v>30000000</v>
      </c>
      <c r="J218" s="23" t="s">
        <v>3579</v>
      </c>
      <c r="K218" s="23" t="s">
        <v>47</v>
      </c>
      <c r="L218" s="22" t="s">
        <v>3787</v>
      </c>
      <c r="M218" s="22" t="s">
        <v>58</v>
      </c>
      <c r="N218" s="22" t="s">
        <v>122</v>
      </c>
      <c r="O218" s="22" t="s">
        <v>3788</v>
      </c>
      <c r="P218" s="26" t="s">
        <v>61</v>
      </c>
      <c r="Q218" s="26"/>
      <c r="R218" s="26" t="s">
        <v>62</v>
      </c>
      <c r="S218" s="27">
        <v>140060001</v>
      </c>
      <c r="T218" s="26" t="s">
        <v>63</v>
      </c>
      <c r="U218" s="26"/>
      <c r="V218" s="28"/>
      <c r="W218" s="29">
        <v>21562</v>
      </c>
      <c r="X218" s="30"/>
      <c r="Y218" s="26"/>
      <c r="Z218" s="29"/>
      <c r="AA218" s="33">
        <f t="shared" si="3"/>
        <v>0</v>
      </c>
      <c r="AB218" s="31" t="s">
        <v>3957</v>
      </c>
      <c r="AC218" s="32" t="s">
        <v>324</v>
      </c>
      <c r="AD218" s="32"/>
      <c r="AE218" s="22" t="s">
        <v>3790</v>
      </c>
      <c r="AF218" s="26" t="s">
        <v>53</v>
      </c>
      <c r="AG218" s="22" t="s">
        <v>411</v>
      </c>
    </row>
    <row r="219" spans="1:33" ht="75" x14ac:dyDescent="0.25">
      <c r="A219" s="20" t="s">
        <v>56</v>
      </c>
      <c r="B219" s="21">
        <v>80111620</v>
      </c>
      <c r="C219" s="22" t="s">
        <v>3958</v>
      </c>
      <c r="D219" s="36">
        <v>43282</v>
      </c>
      <c r="E219" s="21" t="s">
        <v>3786</v>
      </c>
      <c r="F219" s="23" t="s">
        <v>3677</v>
      </c>
      <c r="G219" s="23" t="s">
        <v>3665</v>
      </c>
      <c r="H219" s="24">
        <v>30000000</v>
      </c>
      <c r="I219" s="25">
        <v>30000000</v>
      </c>
      <c r="J219" s="23" t="s">
        <v>3579</v>
      </c>
      <c r="K219" s="23" t="s">
        <v>47</v>
      </c>
      <c r="L219" s="22" t="s">
        <v>3787</v>
      </c>
      <c r="M219" s="22" t="s">
        <v>58</v>
      </c>
      <c r="N219" s="22" t="s">
        <v>122</v>
      </c>
      <c r="O219" s="22" t="s">
        <v>3788</v>
      </c>
      <c r="P219" s="26" t="s">
        <v>61</v>
      </c>
      <c r="Q219" s="26"/>
      <c r="R219" s="26" t="s">
        <v>62</v>
      </c>
      <c r="S219" s="27">
        <v>140050001</v>
      </c>
      <c r="T219" s="26" t="s">
        <v>63</v>
      </c>
      <c r="U219" s="26"/>
      <c r="V219" s="28"/>
      <c r="W219" s="29">
        <v>21563</v>
      </c>
      <c r="X219" s="30"/>
      <c r="Y219" s="26"/>
      <c r="Z219" s="29"/>
      <c r="AA219" s="33">
        <f t="shared" si="3"/>
        <v>0</v>
      </c>
      <c r="AB219" s="31" t="s">
        <v>3959</v>
      </c>
      <c r="AC219" s="32"/>
      <c r="AD219" s="32"/>
      <c r="AE219" s="22" t="s">
        <v>3790</v>
      </c>
      <c r="AF219" s="26" t="s">
        <v>53</v>
      </c>
      <c r="AG219" s="22" t="s">
        <v>411</v>
      </c>
    </row>
    <row r="220" spans="1:33" ht="75" x14ac:dyDescent="0.25">
      <c r="A220" s="20" t="s">
        <v>56</v>
      </c>
      <c r="B220" s="21">
        <v>80111620</v>
      </c>
      <c r="C220" s="22" t="s">
        <v>3960</v>
      </c>
      <c r="D220" s="36">
        <v>43282</v>
      </c>
      <c r="E220" s="21" t="s">
        <v>3786</v>
      </c>
      <c r="F220" s="23" t="s">
        <v>3677</v>
      </c>
      <c r="G220" s="23" t="s">
        <v>3665</v>
      </c>
      <c r="H220" s="24">
        <v>30000000</v>
      </c>
      <c r="I220" s="25">
        <v>30000000</v>
      </c>
      <c r="J220" s="23" t="s">
        <v>3579</v>
      </c>
      <c r="K220" s="23" t="s">
        <v>47</v>
      </c>
      <c r="L220" s="22" t="s">
        <v>3787</v>
      </c>
      <c r="M220" s="22" t="s">
        <v>58</v>
      </c>
      <c r="N220" s="22" t="s">
        <v>122</v>
      </c>
      <c r="O220" s="22" t="s">
        <v>3788</v>
      </c>
      <c r="P220" s="26" t="s">
        <v>61</v>
      </c>
      <c r="Q220" s="26"/>
      <c r="R220" s="26" t="s">
        <v>62</v>
      </c>
      <c r="S220" s="27">
        <v>140050001</v>
      </c>
      <c r="T220" s="26" t="s">
        <v>63</v>
      </c>
      <c r="U220" s="26"/>
      <c r="V220" s="28"/>
      <c r="W220" s="29">
        <v>21564</v>
      </c>
      <c r="X220" s="30"/>
      <c r="Y220" s="26"/>
      <c r="Z220" s="29"/>
      <c r="AA220" s="33">
        <f t="shared" si="3"/>
        <v>0</v>
      </c>
      <c r="AB220" s="31" t="s">
        <v>3961</v>
      </c>
      <c r="AC220" s="32"/>
      <c r="AD220" s="32"/>
      <c r="AE220" s="22" t="s">
        <v>3790</v>
      </c>
      <c r="AF220" s="26" t="s">
        <v>53</v>
      </c>
      <c r="AG220" s="22" t="s">
        <v>411</v>
      </c>
    </row>
    <row r="221" spans="1:33" ht="75" x14ac:dyDescent="0.25">
      <c r="A221" s="20" t="s">
        <v>56</v>
      </c>
      <c r="B221" s="21">
        <v>80111620</v>
      </c>
      <c r="C221" s="22" t="s">
        <v>3962</v>
      </c>
      <c r="D221" s="36">
        <v>43282</v>
      </c>
      <c r="E221" s="21" t="s">
        <v>3786</v>
      </c>
      <c r="F221" s="23" t="s">
        <v>3677</v>
      </c>
      <c r="G221" s="23" t="s">
        <v>3665</v>
      </c>
      <c r="H221" s="24">
        <v>30000000</v>
      </c>
      <c r="I221" s="25">
        <v>30000000</v>
      </c>
      <c r="J221" s="23" t="s">
        <v>3579</v>
      </c>
      <c r="K221" s="23" t="s">
        <v>47</v>
      </c>
      <c r="L221" s="22" t="s">
        <v>3787</v>
      </c>
      <c r="M221" s="22" t="s">
        <v>58</v>
      </c>
      <c r="N221" s="22" t="s">
        <v>122</v>
      </c>
      <c r="O221" s="22" t="s">
        <v>3788</v>
      </c>
      <c r="P221" s="26" t="s">
        <v>61</v>
      </c>
      <c r="Q221" s="26"/>
      <c r="R221" s="26" t="s">
        <v>62</v>
      </c>
      <c r="S221" s="27">
        <v>140050001</v>
      </c>
      <c r="T221" s="26" t="s">
        <v>63</v>
      </c>
      <c r="U221" s="26"/>
      <c r="V221" s="28"/>
      <c r="W221" s="29">
        <v>21565</v>
      </c>
      <c r="X221" s="30"/>
      <c r="Y221" s="26"/>
      <c r="Z221" s="29"/>
      <c r="AA221" s="33">
        <f t="shared" si="3"/>
        <v>0</v>
      </c>
      <c r="AB221" s="31" t="s">
        <v>3963</v>
      </c>
      <c r="AC221" s="32"/>
      <c r="AD221" s="32"/>
      <c r="AE221" s="22" t="s">
        <v>3790</v>
      </c>
      <c r="AF221" s="26" t="s">
        <v>53</v>
      </c>
      <c r="AG221" s="22" t="s">
        <v>411</v>
      </c>
    </row>
    <row r="222" spans="1:33" ht="75" x14ac:dyDescent="0.25">
      <c r="A222" s="20" t="s">
        <v>56</v>
      </c>
      <c r="B222" s="21">
        <v>80111620</v>
      </c>
      <c r="C222" s="22" t="s">
        <v>3964</v>
      </c>
      <c r="D222" s="36">
        <v>43282</v>
      </c>
      <c r="E222" s="21" t="s">
        <v>3786</v>
      </c>
      <c r="F222" s="23" t="s">
        <v>3677</v>
      </c>
      <c r="G222" s="23" t="s">
        <v>3665</v>
      </c>
      <c r="H222" s="24">
        <v>30000000</v>
      </c>
      <c r="I222" s="25">
        <v>30000000</v>
      </c>
      <c r="J222" s="23" t="s">
        <v>3579</v>
      </c>
      <c r="K222" s="23" t="s">
        <v>47</v>
      </c>
      <c r="L222" s="22" t="s">
        <v>3787</v>
      </c>
      <c r="M222" s="22" t="s">
        <v>58</v>
      </c>
      <c r="N222" s="22" t="s">
        <v>122</v>
      </c>
      <c r="O222" s="22" t="s">
        <v>3788</v>
      </c>
      <c r="P222" s="26" t="s">
        <v>61</v>
      </c>
      <c r="Q222" s="26"/>
      <c r="R222" s="26" t="s">
        <v>62</v>
      </c>
      <c r="S222" s="27">
        <v>140050001</v>
      </c>
      <c r="T222" s="26" t="s">
        <v>63</v>
      </c>
      <c r="U222" s="26"/>
      <c r="V222" s="28"/>
      <c r="W222" s="29">
        <v>21566</v>
      </c>
      <c r="X222" s="30"/>
      <c r="Y222" s="26"/>
      <c r="Z222" s="29"/>
      <c r="AA222" s="33">
        <f t="shared" si="3"/>
        <v>0</v>
      </c>
      <c r="AB222" s="31" t="s">
        <v>3965</v>
      </c>
      <c r="AC222" s="32"/>
      <c r="AD222" s="32"/>
      <c r="AE222" s="22" t="s">
        <v>3790</v>
      </c>
      <c r="AF222" s="26" t="s">
        <v>53</v>
      </c>
      <c r="AG222" s="22" t="s">
        <v>411</v>
      </c>
    </row>
    <row r="223" spans="1:33" ht="75" x14ac:dyDescent="0.25">
      <c r="A223" s="20" t="s">
        <v>56</v>
      </c>
      <c r="B223" s="21">
        <v>80111620</v>
      </c>
      <c r="C223" s="22" t="s">
        <v>3966</v>
      </c>
      <c r="D223" s="36">
        <v>43282</v>
      </c>
      <c r="E223" s="21" t="s">
        <v>3786</v>
      </c>
      <c r="F223" s="23" t="s">
        <v>3677</v>
      </c>
      <c r="G223" s="23" t="s">
        <v>3665</v>
      </c>
      <c r="H223" s="24">
        <v>30000000</v>
      </c>
      <c r="I223" s="25">
        <v>30000000</v>
      </c>
      <c r="J223" s="23" t="s">
        <v>3579</v>
      </c>
      <c r="K223" s="23" t="s">
        <v>47</v>
      </c>
      <c r="L223" s="22" t="s">
        <v>3787</v>
      </c>
      <c r="M223" s="22" t="s">
        <v>58</v>
      </c>
      <c r="N223" s="22" t="s">
        <v>122</v>
      </c>
      <c r="O223" s="22" t="s">
        <v>3788</v>
      </c>
      <c r="P223" s="26" t="s">
        <v>61</v>
      </c>
      <c r="Q223" s="26"/>
      <c r="R223" s="26" t="s">
        <v>62</v>
      </c>
      <c r="S223" s="27">
        <v>140050001</v>
      </c>
      <c r="T223" s="26" t="s">
        <v>63</v>
      </c>
      <c r="U223" s="26"/>
      <c r="V223" s="28"/>
      <c r="W223" s="29">
        <v>21567</v>
      </c>
      <c r="X223" s="30"/>
      <c r="Y223" s="26"/>
      <c r="Z223" s="29"/>
      <c r="AA223" s="33">
        <f t="shared" si="3"/>
        <v>0</v>
      </c>
      <c r="AB223" s="31" t="s">
        <v>3967</v>
      </c>
      <c r="AC223" s="32"/>
      <c r="AD223" s="32"/>
      <c r="AE223" s="22" t="s">
        <v>3790</v>
      </c>
      <c r="AF223" s="26" t="s">
        <v>53</v>
      </c>
      <c r="AG223" s="22" t="s">
        <v>411</v>
      </c>
    </row>
    <row r="224" spans="1:33" ht="75" x14ac:dyDescent="0.25">
      <c r="A224" s="20" t="s">
        <v>56</v>
      </c>
      <c r="B224" s="21">
        <v>80111620</v>
      </c>
      <c r="C224" s="22" t="s">
        <v>3968</v>
      </c>
      <c r="D224" s="36">
        <v>43282</v>
      </c>
      <c r="E224" s="21" t="s">
        <v>3786</v>
      </c>
      <c r="F224" s="23" t="s">
        <v>3677</v>
      </c>
      <c r="G224" s="23" t="s">
        <v>3665</v>
      </c>
      <c r="H224" s="24">
        <v>30000000</v>
      </c>
      <c r="I224" s="25">
        <v>30000000</v>
      </c>
      <c r="J224" s="23" t="s">
        <v>3579</v>
      </c>
      <c r="K224" s="23" t="s">
        <v>47</v>
      </c>
      <c r="L224" s="22" t="s">
        <v>3787</v>
      </c>
      <c r="M224" s="22" t="s">
        <v>58</v>
      </c>
      <c r="N224" s="22" t="s">
        <v>122</v>
      </c>
      <c r="O224" s="22" t="s">
        <v>3788</v>
      </c>
      <c r="P224" s="26" t="s">
        <v>61</v>
      </c>
      <c r="Q224" s="26"/>
      <c r="R224" s="26" t="s">
        <v>62</v>
      </c>
      <c r="S224" s="27">
        <v>140050001</v>
      </c>
      <c r="T224" s="26" t="s">
        <v>63</v>
      </c>
      <c r="U224" s="26"/>
      <c r="V224" s="28"/>
      <c r="W224" s="29">
        <v>21568</v>
      </c>
      <c r="X224" s="30"/>
      <c r="Y224" s="26"/>
      <c r="Z224" s="29"/>
      <c r="AA224" s="33">
        <f t="shared" si="3"/>
        <v>0</v>
      </c>
      <c r="AB224" s="31" t="s">
        <v>3967</v>
      </c>
      <c r="AC224" s="32"/>
      <c r="AD224" s="32"/>
      <c r="AE224" s="22" t="s">
        <v>3790</v>
      </c>
      <c r="AF224" s="26" t="s">
        <v>53</v>
      </c>
      <c r="AG224" s="22" t="s">
        <v>411</v>
      </c>
    </row>
    <row r="225" spans="1:33" ht="75" x14ac:dyDescent="0.25">
      <c r="A225" s="20" t="s">
        <v>56</v>
      </c>
      <c r="B225" s="21">
        <v>80111620</v>
      </c>
      <c r="C225" s="22" t="s">
        <v>3969</v>
      </c>
      <c r="D225" s="36">
        <v>43282</v>
      </c>
      <c r="E225" s="21" t="s">
        <v>3786</v>
      </c>
      <c r="F225" s="23" t="s">
        <v>3677</v>
      </c>
      <c r="G225" s="23" t="s">
        <v>3665</v>
      </c>
      <c r="H225" s="24">
        <v>30000000</v>
      </c>
      <c r="I225" s="25">
        <v>30000000</v>
      </c>
      <c r="J225" s="23" t="s">
        <v>3579</v>
      </c>
      <c r="K225" s="23" t="s">
        <v>47</v>
      </c>
      <c r="L225" s="22" t="s">
        <v>3787</v>
      </c>
      <c r="M225" s="22" t="s">
        <v>58</v>
      </c>
      <c r="N225" s="22" t="s">
        <v>3940</v>
      </c>
      <c r="O225" s="22" t="s">
        <v>3788</v>
      </c>
      <c r="P225" s="26" t="s">
        <v>61</v>
      </c>
      <c r="Q225" s="26"/>
      <c r="R225" s="26" t="s">
        <v>62</v>
      </c>
      <c r="S225" s="27">
        <v>140050001</v>
      </c>
      <c r="T225" s="26" t="s">
        <v>63</v>
      </c>
      <c r="U225" s="26"/>
      <c r="V225" s="28"/>
      <c r="W225" s="29">
        <v>21569</v>
      </c>
      <c r="X225" s="30"/>
      <c r="Y225" s="26"/>
      <c r="Z225" s="29"/>
      <c r="AA225" s="33">
        <f t="shared" si="3"/>
        <v>0</v>
      </c>
      <c r="AB225" s="31" t="s">
        <v>3970</v>
      </c>
      <c r="AC225" s="32"/>
      <c r="AD225" s="32"/>
      <c r="AE225" s="22" t="s">
        <v>3790</v>
      </c>
      <c r="AF225" s="26" t="s">
        <v>53</v>
      </c>
      <c r="AG225" s="22" t="s">
        <v>411</v>
      </c>
    </row>
    <row r="226" spans="1:33" ht="75" x14ac:dyDescent="0.25">
      <c r="A226" s="20" t="s">
        <v>56</v>
      </c>
      <c r="B226" s="21">
        <v>80111620</v>
      </c>
      <c r="C226" s="22" t="s">
        <v>3971</v>
      </c>
      <c r="D226" s="36">
        <v>43282</v>
      </c>
      <c r="E226" s="21" t="s">
        <v>3786</v>
      </c>
      <c r="F226" s="23" t="s">
        <v>3677</v>
      </c>
      <c r="G226" s="23" t="s">
        <v>3665</v>
      </c>
      <c r="H226" s="24">
        <v>30000000</v>
      </c>
      <c r="I226" s="25">
        <v>30000000</v>
      </c>
      <c r="J226" s="23" t="s">
        <v>3579</v>
      </c>
      <c r="K226" s="23" t="s">
        <v>47</v>
      </c>
      <c r="L226" s="22" t="s">
        <v>3787</v>
      </c>
      <c r="M226" s="22" t="s">
        <v>58</v>
      </c>
      <c r="N226" s="22" t="s">
        <v>122</v>
      </c>
      <c r="O226" s="22" t="s">
        <v>3788</v>
      </c>
      <c r="P226" s="26" t="s">
        <v>61</v>
      </c>
      <c r="Q226" s="26"/>
      <c r="R226" s="26" t="s">
        <v>62</v>
      </c>
      <c r="S226" s="27">
        <v>140050001</v>
      </c>
      <c r="T226" s="26" t="s">
        <v>63</v>
      </c>
      <c r="U226" s="26"/>
      <c r="V226" s="28"/>
      <c r="W226" s="29">
        <v>21570</v>
      </c>
      <c r="X226" s="30"/>
      <c r="Y226" s="26"/>
      <c r="Z226" s="29"/>
      <c r="AA226" s="33">
        <f t="shared" si="3"/>
        <v>0</v>
      </c>
      <c r="AB226" s="31" t="s">
        <v>3972</v>
      </c>
      <c r="AC226" s="32"/>
      <c r="AD226" s="32"/>
      <c r="AE226" s="22" t="s">
        <v>3790</v>
      </c>
      <c r="AF226" s="26" t="s">
        <v>53</v>
      </c>
      <c r="AG226" s="22" t="s">
        <v>411</v>
      </c>
    </row>
    <row r="227" spans="1:33" ht="75" x14ac:dyDescent="0.25">
      <c r="A227" s="20" t="s">
        <v>56</v>
      </c>
      <c r="B227" s="21">
        <v>80111620</v>
      </c>
      <c r="C227" s="22" t="s">
        <v>3973</v>
      </c>
      <c r="D227" s="36">
        <v>43282</v>
      </c>
      <c r="E227" s="21" t="s">
        <v>3786</v>
      </c>
      <c r="F227" s="23" t="s">
        <v>3677</v>
      </c>
      <c r="G227" s="23" t="s">
        <v>3665</v>
      </c>
      <c r="H227" s="24">
        <v>30000000</v>
      </c>
      <c r="I227" s="25">
        <v>30000000</v>
      </c>
      <c r="J227" s="23" t="s">
        <v>3579</v>
      </c>
      <c r="K227" s="23" t="s">
        <v>47</v>
      </c>
      <c r="L227" s="22" t="s">
        <v>3787</v>
      </c>
      <c r="M227" s="22" t="s">
        <v>58</v>
      </c>
      <c r="N227" s="22" t="s">
        <v>122</v>
      </c>
      <c r="O227" s="22" t="s">
        <v>3788</v>
      </c>
      <c r="P227" s="26" t="s">
        <v>61</v>
      </c>
      <c r="Q227" s="26"/>
      <c r="R227" s="26" t="s">
        <v>62</v>
      </c>
      <c r="S227" s="27">
        <v>140050001</v>
      </c>
      <c r="T227" s="26" t="s">
        <v>63</v>
      </c>
      <c r="U227" s="26"/>
      <c r="V227" s="28"/>
      <c r="W227" s="29">
        <v>21571</v>
      </c>
      <c r="X227" s="30"/>
      <c r="Y227" s="26"/>
      <c r="Z227" s="29"/>
      <c r="AA227" s="33">
        <f t="shared" si="3"/>
        <v>0</v>
      </c>
      <c r="AB227" s="31" t="s">
        <v>3974</v>
      </c>
      <c r="AC227" s="32"/>
      <c r="AD227" s="32"/>
      <c r="AE227" s="22" t="s">
        <v>3790</v>
      </c>
      <c r="AF227" s="26" t="s">
        <v>53</v>
      </c>
      <c r="AG227" s="22" t="s">
        <v>411</v>
      </c>
    </row>
    <row r="228" spans="1:33" ht="75" x14ac:dyDescent="0.25">
      <c r="A228" s="20" t="s">
        <v>56</v>
      </c>
      <c r="B228" s="21">
        <v>80111620</v>
      </c>
      <c r="C228" s="22" t="s">
        <v>3975</v>
      </c>
      <c r="D228" s="36">
        <v>43282</v>
      </c>
      <c r="E228" s="21" t="s">
        <v>3786</v>
      </c>
      <c r="F228" s="23" t="s">
        <v>3677</v>
      </c>
      <c r="G228" s="23" t="s">
        <v>3665</v>
      </c>
      <c r="H228" s="24">
        <v>30000000</v>
      </c>
      <c r="I228" s="25">
        <v>30000000</v>
      </c>
      <c r="J228" s="23" t="s">
        <v>3579</v>
      </c>
      <c r="K228" s="23" t="s">
        <v>47</v>
      </c>
      <c r="L228" s="22" t="s">
        <v>3787</v>
      </c>
      <c r="M228" s="22" t="s">
        <v>58</v>
      </c>
      <c r="N228" s="22" t="s">
        <v>122</v>
      </c>
      <c r="O228" s="22" t="s">
        <v>3788</v>
      </c>
      <c r="P228" s="26" t="s">
        <v>61</v>
      </c>
      <c r="Q228" s="26"/>
      <c r="R228" s="26" t="s">
        <v>62</v>
      </c>
      <c r="S228" s="27">
        <v>140050001</v>
      </c>
      <c r="T228" s="26" t="s">
        <v>63</v>
      </c>
      <c r="U228" s="26"/>
      <c r="V228" s="28"/>
      <c r="W228" s="29">
        <v>21572</v>
      </c>
      <c r="X228" s="30"/>
      <c r="Y228" s="26"/>
      <c r="Z228" s="29"/>
      <c r="AA228" s="33">
        <f t="shared" si="3"/>
        <v>0</v>
      </c>
      <c r="AB228" s="31" t="s">
        <v>3976</v>
      </c>
      <c r="AC228" s="32"/>
      <c r="AD228" s="32"/>
      <c r="AE228" s="22" t="s">
        <v>3790</v>
      </c>
      <c r="AF228" s="26" t="s">
        <v>53</v>
      </c>
      <c r="AG228" s="22" t="s">
        <v>411</v>
      </c>
    </row>
    <row r="229" spans="1:33" ht="75" x14ac:dyDescent="0.25">
      <c r="A229" s="20" t="s">
        <v>56</v>
      </c>
      <c r="B229" s="21">
        <v>80111620</v>
      </c>
      <c r="C229" s="22" t="s">
        <v>3977</v>
      </c>
      <c r="D229" s="36">
        <v>43282</v>
      </c>
      <c r="E229" s="21" t="s">
        <v>3786</v>
      </c>
      <c r="F229" s="23" t="s">
        <v>3677</v>
      </c>
      <c r="G229" s="23" t="s">
        <v>3665</v>
      </c>
      <c r="H229" s="24">
        <v>30000000</v>
      </c>
      <c r="I229" s="25">
        <v>30000000</v>
      </c>
      <c r="J229" s="23" t="s">
        <v>3579</v>
      </c>
      <c r="K229" s="23" t="s">
        <v>47</v>
      </c>
      <c r="L229" s="22" t="s">
        <v>3787</v>
      </c>
      <c r="M229" s="22" t="s">
        <v>58</v>
      </c>
      <c r="N229" s="22" t="s">
        <v>122</v>
      </c>
      <c r="O229" s="22" t="s">
        <v>3788</v>
      </c>
      <c r="P229" s="26" t="s">
        <v>61</v>
      </c>
      <c r="Q229" s="26"/>
      <c r="R229" s="26" t="s">
        <v>62</v>
      </c>
      <c r="S229" s="27">
        <v>140050001</v>
      </c>
      <c r="T229" s="26" t="s">
        <v>63</v>
      </c>
      <c r="U229" s="26"/>
      <c r="V229" s="28"/>
      <c r="W229" s="29">
        <v>21573</v>
      </c>
      <c r="X229" s="30"/>
      <c r="Y229" s="26"/>
      <c r="Z229" s="29"/>
      <c r="AA229" s="33">
        <f t="shared" si="3"/>
        <v>0</v>
      </c>
      <c r="AB229" s="31" t="s">
        <v>3978</v>
      </c>
      <c r="AC229" s="32"/>
      <c r="AD229" s="32"/>
      <c r="AE229" s="22" t="s">
        <v>3790</v>
      </c>
      <c r="AF229" s="26" t="s">
        <v>53</v>
      </c>
      <c r="AG229" s="22" t="s">
        <v>411</v>
      </c>
    </row>
    <row r="230" spans="1:33" ht="75" x14ac:dyDescent="0.25">
      <c r="A230" s="20" t="s">
        <v>56</v>
      </c>
      <c r="B230" s="21">
        <v>80111620</v>
      </c>
      <c r="C230" s="22" t="s">
        <v>3979</v>
      </c>
      <c r="D230" s="36">
        <v>43282</v>
      </c>
      <c r="E230" s="21" t="s">
        <v>3786</v>
      </c>
      <c r="F230" s="23" t="s">
        <v>3677</v>
      </c>
      <c r="G230" s="23" t="s">
        <v>3665</v>
      </c>
      <c r="H230" s="24">
        <v>30000000</v>
      </c>
      <c r="I230" s="25">
        <v>30000000</v>
      </c>
      <c r="J230" s="23" t="s">
        <v>3579</v>
      </c>
      <c r="K230" s="23" t="s">
        <v>47</v>
      </c>
      <c r="L230" s="22" t="s">
        <v>3787</v>
      </c>
      <c r="M230" s="22" t="s">
        <v>58</v>
      </c>
      <c r="N230" s="22" t="s">
        <v>122</v>
      </c>
      <c r="O230" s="22" t="s">
        <v>3788</v>
      </c>
      <c r="P230" s="26" t="s">
        <v>61</v>
      </c>
      <c r="Q230" s="26"/>
      <c r="R230" s="26" t="s">
        <v>62</v>
      </c>
      <c r="S230" s="27">
        <v>140050001</v>
      </c>
      <c r="T230" s="26" t="s">
        <v>63</v>
      </c>
      <c r="U230" s="26"/>
      <c r="V230" s="28"/>
      <c r="W230" s="29">
        <v>21574</v>
      </c>
      <c r="X230" s="30"/>
      <c r="Y230" s="26"/>
      <c r="Z230" s="29"/>
      <c r="AA230" s="33">
        <f t="shared" si="3"/>
        <v>0</v>
      </c>
      <c r="AB230" s="31" t="s">
        <v>3980</v>
      </c>
      <c r="AC230" s="32"/>
      <c r="AD230" s="32"/>
      <c r="AE230" s="22" t="s">
        <v>3790</v>
      </c>
      <c r="AF230" s="26" t="s">
        <v>53</v>
      </c>
      <c r="AG230" s="22" t="s">
        <v>411</v>
      </c>
    </row>
    <row r="231" spans="1:33" ht="75" x14ac:dyDescent="0.25">
      <c r="A231" s="20" t="s">
        <v>56</v>
      </c>
      <c r="B231" s="21">
        <v>80111620</v>
      </c>
      <c r="C231" s="22" t="s">
        <v>3981</v>
      </c>
      <c r="D231" s="36">
        <v>43282</v>
      </c>
      <c r="E231" s="21" t="s">
        <v>3786</v>
      </c>
      <c r="F231" s="23" t="s">
        <v>3677</v>
      </c>
      <c r="G231" s="23" t="s">
        <v>3665</v>
      </c>
      <c r="H231" s="24">
        <v>30000000</v>
      </c>
      <c r="I231" s="25">
        <v>30000000</v>
      </c>
      <c r="J231" s="23" t="s">
        <v>3579</v>
      </c>
      <c r="K231" s="23" t="s">
        <v>47</v>
      </c>
      <c r="L231" s="22" t="s">
        <v>3787</v>
      </c>
      <c r="M231" s="22" t="s">
        <v>58</v>
      </c>
      <c r="N231" s="22" t="s">
        <v>122</v>
      </c>
      <c r="O231" s="22" t="s">
        <v>3788</v>
      </c>
      <c r="P231" s="26" t="s">
        <v>61</v>
      </c>
      <c r="Q231" s="26"/>
      <c r="R231" s="26" t="s">
        <v>62</v>
      </c>
      <c r="S231" s="27">
        <v>140050001</v>
      </c>
      <c r="T231" s="26" t="s">
        <v>63</v>
      </c>
      <c r="U231" s="26"/>
      <c r="V231" s="28"/>
      <c r="W231" s="29">
        <v>21575</v>
      </c>
      <c r="X231" s="30"/>
      <c r="Y231" s="26"/>
      <c r="Z231" s="29"/>
      <c r="AA231" s="33">
        <f t="shared" si="3"/>
        <v>0</v>
      </c>
      <c r="AB231" s="31" t="s">
        <v>3982</v>
      </c>
      <c r="AC231" s="32"/>
      <c r="AD231" s="32"/>
      <c r="AE231" s="22" t="s">
        <v>3790</v>
      </c>
      <c r="AF231" s="26" t="s">
        <v>53</v>
      </c>
      <c r="AG231" s="22" t="s">
        <v>411</v>
      </c>
    </row>
    <row r="232" spans="1:33" ht="75" x14ac:dyDescent="0.25">
      <c r="A232" s="20" t="s">
        <v>56</v>
      </c>
      <c r="B232" s="21">
        <v>80111620</v>
      </c>
      <c r="C232" s="22" t="s">
        <v>3983</v>
      </c>
      <c r="D232" s="36">
        <v>43282</v>
      </c>
      <c r="E232" s="21" t="s">
        <v>3786</v>
      </c>
      <c r="F232" s="23" t="s">
        <v>3677</v>
      </c>
      <c r="G232" s="23" t="s">
        <v>3665</v>
      </c>
      <c r="H232" s="24">
        <v>30000000</v>
      </c>
      <c r="I232" s="25">
        <v>30000000</v>
      </c>
      <c r="J232" s="23" t="s">
        <v>3579</v>
      </c>
      <c r="K232" s="23" t="s">
        <v>47</v>
      </c>
      <c r="L232" s="22" t="s">
        <v>3787</v>
      </c>
      <c r="M232" s="22" t="s">
        <v>58</v>
      </c>
      <c r="N232" s="22" t="s">
        <v>122</v>
      </c>
      <c r="O232" s="22" t="s">
        <v>3788</v>
      </c>
      <c r="P232" s="26" t="s">
        <v>61</v>
      </c>
      <c r="Q232" s="26"/>
      <c r="R232" s="26" t="s">
        <v>62</v>
      </c>
      <c r="S232" s="27">
        <v>140050001</v>
      </c>
      <c r="T232" s="26" t="s">
        <v>63</v>
      </c>
      <c r="U232" s="26"/>
      <c r="V232" s="28"/>
      <c r="W232" s="29">
        <v>21576</v>
      </c>
      <c r="X232" s="30"/>
      <c r="Y232" s="26"/>
      <c r="Z232" s="29"/>
      <c r="AA232" s="33">
        <f t="shared" si="3"/>
        <v>0</v>
      </c>
      <c r="AB232" s="31" t="s">
        <v>3984</v>
      </c>
      <c r="AC232" s="32"/>
      <c r="AD232" s="32"/>
      <c r="AE232" s="22" t="s">
        <v>3790</v>
      </c>
      <c r="AF232" s="26" t="s">
        <v>53</v>
      </c>
      <c r="AG232" s="22" t="s">
        <v>411</v>
      </c>
    </row>
    <row r="233" spans="1:33" ht="75" x14ac:dyDescent="0.25">
      <c r="A233" s="20" t="s">
        <v>56</v>
      </c>
      <c r="B233" s="21">
        <v>80111620</v>
      </c>
      <c r="C233" s="22" t="s">
        <v>3985</v>
      </c>
      <c r="D233" s="36">
        <v>43282</v>
      </c>
      <c r="E233" s="21" t="s">
        <v>3786</v>
      </c>
      <c r="F233" s="23" t="s">
        <v>3677</v>
      </c>
      <c r="G233" s="23" t="s">
        <v>3665</v>
      </c>
      <c r="H233" s="24">
        <v>30000000</v>
      </c>
      <c r="I233" s="25">
        <v>30000000</v>
      </c>
      <c r="J233" s="23" t="s">
        <v>3579</v>
      </c>
      <c r="K233" s="23" t="s">
        <v>47</v>
      </c>
      <c r="L233" s="22" t="s">
        <v>3787</v>
      </c>
      <c r="M233" s="22" t="s">
        <v>58</v>
      </c>
      <c r="N233" s="22" t="s">
        <v>122</v>
      </c>
      <c r="O233" s="22" t="s">
        <v>3788</v>
      </c>
      <c r="P233" s="26" t="s">
        <v>61</v>
      </c>
      <c r="Q233" s="26"/>
      <c r="R233" s="26" t="s">
        <v>62</v>
      </c>
      <c r="S233" s="27">
        <v>140050001</v>
      </c>
      <c r="T233" s="26" t="s">
        <v>63</v>
      </c>
      <c r="U233" s="26"/>
      <c r="V233" s="28"/>
      <c r="W233" s="29">
        <v>21577</v>
      </c>
      <c r="X233" s="30"/>
      <c r="Y233" s="26"/>
      <c r="Z233" s="29"/>
      <c r="AA233" s="33">
        <f t="shared" si="3"/>
        <v>0</v>
      </c>
      <c r="AB233" s="31" t="s">
        <v>3986</v>
      </c>
      <c r="AC233" s="32"/>
      <c r="AD233" s="32"/>
      <c r="AE233" s="22" t="s">
        <v>3790</v>
      </c>
      <c r="AF233" s="26" t="s">
        <v>53</v>
      </c>
      <c r="AG233" s="22" t="s">
        <v>411</v>
      </c>
    </row>
    <row r="234" spans="1:33" ht="75" x14ac:dyDescent="0.25">
      <c r="A234" s="20" t="s">
        <v>56</v>
      </c>
      <c r="B234" s="21">
        <v>80111620</v>
      </c>
      <c r="C234" s="22" t="s">
        <v>3987</v>
      </c>
      <c r="D234" s="36">
        <v>43282</v>
      </c>
      <c r="E234" s="21" t="s">
        <v>3786</v>
      </c>
      <c r="F234" s="23" t="s">
        <v>3677</v>
      </c>
      <c r="G234" s="23" t="s">
        <v>3665</v>
      </c>
      <c r="H234" s="24">
        <v>30000000</v>
      </c>
      <c r="I234" s="25">
        <v>30000000</v>
      </c>
      <c r="J234" s="23" t="s">
        <v>3579</v>
      </c>
      <c r="K234" s="23" t="s">
        <v>47</v>
      </c>
      <c r="L234" s="22" t="s">
        <v>3787</v>
      </c>
      <c r="M234" s="22" t="s">
        <v>58</v>
      </c>
      <c r="N234" s="22" t="s">
        <v>122</v>
      </c>
      <c r="O234" s="22" t="s">
        <v>3788</v>
      </c>
      <c r="P234" s="26" t="s">
        <v>61</v>
      </c>
      <c r="Q234" s="26"/>
      <c r="R234" s="26" t="s">
        <v>62</v>
      </c>
      <c r="S234" s="27">
        <v>140050001</v>
      </c>
      <c r="T234" s="26" t="s">
        <v>63</v>
      </c>
      <c r="U234" s="26"/>
      <c r="V234" s="28"/>
      <c r="W234" s="29">
        <v>21578</v>
      </c>
      <c r="X234" s="30"/>
      <c r="Y234" s="26"/>
      <c r="Z234" s="29"/>
      <c r="AA234" s="33">
        <f t="shared" si="3"/>
        <v>0</v>
      </c>
      <c r="AB234" s="31" t="s">
        <v>3988</v>
      </c>
      <c r="AC234" s="32"/>
      <c r="AD234" s="32"/>
      <c r="AE234" s="22" t="s">
        <v>3790</v>
      </c>
      <c r="AF234" s="26" t="s">
        <v>53</v>
      </c>
      <c r="AG234" s="22" t="s">
        <v>411</v>
      </c>
    </row>
    <row r="235" spans="1:33" ht="75" x14ac:dyDescent="0.25">
      <c r="A235" s="20" t="s">
        <v>56</v>
      </c>
      <c r="B235" s="21">
        <v>80111620</v>
      </c>
      <c r="C235" s="22" t="s">
        <v>3989</v>
      </c>
      <c r="D235" s="36">
        <v>43282</v>
      </c>
      <c r="E235" s="21" t="s">
        <v>3786</v>
      </c>
      <c r="F235" s="23" t="s">
        <v>3677</v>
      </c>
      <c r="G235" s="23" t="s">
        <v>3665</v>
      </c>
      <c r="H235" s="24">
        <v>30000000</v>
      </c>
      <c r="I235" s="25">
        <v>30000000</v>
      </c>
      <c r="J235" s="23" t="s">
        <v>3579</v>
      </c>
      <c r="K235" s="23" t="s">
        <v>47</v>
      </c>
      <c r="L235" s="22" t="s">
        <v>3787</v>
      </c>
      <c r="M235" s="22" t="s">
        <v>58</v>
      </c>
      <c r="N235" s="22" t="s">
        <v>122</v>
      </c>
      <c r="O235" s="22" t="s">
        <v>3788</v>
      </c>
      <c r="P235" s="26" t="s">
        <v>61</v>
      </c>
      <c r="Q235" s="26"/>
      <c r="R235" s="26" t="s">
        <v>62</v>
      </c>
      <c r="S235" s="27">
        <v>140050001</v>
      </c>
      <c r="T235" s="26" t="s">
        <v>63</v>
      </c>
      <c r="U235" s="26"/>
      <c r="V235" s="28"/>
      <c r="W235" s="29">
        <v>21579</v>
      </c>
      <c r="X235" s="30"/>
      <c r="Y235" s="26"/>
      <c r="Z235" s="29"/>
      <c r="AA235" s="33">
        <f t="shared" si="3"/>
        <v>0</v>
      </c>
      <c r="AB235" s="31" t="s">
        <v>3990</v>
      </c>
      <c r="AC235" s="32"/>
      <c r="AD235" s="32"/>
      <c r="AE235" s="22" t="s">
        <v>3790</v>
      </c>
      <c r="AF235" s="26" t="s">
        <v>53</v>
      </c>
      <c r="AG235" s="22" t="s">
        <v>411</v>
      </c>
    </row>
    <row r="236" spans="1:33" ht="75" x14ac:dyDescent="0.25">
      <c r="A236" s="20" t="s">
        <v>56</v>
      </c>
      <c r="B236" s="21">
        <v>80111620</v>
      </c>
      <c r="C236" s="22" t="s">
        <v>3991</v>
      </c>
      <c r="D236" s="36">
        <v>43282</v>
      </c>
      <c r="E236" s="21" t="s">
        <v>3786</v>
      </c>
      <c r="F236" s="23" t="s">
        <v>3677</v>
      </c>
      <c r="G236" s="23" t="s">
        <v>3665</v>
      </c>
      <c r="H236" s="24">
        <v>30000000</v>
      </c>
      <c r="I236" s="25">
        <v>30000000</v>
      </c>
      <c r="J236" s="23" t="s">
        <v>3579</v>
      </c>
      <c r="K236" s="23" t="s">
        <v>47</v>
      </c>
      <c r="L236" s="22" t="s">
        <v>3787</v>
      </c>
      <c r="M236" s="22" t="s">
        <v>58</v>
      </c>
      <c r="N236" s="22" t="s">
        <v>122</v>
      </c>
      <c r="O236" s="22" t="s">
        <v>3788</v>
      </c>
      <c r="P236" s="26" t="s">
        <v>61</v>
      </c>
      <c r="Q236" s="26"/>
      <c r="R236" s="26" t="s">
        <v>62</v>
      </c>
      <c r="S236" s="27">
        <v>140050001</v>
      </c>
      <c r="T236" s="26" t="s">
        <v>63</v>
      </c>
      <c r="U236" s="26"/>
      <c r="V236" s="28"/>
      <c r="W236" s="29">
        <v>21581</v>
      </c>
      <c r="X236" s="30"/>
      <c r="Y236" s="26"/>
      <c r="Z236" s="29"/>
      <c r="AA236" s="33">
        <f t="shared" si="3"/>
        <v>0</v>
      </c>
      <c r="AB236" s="31" t="s">
        <v>3992</v>
      </c>
      <c r="AC236" s="32"/>
      <c r="AD236" s="32"/>
      <c r="AE236" s="22" t="s">
        <v>3790</v>
      </c>
      <c r="AF236" s="26" t="s">
        <v>53</v>
      </c>
      <c r="AG236" s="22" t="s">
        <v>411</v>
      </c>
    </row>
    <row r="237" spans="1:33" ht="75" x14ac:dyDescent="0.25">
      <c r="A237" s="20" t="s">
        <v>56</v>
      </c>
      <c r="B237" s="21">
        <v>80111620</v>
      </c>
      <c r="C237" s="22" t="s">
        <v>3993</v>
      </c>
      <c r="D237" s="36">
        <v>43282</v>
      </c>
      <c r="E237" s="21" t="s">
        <v>3786</v>
      </c>
      <c r="F237" s="23" t="s">
        <v>3677</v>
      </c>
      <c r="G237" s="23" t="s">
        <v>3665</v>
      </c>
      <c r="H237" s="24">
        <v>30000000</v>
      </c>
      <c r="I237" s="25">
        <v>30000000</v>
      </c>
      <c r="J237" s="23" t="s">
        <v>3579</v>
      </c>
      <c r="K237" s="23" t="s">
        <v>47</v>
      </c>
      <c r="L237" s="22" t="s">
        <v>3787</v>
      </c>
      <c r="M237" s="22" t="s">
        <v>58</v>
      </c>
      <c r="N237" s="22" t="s">
        <v>122</v>
      </c>
      <c r="O237" s="22" t="s">
        <v>3788</v>
      </c>
      <c r="P237" s="26" t="s">
        <v>61</v>
      </c>
      <c r="Q237" s="26"/>
      <c r="R237" s="26" t="s">
        <v>62</v>
      </c>
      <c r="S237" s="27">
        <v>140050001</v>
      </c>
      <c r="T237" s="26" t="s">
        <v>63</v>
      </c>
      <c r="U237" s="26"/>
      <c r="V237" s="28"/>
      <c r="W237" s="29">
        <v>21582</v>
      </c>
      <c r="X237" s="30"/>
      <c r="Y237" s="26"/>
      <c r="Z237" s="29"/>
      <c r="AA237" s="33">
        <f t="shared" si="3"/>
        <v>0</v>
      </c>
      <c r="AB237" s="31" t="s">
        <v>3994</v>
      </c>
      <c r="AC237" s="32"/>
      <c r="AD237" s="32"/>
      <c r="AE237" s="22" t="s">
        <v>3790</v>
      </c>
      <c r="AF237" s="26" t="s">
        <v>53</v>
      </c>
      <c r="AG237" s="22" t="s">
        <v>411</v>
      </c>
    </row>
    <row r="238" spans="1:33" ht="75" x14ac:dyDescent="0.25">
      <c r="A238" s="20" t="s">
        <v>56</v>
      </c>
      <c r="B238" s="21">
        <v>80111620</v>
      </c>
      <c r="C238" s="22" t="s">
        <v>3995</v>
      </c>
      <c r="D238" s="36">
        <v>43282</v>
      </c>
      <c r="E238" s="21" t="s">
        <v>3786</v>
      </c>
      <c r="F238" s="23" t="s">
        <v>3677</v>
      </c>
      <c r="G238" s="23" t="s">
        <v>3665</v>
      </c>
      <c r="H238" s="24">
        <v>30000000</v>
      </c>
      <c r="I238" s="25">
        <v>30000000</v>
      </c>
      <c r="J238" s="23" t="s">
        <v>3579</v>
      </c>
      <c r="K238" s="23" t="s">
        <v>47</v>
      </c>
      <c r="L238" s="22" t="s">
        <v>3787</v>
      </c>
      <c r="M238" s="22" t="s">
        <v>58</v>
      </c>
      <c r="N238" s="22" t="s">
        <v>122</v>
      </c>
      <c r="O238" s="22" t="s">
        <v>3788</v>
      </c>
      <c r="P238" s="26" t="s">
        <v>61</v>
      </c>
      <c r="Q238" s="26"/>
      <c r="R238" s="26" t="s">
        <v>62</v>
      </c>
      <c r="S238" s="27">
        <v>140050001</v>
      </c>
      <c r="T238" s="26" t="s">
        <v>63</v>
      </c>
      <c r="U238" s="26"/>
      <c r="V238" s="28"/>
      <c r="W238" s="29">
        <v>21583</v>
      </c>
      <c r="X238" s="30"/>
      <c r="Y238" s="26"/>
      <c r="Z238" s="29"/>
      <c r="AA238" s="33">
        <f t="shared" si="3"/>
        <v>0</v>
      </c>
      <c r="AB238" s="31" t="s">
        <v>3996</v>
      </c>
      <c r="AC238" s="32"/>
      <c r="AD238" s="32"/>
      <c r="AE238" s="22" t="s">
        <v>3790</v>
      </c>
      <c r="AF238" s="26" t="s">
        <v>53</v>
      </c>
      <c r="AG238" s="22" t="s">
        <v>411</v>
      </c>
    </row>
    <row r="239" spans="1:33" ht="75" x14ac:dyDescent="0.25">
      <c r="A239" s="20" t="s">
        <v>56</v>
      </c>
      <c r="B239" s="21">
        <v>80111620</v>
      </c>
      <c r="C239" s="22" t="s">
        <v>3997</v>
      </c>
      <c r="D239" s="36">
        <v>43282</v>
      </c>
      <c r="E239" s="21" t="s">
        <v>3786</v>
      </c>
      <c r="F239" s="23" t="s">
        <v>3677</v>
      </c>
      <c r="G239" s="23" t="s">
        <v>3665</v>
      </c>
      <c r="H239" s="24">
        <v>30000000</v>
      </c>
      <c r="I239" s="25">
        <v>30000000</v>
      </c>
      <c r="J239" s="23" t="s">
        <v>3579</v>
      </c>
      <c r="K239" s="23" t="s">
        <v>47</v>
      </c>
      <c r="L239" s="22" t="s">
        <v>3787</v>
      </c>
      <c r="M239" s="22" t="s">
        <v>58</v>
      </c>
      <c r="N239" s="22" t="s">
        <v>3940</v>
      </c>
      <c r="O239" s="22" t="s">
        <v>3788</v>
      </c>
      <c r="P239" s="26" t="s">
        <v>61</v>
      </c>
      <c r="Q239" s="26"/>
      <c r="R239" s="26" t="s">
        <v>62</v>
      </c>
      <c r="S239" s="27">
        <v>140050001</v>
      </c>
      <c r="T239" s="26" t="s">
        <v>63</v>
      </c>
      <c r="U239" s="26"/>
      <c r="V239" s="28"/>
      <c r="W239" s="29">
        <v>21584</v>
      </c>
      <c r="X239" s="30"/>
      <c r="Y239" s="26"/>
      <c r="Z239" s="29"/>
      <c r="AA239" s="33">
        <f t="shared" si="3"/>
        <v>0</v>
      </c>
      <c r="AB239" s="31" t="s">
        <v>3998</v>
      </c>
      <c r="AC239" s="32"/>
      <c r="AD239" s="32"/>
      <c r="AE239" s="22" t="s">
        <v>3790</v>
      </c>
      <c r="AF239" s="26" t="s">
        <v>53</v>
      </c>
      <c r="AG239" s="22" t="s">
        <v>411</v>
      </c>
    </row>
    <row r="240" spans="1:33" ht="75" x14ac:dyDescent="0.25">
      <c r="A240" s="20" t="s">
        <v>56</v>
      </c>
      <c r="B240" s="21">
        <v>80111620</v>
      </c>
      <c r="C240" s="22" t="s">
        <v>3999</v>
      </c>
      <c r="D240" s="36">
        <v>43282</v>
      </c>
      <c r="E240" s="21" t="s">
        <v>3786</v>
      </c>
      <c r="F240" s="23" t="s">
        <v>3677</v>
      </c>
      <c r="G240" s="23" t="s">
        <v>3665</v>
      </c>
      <c r="H240" s="24">
        <v>30000000</v>
      </c>
      <c r="I240" s="25">
        <v>30000000</v>
      </c>
      <c r="J240" s="23" t="s">
        <v>3579</v>
      </c>
      <c r="K240" s="23" t="s">
        <v>47</v>
      </c>
      <c r="L240" s="22" t="s">
        <v>3787</v>
      </c>
      <c r="M240" s="22" t="s">
        <v>58</v>
      </c>
      <c r="N240" s="22" t="s">
        <v>122</v>
      </c>
      <c r="O240" s="22" t="s">
        <v>3788</v>
      </c>
      <c r="P240" s="26" t="s">
        <v>61</v>
      </c>
      <c r="Q240" s="26"/>
      <c r="R240" s="26" t="s">
        <v>62</v>
      </c>
      <c r="S240" s="27">
        <v>140050001</v>
      </c>
      <c r="T240" s="26" t="s">
        <v>63</v>
      </c>
      <c r="U240" s="26"/>
      <c r="V240" s="28"/>
      <c r="W240" s="29">
        <v>21585</v>
      </c>
      <c r="X240" s="30"/>
      <c r="Y240" s="26"/>
      <c r="Z240" s="29"/>
      <c r="AA240" s="33">
        <f t="shared" si="3"/>
        <v>0</v>
      </c>
      <c r="AB240" s="31" t="s">
        <v>4000</v>
      </c>
      <c r="AC240" s="32"/>
      <c r="AD240" s="32"/>
      <c r="AE240" s="22" t="s">
        <v>3790</v>
      </c>
      <c r="AF240" s="26" t="s">
        <v>53</v>
      </c>
      <c r="AG240" s="22" t="s">
        <v>411</v>
      </c>
    </row>
    <row r="241" spans="1:33" ht="75" x14ac:dyDescent="0.25">
      <c r="A241" s="20" t="s">
        <v>56</v>
      </c>
      <c r="B241" s="21">
        <v>80111620</v>
      </c>
      <c r="C241" s="22" t="s">
        <v>4001</v>
      </c>
      <c r="D241" s="36">
        <v>43282</v>
      </c>
      <c r="E241" s="21" t="s">
        <v>3786</v>
      </c>
      <c r="F241" s="23" t="s">
        <v>3677</v>
      </c>
      <c r="G241" s="23" t="s">
        <v>3665</v>
      </c>
      <c r="H241" s="24">
        <v>30000000</v>
      </c>
      <c r="I241" s="25">
        <v>30000000</v>
      </c>
      <c r="J241" s="23" t="s">
        <v>3579</v>
      </c>
      <c r="K241" s="23" t="s">
        <v>47</v>
      </c>
      <c r="L241" s="22" t="s">
        <v>3787</v>
      </c>
      <c r="M241" s="22" t="s">
        <v>58</v>
      </c>
      <c r="N241" s="22" t="s">
        <v>122</v>
      </c>
      <c r="O241" s="22" t="s">
        <v>3788</v>
      </c>
      <c r="P241" s="26" t="s">
        <v>61</v>
      </c>
      <c r="Q241" s="26"/>
      <c r="R241" s="26" t="s">
        <v>62</v>
      </c>
      <c r="S241" s="27">
        <v>140050001</v>
      </c>
      <c r="T241" s="26" t="s">
        <v>63</v>
      </c>
      <c r="U241" s="26"/>
      <c r="V241" s="28"/>
      <c r="W241" s="29">
        <v>21586</v>
      </c>
      <c r="X241" s="30"/>
      <c r="Y241" s="26"/>
      <c r="Z241" s="29"/>
      <c r="AA241" s="33">
        <f t="shared" si="3"/>
        <v>0</v>
      </c>
      <c r="AB241" s="31" t="s">
        <v>4002</v>
      </c>
      <c r="AC241" s="32"/>
      <c r="AD241" s="32"/>
      <c r="AE241" s="22" t="s">
        <v>3790</v>
      </c>
      <c r="AF241" s="26" t="s">
        <v>53</v>
      </c>
      <c r="AG241" s="22" t="s">
        <v>411</v>
      </c>
    </row>
    <row r="242" spans="1:33" ht="75" x14ac:dyDescent="0.25">
      <c r="A242" s="20" t="s">
        <v>56</v>
      </c>
      <c r="B242" s="21">
        <v>80111620</v>
      </c>
      <c r="C242" s="22" t="s">
        <v>4003</v>
      </c>
      <c r="D242" s="36">
        <v>43282</v>
      </c>
      <c r="E242" s="21" t="s">
        <v>3786</v>
      </c>
      <c r="F242" s="23" t="s">
        <v>3677</v>
      </c>
      <c r="G242" s="23" t="s">
        <v>3665</v>
      </c>
      <c r="H242" s="24">
        <v>30000000</v>
      </c>
      <c r="I242" s="25">
        <v>30000000</v>
      </c>
      <c r="J242" s="23" t="s">
        <v>3579</v>
      </c>
      <c r="K242" s="23" t="s">
        <v>47</v>
      </c>
      <c r="L242" s="22" t="s">
        <v>3787</v>
      </c>
      <c r="M242" s="22" t="s">
        <v>58</v>
      </c>
      <c r="N242" s="22" t="s">
        <v>122</v>
      </c>
      <c r="O242" s="22" t="s">
        <v>3788</v>
      </c>
      <c r="P242" s="26" t="s">
        <v>61</v>
      </c>
      <c r="Q242" s="26"/>
      <c r="R242" s="26" t="s">
        <v>62</v>
      </c>
      <c r="S242" s="27">
        <v>140050001</v>
      </c>
      <c r="T242" s="26" t="s">
        <v>63</v>
      </c>
      <c r="U242" s="26"/>
      <c r="V242" s="28"/>
      <c r="W242" s="29">
        <v>21587</v>
      </c>
      <c r="X242" s="30"/>
      <c r="Y242" s="26"/>
      <c r="Z242" s="29"/>
      <c r="AA242" s="33">
        <f t="shared" si="3"/>
        <v>0</v>
      </c>
      <c r="AB242" s="31" t="s">
        <v>4004</v>
      </c>
      <c r="AC242" s="32"/>
      <c r="AD242" s="32"/>
      <c r="AE242" s="22" t="s">
        <v>3790</v>
      </c>
      <c r="AF242" s="26" t="s">
        <v>53</v>
      </c>
      <c r="AG242" s="22" t="s">
        <v>411</v>
      </c>
    </row>
    <row r="243" spans="1:33" ht="75" x14ac:dyDescent="0.25">
      <c r="A243" s="20" t="s">
        <v>56</v>
      </c>
      <c r="B243" s="21">
        <v>80111620</v>
      </c>
      <c r="C243" s="22" t="s">
        <v>4005</v>
      </c>
      <c r="D243" s="36">
        <v>43282</v>
      </c>
      <c r="E243" s="21" t="s">
        <v>3786</v>
      </c>
      <c r="F243" s="23" t="s">
        <v>3677</v>
      </c>
      <c r="G243" s="23" t="s">
        <v>3665</v>
      </c>
      <c r="H243" s="24">
        <v>30000000</v>
      </c>
      <c r="I243" s="25">
        <v>30000000</v>
      </c>
      <c r="J243" s="23" t="s">
        <v>3579</v>
      </c>
      <c r="K243" s="23" t="s">
        <v>47</v>
      </c>
      <c r="L243" s="22" t="s">
        <v>3787</v>
      </c>
      <c r="M243" s="22" t="s">
        <v>58</v>
      </c>
      <c r="N243" s="22" t="s">
        <v>122</v>
      </c>
      <c r="O243" s="22" t="s">
        <v>3788</v>
      </c>
      <c r="P243" s="26" t="s">
        <v>61</v>
      </c>
      <c r="Q243" s="26"/>
      <c r="R243" s="26" t="s">
        <v>62</v>
      </c>
      <c r="S243" s="27">
        <v>140050001</v>
      </c>
      <c r="T243" s="26" t="s">
        <v>63</v>
      </c>
      <c r="U243" s="26"/>
      <c r="V243" s="28"/>
      <c r="W243" s="29">
        <v>215888</v>
      </c>
      <c r="X243" s="30"/>
      <c r="Y243" s="26"/>
      <c r="Z243" s="29"/>
      <c r="AA243" s="33">
        <f t="shared" si="3"/>
        <v>0</v>
      </c>
      <c r="AB243" s="31" t="s">
        <v>4006</v>
      </c>
      <c r="AC243" s="32"/>
      <c r="AD243" s="32"/>
      <c r="AE243" s="22" t="s">
        <v>3790</v>
      </c>
      <c r="AF243" s="26" t="s">
        <v>53</v>
      </c>
      <c r="AG243" s="22" t="s">
        <v>411</v>
      </c>
    </row>
    <row r="244" spans="1:33" ht="75" x14ac:dyDescent="0.25">
      <c r="A244" s="20" t="s">
        <v>56</v>
      </c>
      <c r="B244" s="21">
        <v>80111620</v>
      </c>
      <c r="C244" s="22" t="s">
        <v>4007</v>
      </c>
      <c r="D244" s="36">
        <v>43282</v>
      </c>
      <c r="E244" s="21" t="s">
        <v>3786</v>
      </c>
      <c r="F244" s="23" t="s">
        <v>3677</v>
      </c>
      <c r="G244" s="23" t="s">
        <v>3665</v>
      </c>
      <c r="H244" s="24">
        <v>30000000</v>
      </c>
      <c r="I244" s="25">
        <v>30000000</v>
      </c>
      <c r="J244" s="23" t="s">
        <v>3579</v>
      </c>
      <c r="K244" s="23" t="s">
        <v>47</v>
      </c>
      <c r="L244" s="22" t="s">
        <v>3787</v>
      </c>
      <c r="M244" s="22" t="s">
        <v>58</v>
      </c>
      <c r="N244" s="22" t="s">
        <v>122</v>
      </c>
      <c r="O244" s="22" t="s">
        <v>3788</v>
      </c>
      <c r="P244" s="26" t="s">
        <v>61</v>
      </c>
      <c r="Q244" s="26"/>
      <c r="R244" s="26" t="s">
        <v>62</v>
      </c>
      <c r="S244" s="27">
        <v>140050001</v>
      </c>
      <c r="T244" s="26" t="s">
        <v>63</v>
      </c>
      <c r="U244" s="26"/>
      <c r="V244" s="28"/>
      <c r="W244" s="29">
        <v>21589</v>
      </c>
      <c r="X244" s="30"/>
      <c r="Y244" s="26"/>
      <c r="Z244" s="29"/>
      <c r="AA244" s="33">
        <f t="shared" si="3"/>
        <v>0</v>
      </c>
      <c r="AB244" s="31" t="s">
        <v>4008</v>
      </c>
      <c r="AC244" s="32"/>
      <c r="AD244" s="32"/>
      <c r="AE244" s="22" t="s">
        <v>3790</v>
      </c>
      <c r="AF244" s="26" t="s">
        <v>53</v>
      </c>
      <c r="AG244" s="22" t="s">
        <v>411</v>
      </c>
    </row>
    <row r="245" spans="1:33" ht="75" x14ac:dyDescent="0.25">
      <c r="A245" s="20" t="s">
        <v>56</v>
      </c>
      <c r="B245" s="21">
        <v>80111620</v>
      </c>
      <c r="C245" s="22" t="s">
        <v>4009</v>
      </c>
      <c r="D245" s="36">
        <v>43282</v>
      </c>
      <c r="E245" s="21" t="s">
        <v>3786</v>
      </c>
      <c r="F245" s="23" t="s">
        <v>3677</v>
      </c>
      <c r="G245" s="23" t="s">
        <v>3665</v>
      </c>
      <c r="H245" s="24">
        <v>30000000</v>
      </c>
      <c r="I245" s="25">
        <v>30000000</v>
      </c>
      <c r="J245" s="23" t="s">
        <v>3579</v>
      </c>
      <c r="K245" s="23" t="s">
        <v>47</v>
      </c>
      <c r="L245" s="22" t="s">
        <v>3787</v>
      </c>
      <c r="M245" s="22" t="s">
        <v>58</v>
      </c>
      <c r="N245" s="22" t="s">
        <v>122</v>
      </c>
      <c r="O245" s="22" t="s">
        <v>3788</v>
      </c>
      <c r="P245" s="26" t="s">
        <v>61</v>
      </c>
      <c r="Q245" s="26"/>
      <c r="R245" s="26" t="s">
        <v>62</v>
      </c>
      <c r="S245" s="27">
        <v>140050001</v>
      </c>
      <c r="T245" s="26" t="s">
        <v>63</v>
      </c>
      <c r="U245" s="26"/>
      <c r="V245" s="28"/>
      <c r="W245" s="29">
        <v>21590</v>
      </c>
      <c r="X245" s="30"/>
      <c r="Y245" s="26"/>
      <c r="Z245" s="29"/>
      <c r="AA245" s="33">
        <f t="shared" si="3"/>
        <v>0</v>
      </c>
      <c r="AB245" s="31" t="s">
        <v>4010</v>
      </c>
      <c r="AC245" s="32"/>
      <c r="AD245" s="32"/>
      <c r="AE245" s="22" t="s">
        <v>3790</v>
      </c>
      <c r="AF245" s="26" t="s">
        <v>53</v>
      </c>
      <c r="AG245" s="22" t="s">
        <v>411</v>
      </c>
    </row>
    <row r="246" spans="1:33" ht="75" x14ac:dyDescent="0.25">
      <c r="A246" s="20" t="s">
        <v>56</v>
      </c>
      <c r="B246" s="21">
        <v>80111620</v>
      </c>
      <c r="C246" s="22" t="s">
        <v>4011</v>
      </c>
      <c r="D246" s="36">
        <v>43282</v>
      </c>
      <c r="E246" s="21" t="s">
        <v>3786</v>
      </c>
      <c r="F246" s="23" t="s">
        <v>3677</v>
      </c>
      <c r="G246" s="23" t="s">
        <v>3665</v>
      </c>
      <c r="H246" s="24">
        <v>30000000</v>
      </c>
      <c r="I246" s="25">
        <v>30000000</v>
      </c>
      <c r="J246" s="23" t="s">
        <v>3579</v>
      </c>
      <c r="K246" s="23" t="s">
        <v>47</v>
      </c>
      <c r="L246" s="22" t="s">
        <v>3787</v>
      </c>
      <c r="M246" s="22" t="s">
        <v>58</v>
      </c>
      <c r="N246" s="22" t="s">
        <v>122</v>
      </c>
      <c r="O246" s="22" t="s">
        <v>3788</v>
      </c>
      <c r="P246" s="26" t="s">
        <v>61</v>
      </c>
      <c r="Q246" s="26"/>
      <c r="R246" s="26" t="s">
        <v>62</v>
      </c>
      <c r="S246" s="27">
        <v>140050001</v>
      </c>
      <c r="T246" s="26" t="s">
        <v>63</v>
      </c>
      <c r="U246" s="26"/>
      <c r="V246" s="28"/>
      <c r="W246" s="29">
        <v>21591</v>
      </c>
      <c r="X246" s="30"/>
      <c r="Y246" s="26"/>
      <c r="Z246" s="29"/>
      <c r="AA246" s="33">
        <f t="shared" si="3"/>
        <v>0</v>
      </c>
      <c r="AB246" s="31" t="s">
        <v>4012</v>
      </c>
      <c r="AC246" s="32"/>
      <c r="AD246" s="32"/>
      <c r="AE246" s="22" t="s">
        <v>3790</v>
      </c>
      <c r="AF246" s="26" t="s">
        <v>53</v>
      </c>
      <c r="AG246" s="22" t="s">
        <v>411</v>
      </c>
    </row>
    <row r="247" spans="1:33" ht="75" x14ac:dyDescent="0.25">
      <c r="A247" s="20" t="s">
        <v>56</v>
      </c>
      <c r="B247" s="21">
        <v>80111620</v>
      </c>
      <c r="C247" s="22" t="s">
        <v>4013</v>
      </c>
      <c r="D247" s="36">
        <v>43282</v>
      </c>
      <c r="E247" s="21" t="s">
        <v>3786</v>
      </c>
      <c r="F247" s="23" t="s">
        <v>3677</v>
      </c>
      <c r="G247" s="23" t="s">
        <v>3665</v>
      </c>
      <c r="H247" s="24">
        <v>30000000</v>
      </c>
      <c r="I247" s="25">
        <v>30000000</v>
      </c>
      <c r="J247" s="23" t="s">
        <v>3579</v>
      </c>
      <c r="K247" s="23" t="s">
        <v>47</v>
      </c>
      <c r="L247" s="22" t="s">
        <v>3787</v>
      </c>
      <c r="M247" s="22" t="s">
        <v>58</v>
      </c>
      <c r="N247" s="22" t="s">
        <v>122</v>
      </c>
      <c r="O247" s="22" t="s">
        <v>3788</v>
      </c>
      <c r="P247" s="26" t="s">
        <v>61</v>
      </c>
      <c r="Q247" s="26"/>
      <c r="R247" s="26" t="s">
        <v>62</v>
      </c>
      <c r="S247" s="27">
        <v>140050001</v>
      </c>
      <c r="T247" s="26" t="s">
        <v>63</v>
      </c>
      <c r="U247" s="26"/>
      <c r="V247" s="28"/>
      <c r="W247" s="29">
        <v>21592</v>
      </c>
      <c r="X247" s="30"/>
      <c r="Y247" s="26"/>
      <c r="Z247" s="29"/>
      <c r="AA247" s="33">
        <f t="shared" si="3"/>
        <v>0</v>
      </c>
      <c r="AB247" s="31" t="s">
        <v>4014</v>
      </c>
      <c r="AC247" s="32"/>
      <c r="AD247" s="32"/>
      <c r="AE247" s="22" t="s">
        <v>3790</v>
      </c>
      <c r="AF247" s="26" t="s">
        <v>53</v>
      </c>
      <c r="AG247" s="22" t="s">
        <v>411</v>
      </c>
    </row>
    <row r="248" spans="1:33" ht="75" x14ac:dyDescent="0.25">
      <c r="A248" s="20" t="s">
        <v>56</v>
      </c>
      <c r="B248" s="21">
        <v>80111620</v>
      </c>
      <c r="C248" s="22" t="s">
        <v>4015</v>
      </c>
      <c r="D248" s="36">
        <v>43282</v>
      </c>
      <c r="E248" s="21" t="s">
        <v>3786</v>
      </c>
      <c r="F248" s="23" t="s">
        <v>3677</v>
      </c>
      <c r="G248" s="23" t="s">
        <v>3665</v>
      </c>
      <c r="H248" s="24">
        <v>30000000</v>
      </c>
      <c r="I248" s="25">
        <v>30000000</v>
      </c>
      <c r="J248" s="23" t="s">
        <v>3579</v>
      </c>
      <c r="K248" s="23" t="s">
        <v>47</v>
      </c>
      <c r="L248" s="22" t="s">
        <v>3787</v>
      </c>
      <c r="M248" s="22" t="s">
        <v>58</v>
      </c>
      <c r="N248" s="22" t="s">
        <v>122</v>
      </c>
      <c r="O248" s="22" t="s">
        <v>3788</v>
      </c>
      <c r="P248" s="26" t="s">
        <v>61</v>
      </c>
      <c r="Q248" s="26"/>
      <c r="R248" s="26" t="s">
        <v>62</v>
      </c>
      <c r="S248" s="27">
        <v>140050001</v>
      </c>
      <c r="T248" s="26" t="s">
        <v>63</v>
      </c>
      <c r="U248" s="26"/>
      <c r="V248" s="28"/>
      <c r="W248" s="29">
        <v>21593</v>
      </c>
      <c r="X248" s="30"/>
      <c r="Y248" s="26"/>
      <c r="Z248" s="29"/>
      <c r="AA248" s="33">
        <f t="shared" si="3"/>
        <v>0</v>
      </c>
      <c r="AB248" s="31" t="s">
        <v>4016</v>
      </c>
      <c r="AC248" s="32"/>
      <c r="AD248" s="32"/>
      <c r="AE248" s="22" t="s">
        <v>3790</v>
      </c>
      <c r="AF248" s="26" t="s">
        <v>53</v>
      </c>
      <c r="AG248" s="22" t="s">
        <v>411</v>
      </c>
    </row>
    <row r="249" spans="1:33" ht="75" x14ac:dyDescent="0.25">
      <c r="A249" s="20" t="s">
        <v>56</v>
      </c>
      <c r="B249" s="21">
        <v>80111620</v>
      </c>
      <c r="C249" s="22" t="s">
        <v>4017</v>
      </c>
      <c r="D249" s="36">
        <v>43282</v>
      </c>
      <c r="E249" s="21" t="s">
        <v>3786</v>
      </c>
      <c r="F249" s="23" t="s">
        <v>3677</v>
      </c>
      <c r="G249" s="23" t="s">
        <v>3665</v>
      </c>
      <c r="H249" s="24">
        <v>30000000</v>
      </c>
      <c r="I249" s="25">
        <v>30000000</v>
      </c>
      <c r="J249" s="23" t="s">
        <v>3579</v>
      </c>
      <c r="K249" s="23" t="s">
        <v>47</v>
      </c>
      <c r="L249" s="22" t="s">
        <v>3787</v>
      </c>
      <c r="M249" s="22" t="s">
        <v>58</v>
      </c>
      <c r="N249" s="22" t="s">
        <v>122</v>
      </c>
      <c r="O249" s="22" t="s">
        <v>3788</v>
      </c>
      <c r="P249" s="26" t="s">
        <v>61</v>
      </c>
      <c r="Q249" s="26"/>
      <c r="R249" s="26" t="s">
        <v>62</v>
      </c>
      <c r="S249" s="27">
        <v>140050001</v>
      </c>
      <c r="T249" s="26" t="s">
        <v>63</v>
      </c>
      <c r="U249" s="26"/>
      <c r="V249" s="28"/>
      <c r="W249" s="29">
        <v>21594</v>
      </c>
      <c r="X249" s="30"/>
      <c r="Y249" s="26"/>
      <c r="Z249" s="29"/>
      <c r="AA249" s="33">
        <f t="shared" si="3"/>
        <v>0</v>
      </c>
      <c r="AB249" s="31" t="s">
        <v>4018</v>
      </c>
      <c r="AC249" s="32"/>
      <c r="AD249" s="32"/>
      <c r="AE249" s="22" t="s">
        <v>3790</v>
      </c>
      <c r="AF249" s="26" t="s">
        <v>53</v>
      </c>
      <c r="AG249" s="22" t="s">
        <v>411</v>
      </c>
    </row>
    <row r="250" spans="1:33" ht="75" x14ac:dyDescent="0.25">
      <c r="A250" s="20" t="s">
        <v>56</v>
      </c>
      <c r="B250" s="21">
        <v>80111620</v>
      </c>
      <c r="C250" s="22" t="s">
        <v>4019</v>
      </c>
      <c r="D250" s="36">
        <v>43282</v>
      </c>
      <c r="E250" s="21" t="s">
        <v>3786</v>
      </c>
      <c r="F250" s="23" t="s">
        <v>3677</v>
      </c>
      <c r="G250" s="23" t="s">
        <v>3665</v>
      </c>
      <c r="H250" s="24">
        <v>30000000</v>
      </c>
      <c r="I250" s="25">
        <v>30000000</v>
      </c>
      <c r="J250" s="23" t="s">
        <v>3579</v>
      </c>
      <c r="K250" s="23" t="s">
        <v>47</v>
      </c>
      <c r="L250" s="22" t="s">
        <v>3787</v>
      </c>
      <c r="M250" s="22" t="s">
        <v>58</v>
      </c>
      <c r="N250" s="22" t="s">
        <v>122</v>
      </c>
      <c r="O250" s="22" t="s">
        <v>3788</v>
      </c>
      <c r="P250" s="26" t="s">
        <v>61</v>
      </c>
      <c r="Q250" s="26"/>
      <c r="R250" s="26" t="s">
        <v>62</v>
      </c>
      <c r="S250" s="27">
        <v>140050001</v>
      </c>
      <c r="T250" s="26" t="s">
        <v>63</v>
      </c>
      <c r="U250" s="26"/>
      <c r="V250" s="28"/>
      <c r="W250" s="29">
        <v>21595</v>
      </c>
      <c r="X250" s="30"/>
      <c r="Y250" s="26"/>
      <c r="Z250" s="29"/>
      <c r="AA250" s="33">
        <f t="shared" si="3"/>
        <v>0</v>
      </c>
      <c r="AB250" s="31" t="s">
        <v>4020</v>
      </c>
      <c r="AC250" s="32"/>
      <c r="AD250" s="32"/>
      <c r="AE250" s="22" t="s">
        <v>3790</v>
      </c>
      <c r="AF250" s="26" t="s">
        <v>53</v>
      </c>
      <c r="AG250" s="22" t="s">
        <v>411</v>
      </c>
    </row>
    <row r="251" spans="1:33" ht="75" x14ac:dyDescent="0.25">
      <c r="A251" s="20" t="s">
        <v>56</v>
      </c>
      <c r="B251" s="21">
        <v>80111620</v>
      </c>
      <c r="C251" s="22" t="s">
        <v>4021</v>
      </c>
      <c r="D251" s="36">
        <v>43282</v>
      </c>
      <c r="E251" s="21" t="s">
        <v>3786</v>
      </c>
      <c r="F251" s="23" t="s">
        <v>3677</v>
      </c>
      <c r="G251" s="23" t="s">
        <v>3665</v>
      </c>
      <c r="H251" s="24">
        <v>30000000</v>
      </c>
      <c r="I251" s="25">
        <v>30000000</v>
      </c>
      <c r="J251" s="23" t="s">
        <v>3579</v>
      </c>
      <c r="K251" s="23" t="s">
        <v>47</v>
      </c>
      <c r="L251" s="22" t="s">
        <v>3787</v>
      </c>
      <c r="M251" s="22" t="s">
        <v>58</v>
      </c>
      <c r="N251" s="22" t="s">
        <v>122</v>
      </c>
      <c r="O251" s="22" t="s">
        <v>3788</v>
      </c>
      <c r="P251" s="26" t="s">
        <v>61</v>
      </c>
      <c r="Q251" s="26"/>
      <c r="R251" s="26" t="s">
        <v>62</v>
      </c>
      <c r="S251" s="27">
        <v>140050001</v>
      </c>
      <c r="T251" s="26" t="s">
        <v>63</v>
      </c>
      <c r="U251" s="26"/>
      <c r="V251" s="28"/>
      <c r="W251" s="29">
        <v>21596</v>
      </c>
      <c r="X251" s="30"/>
      <c r="Y251" s="26"/>
      <c r="Z251" s="29"/>
      <c r="AA251" s="33">
        <f t="shared" si="3"/>
        <v>0</v>
      </c>
      <c r="AB251" s="31" t="s">
        <v>4022</v>
      </c>
      <c r="AC251" s="32"/>
      <c r="AD251" s="32"/>
      <c r="AE251" s="22" t="s">
        <v>3790</v>
      </c>
      <c r="AF251" s="26" t="s">
        <v>53</v>
      </c>
      <c r="AG251" s="22" t="s">
        <v>411</v>
      </c>
    </row>
    <row r="252" spans="1:33" ht="75" x14ac:dyDescent="0.25">
      <c r="A252" s="20" t="s">
        <v>56</v>
      </c>
      <c r="B252" s="21">
        <v>80111620</v>
      </c>
      <c r="C252" s="22" t="s">
        <v>4023</v>
      </c>
      <c r="D252" s="36">
        <v>43282</v>
      </c>
      <c r="E252" s="21" t="s">
        <v>3786</v>
      </c>
      <c r="F252" s="23" t="s">
        <v>3677</v>
      </c>
      <c r="G252" s="23" t="s">
        <v>3665</v>
      </c>
      <c r="H252" s="24">
        <v>30000000</v>
      </c>
      <c r="I252" s="25">
        <v>30000000</v>
      </c>
      <c r="J252" s="23" t="s">
        <v>3579</v>
      </c>
      <c r="K252" s="23" t="s">
        <v>47</v>
      </c>
      <c r="L252" s="22" t="s">
        <v>3787</v>
      </c>
      <c r="M252" s="22" t="s">
        <v>58</v>
      </c>
      <c r="N252" s="22" t="s">
        <v>122</v>
      </c>
      <c r="O252" s="22" t="s">
        <v>3788</v>
      </c>
      <c r="P252" s="26" t="s">
        <v>61</v>
      </c>
      <c r="Q252" s="26"/>
      <c r="R252" s="26" t="s">
        <v>62</v>
      </c>
      <c r="S252" s="27">
        <v>140050001</v>
      </c>
      <c r="T252" s="26" t="s">
        <v>63</v>
      </c>
      <c r="U252" s="26"/>
      <c r="V252" s="28"/>
      <c r="W252" s="29">
        <v>21597</v>
      </c>
      <c r="X252" s="30"/>
      <c r="Y252" s="26"/>
      <c r="Z252" s="29"/>
      <c r="AA252" s="33">
        <f t="shared" si="3"/>
        <v>0</v>
      </c>
      <c r="AB252" s="31" t="s">
        <v>4024</v>
      </c>
      <c r="AC252" s="32"/>
      <c r="AD252" s="32"/>
      <c r="AE252" s="22" t="s">
        <v>3790</v>
      </c>
      <c r="AF252" s="26" t="s">
        <v>53</v>
      </c>
      <c r="AG252" s="22" t="s">
        <v>411</v>
      </c>
    </row>
    <row r="253" spans="1:33" ht="75" x14ac:dyDescent="0.25">
      <c r="A253" s="20" t="s">
        <v>56</v>
      </c>
      <c r="B253" s="21">
        <v>80111620</v>
      </c>
      <c r="C253" s="22" t="s">
        <v>4025</v>
      </c>
      <c r="D253" s="36">
        <v>43282</v>
      </c>
      <c r="E253" s="21" t="s">
        <v>3786</v>
      </c>
      <c r="F253" s="23" t="s">
        <v>3677</v>
      </c>
      <c r="G253" s="23" t="s">
        <v>3665</v>
      </c>
      <c r="H253" s="24">
        <v>30000000</v>
      </c>
      <c r="I253" s="25">
        <v>30000000</v>
      </c>
      <c r="J253" s="23" t="s">
        <v>3579</v>
      </c>
      <c r="K253" s="23" t="s">
        <v>47</v>
      </c>
      <c r="L253" s="22" t="s">
        <v>3787</v>
      </c>
      <c r="M253" s="22" t="s">
        <v>58</v>
      </c>
      <c r="N253" s="22" t="s">
        <v>3940</v>
      </c>
      <c r="O253" s="22" t="s">
        <v>3788</v>
      </c>
      <c r="P253" s="26" t="s">
        <v>61</v>
      </c>
      <c r="Q253" s="26"/>
      <c r="R253" s="26" t="s">
        <v>62</v>
      </c>
      <c r="S253" s="27">
        <v>140050001</v>
      </c>
      <c r="T253" s="26" t="s">
        <v>63</v>
      </c>
      <c r="U253" s="26"/>
      <c r="V253" s="28"/>
      <c r="W253" s="29">
        <v>21598</v>
      </c>
      <c r="X253" s="30"/>
      <c r="Y253" s="26"/>
      <c r="Z253" s="29"/>
      <c r="AA253" s="33">
        <f t="shared" si="3"/>
        <v>0</v>
      </c>
      <c r="AB253" s="31" t="s">
        <v>4026</v>
      </c>
      <c r="AC253" s="32"/>
      <c r="AD253" s="32"/>
      <c r="AE253" s="22" t="s">
        <v>3790</v>
      </c>
      <c r="AF253" s="26" t="s">
        <v>53</v>
      </c>
      <c r="AG253" s="22" t="s">
        <v>411</v>
      </c>
    </row>
    <row r="254" spans="1:33" ht="75" x14ac:dyDescent="0.25">
      <c r="A254" s="20" t="s">
        <v>56</v>
      </c>
      <c r="B254" s="21">
        <v>80111620</v>
      </c>
      <c r="C254" s="22" t="s">
        <v>4027</v>
      </c>
      <c r="D254" s="36">
        <v>43282</v>
      </c>
      <c r="E254" s="21" t="s">
        <v>3786</v>
      </c>
      <c r="F254" s="23" t="s">
        <v>3677</v>
      </c>
      <c r="G254" s="23" t="s">
        <v>3665</v>
      </c>
      <c r="H254" s="24">
        <v>30000000</v>
      </c>
      <c r="I254" s="25">
        <v>30000000</v>
      </c>
      <c r="J254" s="23" t="s">
        <v>3579</v>
      </c>
      <c r="K254" s="23" t="s">
        <v>47</v>
      </c>
      <c r="L254" s="22" t="s">
        <v>3787</v>
      </c>
      <c r="M254" s="22" t="s">
        <v>58</v>
      </c>
      <c r="N254" s="22" t="s">
        <v>122</v>
      </c>
      <c r="O254" s="22" t="s">
        <v>3788</v>
      </c>
      <c r="P254" s="26" t="s">
        <v>61</v>
      </c>
      <c r="Q254" s="26"/>
      <c r="R254" s="26" t="s">
        <v>62</v>
      </c>
      <c r="S254" s="27">
        <v>140050001</v>
      </c>
      <c r="T254" s="26" t="s">
        <v>63</v>
      </c>
      <c r="U254" s="26"/>
      <c r="V254" s="28"/>
      <c r="W254" s="29">
        <v>21599</v>
      </c>
      <c r="X254" s="30"/>
      <c r="Y254" s="26"/>
      <c r="Z254" s="29"/>
      <c r="AA254" s="33">
        <f t="shared" si="3"/>
        <v>0</v>
      </c>
      <c r="AB254" s="31" t="s">
        <v>4028</v>
      </c>
      <c r="AC254" s="32"/>
      <c r="AD254" s="32"/>
      <c r="AE254" s="22" t="s">
        <v>3790</v>
      </c>
      <c r="AF254" s="26" t="s">
        <v>53</v>
      </c>
      <c r="AG254" s="22" t="s">
        <v>411</v>
      </c>
    </row>
    <row r="255" spans="1:33" ht="75" x14ac:dyDescent="0.25">
      <c r="A255" s="20" t="s">
        <v>56</v>
      </c>
      <c r="B255" s="21">
        <v>80111620</v>
      </c>
      <c r="C255" s="22" t="s">
        <v>4029</v>
      </c>
      <c r="D255" s="36">
        <v>43282</v>
      </c>
      <c r="E255" s="21" t="s">
        <v>3786</v>
      </c>
      <c r="F255" s="23" t="s">
        <v>3677</v>
      </c>
      <c r="G255" s="23" t="s">
        <v>3665</v>
      </c>
      <c r="H255" s="24">
        <v>30000000</v>
      </c>
      <c r="I255" s="25">
        <v>30000000</v>
      </c>
      <c r="J255" s="23" t="s">
        <v>3579</v>
      </c>
      <c r="K255" s="23" t="s">
        <v>47</v>
      </c>
      <c r="L255" s="22" t="s">
        <v>3787</v>
      </c>
      <c r="M255" s="22" t="s">
        <v>58</v>
      </c>
      <c r="N255" s="22" t="s">
        <v>122</v>
      </c>
      <c r="O255" s="22" t="s">
        <v>3788</v>
      </c>
      <c r="P255" s="26" t="s">
        <v>61</v>
      </c>
      <c r="Q255" s="26"/>
      <c r="R255" s="26" t="s">
        <v>62</v>
      </c>
      <c r="S255" s="27">
        <v>140050001</v>
      </c>
      <c r="T255" s="26" t="s">
        <v>63</v>
      </c>
      <c r="U255" s="26"/>
      <c r="V255" s="28"/>
      <c r="W255" s="29">
        <v>21600</v>
      </c>
      <c r="X255" s="30"/>
      <c r="Y255" s="26"/>
      <c r="Z255" s="29"/>
      <c r="AA255" s="33">
        <f t="shared" si="3"/>
        <v>0</v>
      </c>
      <c r="AB255" s="31" t="s">
        <v>4030</v>
      </c>
      <c r="AC255" s="32"/>
      <c r="AD255" s="32"/>
      <c r="AE255" s="22" t="s">
        <v>3790</v>
      </c>
      <c r="AF255" s="26" t="s">
        <v>53</v>
      </c>
      <c r="AG255" s="22" t="s">
        <v>411</v>
      </c>
    </row>
    <row r="256" spans="1:33" ht="75" x14ac:dyDescent="0.25">
      <c r="A256" s="20" t="s">
        <v>56</v>
      </c>
      <c r="B256" s="21">
        <v>80111620</v>
      </c>
      <c r="C256" s="22" t="s">
        <v>4031</v>
      </c>
      <c r="D256" s="36">
        <v>43282</v>
      </c>
      <c r="E256" s="21" t="s">
        <v>3786</v>
      </c>
      <c r="F256" s="23" t="s">
        <v>3677</v>
      </c>
      <c r="G256" s="23" t="s">
        <v>3665</v>
      </c>
      <c r="H256" s="24">
        <v>30000000</v>
      </c>
      <c r="I256" s="25">
        <v>30000000</v>
      </c>
      <c r="J256" s="23" t="s">
        <v>3579</v>
      </c>
      <c r="K256" s="23" t="s">
        <v>47</v>
      </c>
      <c r="L256" s="22" t="s">
        <v>3787</v>
      </c>
      <c r="M256" s="22" t="s">
        <v>58</v>
      </c>
      <c r="N256" s="22" t="s">
        <v>122</v>
      </c>
      <c r="O256" s="22" t="s">
        <v>3788</v>
      </c>
      <c r="P256" s="26" t="s">
        <v>61</v>
      </c>
      <c r="Q256" s="26"/>
      <c r="R256" s="26" t="s">
        <v>62</v>
      </c>
      <c r="S256" s="27">
        <v>140050001</v>
      </c>
      <c r="T256" s="26" t="s">
        <v>63</v>
      </c>
      <c r="U256" s="26"/>
      <c r="V256" s="28"/>
      <c r="W256" s="29">
        <v>21601</v>
      </c>
      <c r="X256" s="30"/>
      <c r="Y256" s="26"/>
      <c r="Z256" s="29"/>
      <c r="AA256" s="33">
        <f t="shared" si="3"/>
        <v>0</v>
      </c>
      <c r="AB256" s="31" t="s">
        <v>4032</v>
      </c>
      <c r="AC256" s="32"/>
      <c r="AD256" s="32"/>
      <c r="AE256" s="22" t="s">
        <v>3790</v>
      </c>
      <c r="AF256" s="26" t="s">
        <v>53</v>
      </c>
      <c r="AG256" s="22" t="s">
        <v>411</v>
      </c>
    </row>
    <row r="257" spans="1:33" ht="75" x14ac:dyDescent="0.25">
      <c r="A257" s="20" t="s">
        <v>56</v>
      </c>
      <c r="B257" s="21">
        <v>80111620</v>
      </c>
      <c r="C257" s="22" t="s">
        <v>4033</v>
      </c>
      <c r="D257" s="36">
        <v>43282</v>
      </c>
      <c r="E257" s="21" t="s">
        <v>3786</v>
      </c>
      <c r="F257" s="23" t="s">
        <v>3677</v>
      </c>
      <c r="G257" s="23" t="s">
        <v>3665</v>
      </c>
      <c r="H257" s="24">
        <v>30000000</v>
      </c>
      <c r="I257" s="25">
        <v>30000000</v>
      </c>
      <c r="J257" s="23" t="s">
        <v>3579</v>
      </c>
      <c r="K257" s="23" t="s">
        <v>47</v>
      </c>
      <c r="L257" s="22" t="s">
        <v>3787</v>
      </c>
      <c r="M257" s="22" t="s">
        <v>58</v>
      </c>
      <c r="N257" s="22" t="s">
        <v>122</v>
      </c>
      <c r="O257" s="22" t="s">
        <v>3788</v>
      </c>
      <c r="P257" s="26" t="s">
        <v>61</v>
      </c>
      <c r="Q257" s="26"/>
      <c r="R257" s="26" t="s">
        <v>62</v>
      </c>
      <c r="S257" s="27">
        <v>140050001</v>
      </c>
      <c r="T257" s="26" t="s">
        <v>63</v>
      </c>
      <c r="U257" s="26"/>
      <c r="V257" s="28"/>
      <c r="W257" s="29">
        <v>21602</v>
      </c>
      <c r="X257" s="30"/>
      <c r="Y257" s="26"/>
      <c r="Z257" s="29"/>
      <c r="AA257" s="33">
        <f t="shared" si="3"/>
        <v>0</v>
      </c>
      <c r="AB257" s="31" t="s">
        <v>4034</v>
      </c>
      <c r="AC257" s="32"/>
      <c r="AD257" s="32"/>
      <c r="AE257" s="22" t="s">
        <v>3790</v>
      </c>
      <c r="AF257" s="26" t="s">
        <v>53</v>
      </c>
      <c r="AG257" s="22" t="s">
        <v>411</v>
      </c>
    </row>
    <row r="258" spans="1:33" ht="60" x14ac:dyDescent="0.25">
      <c r="A258" s="20" t="s">
        <v>56</v>
      </c>
      <c r="B258" s="21">
        <v>84101503</v>
      </c>
      <c r="C258" s="22" t="s">
        <v>4035</v>
      </c>
      <c r="D258" s="36">
        <v>43282</v>
      </c>
      <c r="E258" s="21" t="s">
        <v>4036</v>
      </c>
      <c r="F258" s="23" t="s">
        <v>4037</v>
      </c>
      <c r="G258" s="23" t="s">
        <v>3665</v>
      </c>
      <c r="H258" s="24">
        <v>15000000000</v>
      </c>
      <c r="I258" s="25">
        <v>15000000000</v>
      </c>
      <c r="J258" s="23" t="s">
        <v>3579</v>
      </c>
      <c r="K258" s="23" t="s">
        <v>47</v>
      </c>
      <c r="L258" s="22" t="s">
        <v>3783</v>
      </c>
      <c r="M258" s="22" t="s">
        <v>69</v>
      </c>
      <c r="N258" s="22" t="s">
        <v>60</v>
      </c>
      <c r="O258" s="22" t="s">
        <v>3784</v>
      </c>
      <c r="P258" s="26" t="s">
        <v>61</v>
      </c>
      <c r="Q258" s="26"/>
      <c r="R258" s="26"/>
      <c r="S258" s="27">
        <v>140055001</v>
      </c>
      <c r="T258" s="26"/>
      <c r="U258" s="26"/>
      <c r="V258" s="28"/>
      <c r="W258" s="29">
        <v>21692</v>
      </c>
      <c r="X258" s="30"/>
      <c r="Y258" s="26"/>
      <c r="Z258" s="29"/>
      <c r="AA258" s="33">
        <f t="shared" si="3"/>
        <v>0</v>
      </c>
      <c r="AB258" s="31"/>
      <c r="AC258" s="32"/>
      <c r="AD258" s="32"/>
      <c r="AE258" s="22" t="s">
        <v>3783</v>
      </c>
      <c r="AF258" s="26" t="s">
        <v>53</v>
      </c>
      <c r="AG258" s="22" t="s">
        <v>411</v>
      </c>
    </row>
    <row r="259" spans="1:33" ht="60" x14ac:dyDescent="0.25">
      <c r="A259" s="20" t="s">
        <v>56</v>
      </c>
      <c r="B259" s="21">
        <v>84141501</v>
      </c>
      <c r="C259" s="22" t="s">
        <v>4038</v>
      </c>
      <c r="D259" s="36">
        <v>43282</v>
      </c>
      <c r="E259" s="21" t="s">
        <v>4036</v>
      </c>
      <c r="F259" s="23" t="s">
        <v>3677</v>
      </c>
      <c r="G259" s="23" t="s">
        <v>3665</v>
      </c>
      <c r="H259" s="24">
        <v>7790000000</v>
      </c>
      <c r="I259" s="25">
        <v>7790000000</v>
      </c>
      <c r="J259" s="23" t="s">
        <v>3579</v>
      </c>
      <c r="K259" s="23" t="s">
        <v>47</v>
      </c>
      <c r="L259" s="22" t="s">
        <v>3783</v>
      </c>
      <c r="M259" s="22" t="s">
        <v>69</v>
      </c>
      <c r="N259" s="22" t="s">
        <v>60</v>
      </c>
      <c r="O259" s="22" t="s">
        <v>3784</v>
      </c>
      <c r="P259" s="26" t="s">
        <v>61</v>
      </c>
      <c r="Q259" s="26"/>
      <c r="R259" s="26"/>
      <c r="S259" s="27">
        <v>140055001</v>
      </c>
      <c r="T259" s="26"/>
      <c r="U259" s="26"/>
      <c r="V259" s="28"/>
      <c r="W259" s="29">
        <v>21671</v>
      </c>
      <c r="X259" s="30"/>
      <c r="Y259" s="26"/>
      <c r="Z259" s="29"/>
      <c r="AA259" s="33">
        <f t="shared" si="3"/>
        <v>0</v>
      </c>
      <c r="AB259" s="31"/>
      <c r="AC259" s="32"/>
      <c r="AD259" s="32"/>
      <c r="AE259" s="22" t="s">
        <v>3783</v>
      </c>
      <c r="AF259" s="26" t="s">
        <v>53</v>
      </c>
      <c r="AG259" s="22" t="s">
        <v>411</v>
      </c>
    </row>
    <row r="260" spans="1:33" ht="45" x14ac:dyDescent="0.25">
      <c r="A260" s="20" t="s">
        <v>71</v>
      </c>
      <c r="B260" s="21">
        <v>72141400</v>
      </c>
      <c r="C260" s="22" t="s">
        <v>72</v>
      </c>
      <c r="D260" s="36">
        <v>43282</v>
      </c>
      <c r="E260" s="21" t="s">
        <v>4039</v>
      </c>
      <c r="F260" s="23" t="s">
        <v>4037</v>
      </c>
      <c r="G260" s="23" t="s">
        <v>4040</v>
      </c>
      <c r="H260" s="24">
        <v>280000000</v>
      </c>
      <c r="I260" s="25">
        <v>280000000</v>
      </c>
      <c r="J260" s="23" t="s">
        <v>3579</v>
      </c>
      <c r="K260" s="23" t="s">
        <v>4041</v>
      </c>
      <c r="L260" s="22" t="s">
        <v>4042</v>
      </c>
      <c r="M260" s="22" t="s">
        <v>49</v>
      </c>
      <c r="N260" s="22" t="s">
        <v>4043</v>
      </c>
      <c r="O260" s="22" t="s">
        <v>4044</v>
      </c>
      <c r="P260" s="26" t="s">
        <v>77</v>
      </c>
      <c r="Q260" s="26" t="s">
        <v>78</v>
      </c>
      <c r="R260" s="26" t="s">
        <v>79</v>
      </c>
      <c r="S260" s="27" t="s">
        <v>80</v>
      </c>
      <c r="T260" s="26" t="s">
        <v>81</v>
      </c>
      <c r="U260" s="26" t="s">
        <v>82</v>
      </c>
      <c r="V260" s="28"/>
      <c r="W260" s="29"/>
      <c r="X260" s="30"/>
      <c r="Y260" s="26"/>
      <c r="Z260" s="29"/>
      <c r="AA260" s="33" t="str">
        <f t="shared" si="3"/>
        <v/>
      </c>
      <c r="AB260" s="31"/>
      <c r="AC260" s="32" t="s">
        <v>324</v>
      </c>
      <c r="AD260" s="32"/>
      <c r="AE260" s="22" t="s">
        <v>83</v>
      </c>
      <c r="AF260" s="26" t="s">
        <v>53</v>
      </c>
      <c r="AG260" s="22" t="s">
        <v>411</v>
      </c>
    </row>
    <row r="261" spans="1:33" ht="60" x14ac:dyDescent="0.25">
      <c r="A261" s="20" t="s">
        <v>71</v>
      </c>
      <c r="B261" s="21">
        <v>72141400</v>
      </c>
      <c r="C261" s="22" t="s">
        <v>85</v>
      </c>
      <c r="D261" s="36">
        <v>43098</v>
      </c>
      <c r="E261" s="21" t="s">
        <v>4039</v>
      </c>
      <c r="F261" s="23" t="s">
        <v>4045</v>
      </c>
      <c r="G261" s="23" t="s">
        <v>4040</v>
      </c>
      <c r="H261" s="24">
        <v>945095653</v>
      </c>
      <c r="I261" s="25">
        <v>945095653</v>
      </c>
      <c r="J261" s="23" t="s">
        <v>57</v>
      </c>
      <c r="K261" s="23" t="s">
        <v>3576</v>
      </c>
      <c r="L261" s="22" t="s">
        <v>4046</v>
      </c>
      <c r="M261" s="22" t="s">
        <v>49</v>
      </c>
      <c r="N261" s="22" t="s">
        <v>4047</v>
      </c>
      <c r="O261" s="22" t="s">
        <v>4048</v>
      </c>
      <c r="P261" s="26" t="s">
        <v>87</v>
      </c>
      <c r="Q261" s="26" t="s">
        <v>88</v>
      </c>
      <c r="R261" s="26" t="s">
        <v>89</v>
      </c>
      <c r="S261" s="27">
        <v>230003001</v>
      </c>
      <c r="T261" s="26" t="s">
        <v>88</v>
      </c>
      <c r="U261" s="26" t="s">
        <v>90</v>
      </c>
      <c r="V261" s="28">
        <v>7747</v>
      </c>
      <c r="W261" s="29">
        <v>20282</v>
      </c>
      <c r="X261" s="30">
        <v>43098</v>
      </c>
      <c r="Y261" s="26" t="s">
        <v>4049</v>
      </c>
      <c r="Z261" s="29">
        <v>4600008073</v>
      </c>
      <c r="AA261" s="33">
        <f t="shared" si="3"/>
        <v>1</v>
      </c>
      <c r="AB261" s="31" t="s">
        <v>4050</v>
      </c>
      <c r="AC261" s="32" t="s">
        <v>360</v>
      </c>
      <c r="AD261" s="32"/>
      <c r="AE261" s="22" t="s">
        <v>84</v>
      </c>
      <c r="AF261" s="26" t="s">
        <v>53</v>
      </c>
      <c r="AG261" s="22" t="s">
        <v>411</v>
      </c>
    </row>
    <row r="262" spans="1:33" ht="150" x14ac:dyDescent="0.25">
      <c r="A262" s="20" t="s">
        <v>71</v>
      </c>
      <c r="B262" s="21">
        <v>72141400</v>
      </c>
      <c r="C262" s="22" t="s">
        <v>86</v>
      </c>
      <c r="D262" s="36">
        <v>43050</v>
      </c>
      <c r="E262" s="21" t="s">
        <v>3555</v>
      </c>
      <c r="F262" s="23" t="s">
        <v>4045</v>
      </c>
      <c r="G262" s="23" t="s">
        <v>4040</v>
      </c>
      <c r="H262" s="24">
        <v>591652000</v>
      </c>
      <c r="I262" s="25">
        <v>241260800</v>
      </c>
      <c r="J262" s="23" t="s">
        <v>57</v>
      </c>
      <c r="K262" s="23" t="s">
        <v>3576</v>
      </c>
      <c r="L262" s="22" t="s">
        <v>4042</v>
      </c>
      <c r="M262" s="22" t="s">
        <v>74</v>
      </c>
      <c r="N262" s="22" t="s">
        <v>4043</v>
      </c>
      <c r="O262" s="22" t="s">
        <v>4044</v>
      </c>
      <c r="P262" s="26" t="s">
        <v>77</v>
      </c>
      <c r="Q262" s="26" t="s">
        <v>88</v>
      </c>
      <c r="R262" s="26" t="s">
        <v>89</v>
      </c>
      <c r="S262" s="27">
        <v>230003001</v>
      </c>
      <c r="T262" s="26" t="s">
        <v>88</v>
      </c>
      <c r="U262" s="26" t="s">
        <v>90</v>
      </c>
      <c r="V262" s="28"/>
      <c r="W262" s="29"/>
      <c r="X262" s="30"/>
      <c r="Y262" s="26"/>
      <c r="Z262" s="29"/>
      <c r="AA262" s="33" t="str">
        <f t="shared" si="3"/>
        <v/>
      </c>
      <c r="AB262" s="31"/>
      <c r="AC262" s="32" t="s">
        <v>324</v>
      </c>
      <c r="AD262" s="32"/>
      <c r="AE262" s="22" t="s">
        <v>83</v>
      </c>
      <c r="AF262" s="26" t="s">
        <v>53</v>
      </c>
      <c r="AG262" s="22" t="s">
        <v>411</v>
      </c>
    </row>
    <row r="263" spans="1:33" ht="45" x14ac:dyDescent="0.25">
      <c r="A263" s="20" t="s">
        <v>71</v>
      </c>
      <c r="B263" s="21">
        <v>72141400</v>
      </c>
      <c r="C263" s="22" t="s">
        <v>4051</v>
      </c>
      <c r="D263" s="36">
        <v>43282</v>
      </c>
      <c r="E263" s="21" t="s">
        <v>4039</v>
      </c>
      <c r="F263" s="23" t="s">
        <v>4037</v>
      </c>
      <c r="G263" s="23" t="s">
        <v>4040</v>
      </c>
      <c r="H263" s="24">
        <v>360000000</v>
      </c>
      <c r="I263" s="25">
        <v>360000000</v>
      </c>
      <c r="J263" s="23" t="s">
        <v>3579</v>
      </c>
      <c r="K263" s="23" t="s">
        <v>4041</v>
      </c>
      <c r="L263" s="22" t="s">
        <v>73</v>
      </c>
      <c r="M263" s="22" t="s">
        <v>74</v>
      </c>
      <c r="N263" s="22" t="s">
        <v>75</v>
      </c>
      <c r="O263" s="22" t="s">
        <v>76</v>
      </c>
      <c r="P263" s="26" t="s">
        <v>87</v>
      </c>
      <c r="Q263" s="26" t="s">
        <v>88</v>
      </c>
      <c r="R263" s="26" t="s">
        <v>89</v>
      </c>
      <c r="S263" s="27">
        <v>230003001</v>
      </c>
      <c r="T263" s="26" t="s">
        <v>88</v>
      </c>
      <c r="U263" s="26" t="s">
        <v>90</v>
      </c>
      <c r="V263" s="28"/>
      <c r="W263" s="29"/>
      <c r="X263" s="30"/>
      <c r="Y263" s="26"/>
      <c r="Z263" s="29"/>
      <c r="AA263" s="33" t="str">
        <f t="shared" si="3"/>
        <v/>
      </c>
      <c r="AB263" s="31"/>
      <c r="AC263" s="32" t="s">
        <v>324</v>
      </c>
      <c r="AD263" s="32"/>
      <c r="AE263" s="22" t="s">
        <v>73</v>
      </c>
      <c r="AF263" s="26" t="s">
        <v>53</v>
      </c>
      <c r="AG263" s="22" t="s">
        <v>411</v>
      </c>
    </row>
    <row r="264" spans="1:33" ht="45" x14ac:dyDescent="0.25">
      <c r="A264" s="20" t="s">
        <v>71</v>
      </c>
      <c r="B264" s="21">
        <v>72141400</v>
      </c>
      <c r="C264" s="22" t="s">
        <v>4052</v>
      </c>
      <c r="D264" s="36">
        <v>43282</v>
      </c>
      <c r="E264" s="21" t="s">
        <v>4039</v>
      </c>
      <c r="F264" s="23" t="s">
        <v>4037</v>
      </c>
      <c r="G264" s="23" t="s">
        <v>4040</v>
      </c>
      <c r="H264" s="24">
        <v>100000000</v>
      </c>
      <c r="I264" s="25">
        <v>100000000</v>
      </c>
      <c r="J264" s="23" t="s">
        <v>3579</v>
      </c>
      <c r="K264" s="23" t="s">
        <v>4041</v>
      </c>
      <c r="L264" s="22" t="s">
        <v>73</v>
      </c>
      <c r="M264" s="22" t="s">
        <v>74</v>
      </c>
      <c r="N264" s="22" t="s">
        <v>75</v>
      </c>
      <c r="O264" s="22" t="s">
        <v>76</v>
      </c>
      <c r="P264" s="26" t="s">
        <v>87</v>
      </c>
      <c r="Q264" s="26" t="s">
        <v>88</v>
      </c>
      <c r="R264" s="26" t="s">
        <v>89</v>
      </c>
      <c r="S264" s="27">
        <v>230003001</v>
      </c>
      <c r="T264" s="26" t="s">
        <v>88</v>
      </c>
      <c r="U264" s="26" t="s">
        <v>90</v>
      </c>
      <c r="V264" s="28"/>
      <c r="W264" s="29"/>
      <c r="X264" s="30"/>
      <c r="Y264" s="26"/>
      <c r="Z264" s="29"/>
      <c r="AA264" s="33" t="str">
        <f t="shared" si="3"/>
        <v/>
      </c>
      <c r="AB264" s="31"/>
      <c r="AC264" s="32" t="s">
        <v>324</v>
      </c>
      <c r="AD264" s="32"/>
      <c r="AE264" s="22" t="s">
        <v>73</v>
      </c>
      <c r="AF264" s="26" t="s">
        <v>53</v>
      </c>
      <c r="AG264" s="22" t="s">
        <v>411</v>
      </c>
    </row>
    <row r="265" spans="1:33" ht="45" x14ac:dyDescent="0.25">
      <c r="A265" s="20" t="s">
        <v>71</v>
      </c>
      <c r="B265" s="21">
        <v>72141400</v>
      </c>
      <c r="C265" s="22" t="s">
        <v>4053</v>
      </c>
      <c r="D265" s="36">
        <v>43282</v>
      </c>
      <c r="E265" s="21" t="s">
        <v>4039</v>
      </c>
      <c r="F265" s="23" t="s">
        <v>4037</v>
      </c>
      <c r="G265" s="23" t="s">
        <v>4040</v>
      </c>
      <c r="H265" s="24">
        <v>150000000</v>
      </c>
      <c r="I265" s="25">
        <v>150000000</v>
      </c>
      <c r="J265" s="23" t="s">
        <v>3579</v>
      </c>
      <c r="K265" s="23" t="s">
        <v>4041</v>
      </c>
      <c r="L265" s="22" t="s">
        <v>73</v>
      </c>
      <c r="M265" s="22" t="s">
        <v>74</v>
      </c>
      <c r="N265" s="22" t="s">
        <v>75</v>
      </c>
      <c r="O265" s="22" t="s">
        <v>76</v>
      </c>
      <c r="P265" s="26" t="s">
        <v>87</v>
      </c>
      <c r="Q265" s="26" t="s">
        <v>88</v>
      </c>
      <c r="R265" s="26" t="s">
        <v>89</v>
      </c>
      <c r="S265" s="27">
        <v>230003001</v>
      </c>
      <c r="T265" s="26" t="s">
        <v>88</v>
      </c>
      <c r="U265" s="26" t="s">
        <v>90</v>
      </c>
      <c r="V265" s="28"/>
      <c r="W265" s="29"/>
      <c r="X265" s="30"/>
      <c r="Y265" s="26"/>
      <c r="Z265" s="29"/>
      <c r="AA265" s="33" t="str">
        <f t="shared" si="3"/>
        <v/>
      </c>
      <c r="AB265" s="31"/>
      <c r="AC265" s="32" t="s">
        <v>324</v>
      </c>
      <c r="AD265" s="32"/>
      <c r="AE265" s="22" t="s">
        <v>73</v>
      </c>
      <c r="AF265" s="26" t="s">
        <v>53</v>
      </c>
      <c r="AG265" s="22" t="s">
        <v>411</v>
      </c>
    </row>
    <row r="266" spans="1:33" ht="45" x14ac:dyDescent="0.25">
      <c r="A266" s="20" t="s">
        <v>71</v>
      </c>
      <c r="B266" s="21">
        <v>72141400</v>
      </c>
      <c r="C266" s="22" t="s">
        <v>4054</v>
      </c>
      <c r="D266" s="36">
        <v>43282</v>
      </c>
      <c r="E266" s="21" t="s">
        <v>4039</v>
      </c>
      <c r="F266" s="23" t="s">
        <v>4037</v>
      </c>
      <c r="G266" s="23" t="s">
        <v>4040</v>
      </c>
      <c r="H266" s="24">
        <v>250000000</v>
      </c>
      <c r="I266" s="25">
        <v>250000000</v>
      </c>
      <c r="J266" s="23" t="s">
        <v>3579</v>
      </c>
      <c r="K266" s="23" t="s">
        <v>4041</v>
      </c>
      <c r="L266" s="22" t="s">
        <v>73</v>
      </c>
      <c r="M266" s="22" t="s">
        <v>74</v>
      </c>
      <c r="N266" s="22" t="s">
        <v>75</v>
      </c>
      <c r="O266" s="22" t="s">
        <v>76</v>
      </c>
      <c r="P266" s="26" t="s">
        <v>87</v>
      </c>
      <c r="Q266" s="26" t="s">
        <v>88</v>
      </c>
      <c r="R266" s="26" t="s">
        <v>89</v>
      </c>
      <c r="S266" s="27">
        <v>230003001</v>
      </c>
      <c r="T266" s="26" t="s">
        <v>88</v>
      </c>
      <c r="U266" s="26" t="s">
        <v>90</v>
      </c>
      <c r="V266" s="28"/>
      <c r="W266" s="29"/>
      <c r="X266" s="30"/>
      <c r="Y266" s="26"/>
      <c r="Z266" s="29"/>
      <c r="AA266" s="33" t="str">
        <f t="shared" si="3"/>
        <v/>
      </c>
      <c r="AB266" s="31"/>
      <c r="AC266" s="32" t="s">
        <v>324</v>
      </c>
      <c r="AD266" s="32"/>
      <c r="AE266" s="22" t="s">
        <v>73</v>
      </c>
      <c r="AF266" s="26" t="s">
        <v>53</v>
      </c>
      <c r="AG266" s="22" t="s">
        <v>411</v>
      </c>
    </row>
    <row r="267" spans="1:33" ht="45" x14ac:dyDescent="0.25">
      <c r="A267" s="20" t="s">
        <v>71</v>
      </c>
      <c r="B267" s="21">
        <v>72141400</v>
      </c>
      <c r="C267" s="22" t="s">
        <v>4055</v>
      </c>
      <c r="D267" s="36">
        <v>43282</v>
      </c>
      <c r="E267" s="21" t="s">
        <v>4039</v>
      </c>
      <c r="F267" s="23" t="s">
        <v>4037</v>
      </c>
      <c r="G267" s="23" t="s">
        <v>4040</v>
      </c>
      <c r="H267" s="24">
        <v>100000000</v>
      </c>
      <c r="I267" s="25">
        <v>100000000</v>
      </c>
      <c r="J267" s="23" t="s">
        <v>3579</v>
      </c>
      <c r="K267" s="23" t="s">
        <v>4041</v>
      </c>
      <c r="L267" s="22" t="s">
        <v>73</v>
      </c>
      <c r="M267" s="22" t="s">
        <v>74</v>
      </c>
      <c r="N267" s="22" t="s">
        <v>75</v>
      </c>
      <c r="O267" s="22" t="s">
        <v>76</v>
      </c>
      <c r="P267" s="26" t="s">
        <v>87</v>
      </c>
      <c r="Q267" s="26" t="s">
        <v>88</v>
      </c>
      <c r="R267" s="26" t="s">
        <v>89</v>
      </c>
      <c r="S267" s="27">
        <v>230003001</v>
      </c>
      <c r="T267" s="26" t="s">
        <v>88</v>
      </c>
      <c r="U267" s="26" t="s">
        <v>90</v>
      </c>
      <c r="V267" s="28"/>
      <c r="W267" s="29"/>
      <c r="X267" s="30"/>
      <c r="Y267" s="26"/>
      <c r="Z267" s="29"/>
      <c r="AA267" s="33" t="str">
        <f t="shared" si="3"/>
        <v/>
      </c>
      <c r="AB267" s="31"/>
      <c r="AC267" s="32" t="s">
        <v>324</v>
      </c>
      <c r="AD267" s="32"/>
      <c r="AE267" s="22" t="s">
        <v>73</v>
      </c>
      <c r="AF267" s="26" t="s">
        <v>53</v>
      </c>
      <c r="AG267" s="22" t="s">
        <v>411</v>
      </c>
    </row>
    <row r="268" spans="1:33" ht="45" x14ac:dyDescent="0.25">
      <c r="A268" s="20" t="s">
        <v>71</v>
      </c>
      <c r="B268" s="21">
        <v>72141400</v>
      </c>
      <c r="C268" s="22" t="s">
        <v>4056</v>
      </c>
      <c r="D268" s="36">
        <v>43282</v>
      </c>
      <c r="E268" s="21" t="s">
        <v>4039</v>
      </c>
      <c r="F268" s="23" t="s">
        <v>4037</v>
      </c>
      <c r="G268" s="23" t="s">
        <v>4040</v>
      </c>
      <c r="H268" s="24">
        <v>300000000</v>
      </c>
      <c r="I268" s="25">
        <v>300000000</v>
      </c>
      <c r="J268" s="23" t="s">
        <v>3579</v>
      </c>
      <c r="K268" s="23" t="s">
        <v>4041</v>
      </c>
      <c r="L268" s="22" t="s">
        <v>73</v>
      </c>
      <c r="M268" s="22" t="s">
        <v>74</v>
      </c>
      <c r="N268" s="22" t="s">
        <v>75</v>
      </c>
      <c r="O268" s="22" t="s">
        <v>76</v>
      </c>
      <c r="P268" s="26" t="s">
        <v>87</v>
      </c>
      <c r="Q268" s="26" t="s">
        <v>88</v>
      </c>
      <c r="R268" s="26" t="s">
        <v>89</v>
      </c>
      <c r="S268" s="27">
        <v>230003001</v>
      </c>
      <c r="T268" s="26" t="s">
        <v>88</v>
      </c>
      <c r="U268" s="26" t="s">
        <v>90</v>
      </c>
      <c r="V268" s="28"/>
      <c r="W268" s="29"/>
      <c r="X268" s="30"/>
      <c r="Y268" s="26"/>
      <c r="Z268" s="29"/>
      <c r="AA268" s="33" t="str">
        <f t="shared" ref="AA268:AA331" si="4">+IF(AND(W268="",X268="",Y268="",Z268=""),"",IF(AND(W268&lt;&gt;"",X268="",Y268="",Z268=""),0%,IF(AND(W268&lt;&gt;"",X268&lt;&gt;"",Y268="",Z268=""),33%,IF(AND(W268&lt;&gt;"",X268&lt;&gt;"",Y268&lt;&gt;"",Z268=""),66%,IF(AND(W268&lt;&gt;"",X268&lt;&gt;"",Y268&lt;&gt;"",Z268&lt;&gt;""),100%,"Información incompleta")))))</f>
        <v/>
      </c>
      <c r="AB268" s="31"/>
      <c r="AC268" s="32" t="s">
        <v>324</v>
      </c>
      <c r="AD268" s="32"/>
      <c r="AE268" s="22" t="s">
        <v>73</v>
      </c>
      <c r="AF268" s="26" t="s">
        <v>53</v>
      </c>
      <c r="AG268" s="22" t="s">
        <v>411</v>
      </c>
    </row>
    <row r="269" spans="1:33" ht="135" x14ac:dyDescent="0.25">
      <c r="A269" s="20" t="s">
        <v>71</v>
      </c>
      <c r="B269" s="21">
        <v>78101800</v>
      </c>
      <c r="C269" s="22" t="s">
        <v>4057</v>
      </c>
      <c r="D269" s="36">
        <v>43235</v>
      </c>
      <c r="E269" s="21" t="s">
        <v>4058</v>
      </c>
      <c r="F269" s="23" t="s">
        <v>3591</v>
      </c>
      <c r="G269" s="23" t="s">
        <v>4040</v>
      </c>
      <c r="H269" s="24">
        <v>120000000</v>
      </c>
      <c r="I269" s="25">
        <v>120000000</v>
      </c>
      <c r="J269" s="23" t="s">
        <v>3579</v>
      </c>
      <c r="K269" s="23" t="s">
        <v>4041</v>
      </c>
      <c r="L269" s="22" t="s">
        <v>4059</v>
      </c>
      <c r="M269" s="22" t="s">
        <v>49</v>
      </c>
      <c r="N269" s="22" t="s">
        <v>4060</v>
      </c>
      <c r="O269" s="22" t="s">
        <v>4061</v>
      </c>
      <c r="P269" s="26" t="s">
        <v>93</v>
      </c>
      <c r="Q269" s="26" t="s">
        <v>94</v>
      </c>
      <c r="R269" s="26" t="s">
        <v>95</v>
      </c>
      <c r="S269" s="27">
        <v>220145001</v>
      </c>
      <c r="T269" s="26" t="s">
        <v>95</v>
      </c>
      <c r="U269" s="26" t="s">
        <v>95</v>
      </c>
      <c r="V269" s="28">
        <v>8156</v>
      </c>
      <c r="W269" s="29">
        <v>21190</v>
      </c>
      <c r="X269" s="30">
        <v>43235</v>
      </c>
      <c r="Y269" s="26"/>
      <c r="Z269" s="29"/>
      <c r="AA269" s="33">
        <f t="shared" si="4"/>
        <v>0.33</v>
      </c>
      <c r="AB269" s="31"/>
      <c r="AC269" s="32" t="s">
        <v>1306</v>
      </c>
      <c r="AD269" s="32"/>
      <c r="AE269" s="22" t="s">
        <v>4059</v>
      </c>
      <c r="AF269" s="26" t="s">
        <v>53</v>
      </c>
      <c r="AG269" s="22" t="s">
        <v>411</v>
      </c>
    </row>
    <row r="270" spans="1:33" ht="45" x14ac:dyDescent="0.25">
      <c r="A270" s="20" t="s">
        <v>71</v>
      </c>
      <c r="B270" s="21">
        <v>72141400</v>
      </c>
      <c r="C270" s="22" t="s">
        <v>4062</v>
      </c>
      <c r="D270" s="36">
        <v>43282</v>
      </c>
      <c r="E270" s="21" t="s">
        <v>4039</v>
      </c>
      <c r="F270" s="23" t="s">
        <v>4037</v>
      </c>
      <c r="G270" s="23" t="s">
        <v>4040</v>
      </c>
      <c r="H270" s="24">
        <v>300000000</v>
      </c>
      <c r="I270" s="25">
        <v>300000000</v>
      </c>
      <c r="J270" s="23" t="s">
        <v>3579</v>
      </c>
      <c r="K270" s="23" t="s">
        <v>4041</v>
      </c>
      <c r="L270" s="22" t="s">
        <v>73</v>
      </c>
      <c r="M270" s="22" t="s">
        <v>74</v>
      </c>
      <c r="N270" s="22" t="s">
        <v>75</v>
      </c>
      <c r="O270" s="22" t="s">
        <v>76</v>
      </c>
      <c r="P270" s="26" t="s">
        <v>87</v>
      </c>
      <c r="Q270" s="26" t="s">
        <v>88</v>
      </c>
      <c r="R270" s="26" t="s">
        <v>89</v>
      </c>
      <c r="S270" s="27">
        <v>230003001</v>
      </c>
      <c r="T270" s="26" t="s">
        <v>88</v>
      </c>
      <c r="U270" s="26" t="s">
        <v>90</v>
      </c>
      <c r="V270" s="28"/>
      <c r="W270" s="29"/>
      <c r="X270" s="30"/>
      <c r="Y270" s="26"/>
      <c r="Z270" s="29"/>
      <c r="AA270" s="33" t="str">
        <f t="shared" si="4"/>
        <v/>
      </c>
      <c r="AB270" s="31"/>
      <c r="AC270" s="32" t="s">
        <v>324</v>
      </c>
      <c r="AD270" s="32"/>
      <c r="AE270" s="22" t="s">
        <v>73</v>
      </c>
      <c r="AF270" s="26" t="s">
        <v>53</v>
      </c>
      <c r="AG270" s="22" t="s">
        <v>411</v>
      </c>
    </row>
    <row r="271" spans="1:33" ht="45" x14ac:dyDescent="0.25">
      <c r="A271" s="20" t="s">
        <v>71</v>
      </c>
      <c r="B271" s="21">
        <v>93131802</v>
      </c>
      <c r="C271" s="22" t="s">
        <v>91</v>
      </c>
      <c r="D271" s="36">
        <v>43132</v>
      </c>
      <c r="E271" s="21" t="s">
        <v>3552</v>
      </c>
      <c r="F271" s="23" t="s">
        <v>3591</v>
      </c>
      <c r="G271" s="23" t="s">
        <v>3665</v>
      </c>
      <c r="H271" s="24">
        <f>800000000-120000000</f>
        <v>680000000</v>
      </c>
      <c r="I271" s="25">
        <v>680000000</v>
      </c>
      <c r="J271" s="23" t="s">
        <v>3579</v>
      </c>
      <c r="K271" s="23" t="s">
        <v>47</v>
      </c>
      <c r="L271" s="22" t="s">
        <v>73</v>
      </c>
      <c r="M271" s="22" t="s">
        <v>74</v>
      </c>
      <c r="N271" s="22" t="s">
        <v>92</v>
      </c>
      <c r="O271" s="22" t="s">
        <v>76</v>
      </c>
      <c r="P271" s="26" t="s">
        <v>93</v>
      </c>
      <c r="Q271" s="26" t="s">
        <v>94</v>
      </c>
      <c r="R271" s="26" t="s">
        <v>95</v>
      </c>
      <c r="S271" s="27">
        <v>220145001</v>
      </c>
      <c r="T271" s="26" t="s">
        <v>95</v>
      </c>
      <c r="U271" s="26" t="s">
        <v>95</v>
      </c>
      <c r="V271" s="28"/>
      <c r="W271" s="29"/>
      <c r="X271" s="30"/>
      <c r="Y271" s="26"/>
      <c r="Z271" s="29"/>
      <c r="AA271" s="33" t="str">
        <f t="shared" si="4"/>
        <v/>
      </c>
      <c r="AB271" s="31"/>
      <c r="AC271" s="32" t="s">
        <v>324</v>
      </c>
      <c r="AD271" s="32"/>
      <c r="AE271" s="22" t="s">
        <v>96</v>
      </c>
      <c r="AF271" s="26" t="s">
        <v>53</v>
      </c>
      <c r="AG271" s="22" t="s">
        <v>411</v>
      </c>
    </row>
    <row r="272" spans="1:33" ht="45" x14ac:dyDescent="0.25">
      <c r="A272" s="20" t="s">
        <v>71</v>
      </c>
      <c r="B272" s="21">
        <v>93131801</v>
      </c>
      <c r="C272" s="22" t="s">
        <v>97</v>
      </c>
      <c r="D272" s="36">
        <v>43282</v>
      </c>
      <c r="E272" s="21" t="s">
        <v>3554</v>
      </c>
      <c r="F272" s="23" t="s">
        <v>4037</v>
      </c>
      <c r="G272" s="23" t="s">
        <v>3665</v>
      </c>
      <c r="H272" s="24">
        <v>300000000</v>
      </c>
      <c r="I272" s="25">
        <v>300000000</v>
      </c>
      <c r="J272" s="23" t="s">
        <v>3579</v>
      </c>
      <c r="K272" s="23" t="s">
        <v>47</v>
      </c>
      <c r="L272" s="22" t="s">
        <v>73</v>
      </c>
      <c r="M272" s="22" t="s">
        <v>74</v>
      </c>
      <c r="N272" s="22" t="s">
        <v>92</v>
      </c>
      <c r="O272" s="22" t="s">
        <v>76</v>
      </c>
      <c r="P272" s="26" t="s">
        <v>93</v>
      </c>
      <c r="Q272" s="26" t="s">
        <v>98</v>
      </c>
      <c r="R272" s="26" t="s">
        <v>95</v>
      </c>
      <c r="S272" s="27">
        <v>220145001</v>
      </c>
      <c r="T272" s="26" t="s">
        <v>95</v>
      </c>
      <c r="U272" s="26" t="s">
        <v>95</v>
      </c>
      <c r="V272" s="28"/>
      <c r="W272" s="29"/>
      <c r="X272" s="30"/>
      <c r="Y272" s="26"/>
      <c r="Z272" s="29"/>
      <c r="AA272" s="33" t="str">
        <f t="shared" si="4"/>
        <v/>
      </c>
      <c r="AB272" s="31"/>
      <c r="AC272" s="32" t="s">
        <v>324</v>
      </c>
      <c r="AD272" s="32"/>
      <c r="AE272" s="22" t="s">
        <v>96</v>
      </c>
      <c r="AF272" s="26" t="s">
        <v>53</v>
      </c>
      <c r="AG272" s="22" t="s">
        <v>411</v>
      </c>
    </row>
    <row r="273" spans="1:33" ht="90" x14ac:dyDescent="0.25">
      <c r="A273" s="20" t="s">
        <v>71</v>
      </c>
      <c r="B273" s="21">
        <v>93131802</v>
      </c>
      <c r="C273" s="22" t="s">
        <v>99</v>
      </c>
      <c r="D273" s="36">
        <v>43140</v>
      </c>
      <c r="E273" s="21" t="s">
        <v>3558</v>
      </c>
      <c r="F273" s="23" t="s">
        <v>3591</v>
      </c>
      <c r="G273" s="23" t="s">
        <v>3665</v>
      </c>
      <c r="H273" s="24">
        <v>1000000000</v>
      </c>
      <c r="I273" s="25">
        <v>1000000000</v>
      </c>
      <c r="J273" s="23" t="s">
        <v>57</v>
      </c>
      <c r="K273" s="23" t="s">
        <v>3576</v>
      </c>
      <c r="L273" s="22" t="s">
        <v>4063</v>
      </c>
      <c r="M273" s="22" t="s">
        <v>49</v>
      </c>
      <c r="N273" s="22" t="s">
        <v>4064</v>
      </c>
      <c r="O273" s="22" t="s">
        <v>4065</v>
      </c>
      <c r="P273" s="26" t="s">
        <v>93</v>
      </c>
      <c r="Q273" s="26" t="s">
        <v>100</v>
      </c>
      <c r="R273" s="26" t="s">
        <v>95</v>
      </c>
      <c r="S273" s="27">
        <v>220145001</v>
      </c>
      <c r="T273" s="26" t="s">
        <v>100</v>
      </c>
      <c r="U273" s="26" t="s">
        <v>100</v>
      </c>
      <c r="V273" s="28">
        <v>7758</v>
      </c>
      <c r="W273" s="29">
        <v>20261</v>
      </c>
      <c r="X273" s="30">
        <v>43140</v>
      </c>
      <c r="Y273" s="26" t="s">
        <v>4066</v>
      </c>
      <c r="Z273" s="29">
        <v>4600008075</v>
      </c>
      <c r="AA273" s="33">
        <f t="shared" si="4"/>
        <v>1</v>
      </c>
      <c r="AB273" s="31" t="s">
        <v>4067</v>
      </c>
      <c r="AC273" s="32" t="s">
        <v>360</v>
      </c>
      <c r="AD273" s="32"/>
      <c r="AE273" s="22" t="s">
        <v>4063</v>
      </c>
      <c r="AF273" s="26" t="s">
        <v>53</v>
      </c>
      <c r="AG273" s="22" t="s">
        <v>411</v>
      </c>
    </row>
    <row r="274" spans="1:33" ht="75" x14ac:dyDescent="0.25">
      <c r="A274" s="20" t="s">
        <v>71</v>
      </c>
      <c r="B274" s="21">
        <v>30151500</v>
      </c>
      <c r="C274" s="22" t="s">
        <v>4068</v>
      </c>
      <c r="D274" s="36">
        <v>43221</v>
      </c>
      <c r="E274" s="21" t="s">
        <v>3550</v>
      </c>
      <c r="F274" s="23" t="s">
        <v>3591</v>
      </c>
      <c r="G274" s="23" t="s">
        <v>3665</v>
      </c>
      <c r="H274" s="24">
        <v>600000000</v>
      </c>
      <c r="I274" s="25">
        <v>600000000</v>
      </c>
      <c r="J274" s="23" t="s">
        <v>3579</v>
      </c>
      <c r="K274" s="23" t="s">
        <v>47</v>
      </c>
      <c r="L274" s="22" t="s">
        <v>4069</v>
      </c>
      <c r="M274" s="22" t="s">
        <v>49</v>
      </c>
      <c r="N274" s="22" t="s">
        <v>75</v>
      </c>
      <c r="O274" s="22" t="s">
        <v>4070</v>
      </c>
      <c r="P274" s="26" t="s">
        <v>93</v>
      </c>
      <c r="Q274" s="26" t="s">
        <v>100</v>
      </c>
      <c r="R274" s="26" t="s">
        <v>95</v>
      </c>
      <c r="S274" s="27">
        <v>220145001</v>
      </c>
      <c r="T274" s="26" t="s">
        <v>100</v>
      </c>
      <c r="U274" s="26" t="s">
        <v>100</v>
      </c>
      <c r="V274" s="28"/>
      <c r="W274" s="29"/>
      <c r="X274" s="30"/>
      <c r="Y274" s="26"/>
      <c r="Z274" s="29"/>
      <c r="AA274" s="33" t="str">
        <f t="shared" si="4"/>
        <v/>
      </c>
      <c r="AB274" s="31"/>
      <c r="AC274" s="32" t="s">
        <v>324</v>
      </c>
      <c r="AD274" s="32"/>
      <c r="AE274" s="22" t="s">
        <v>4069</v>
      </c>
      <c r="AF274" s="26" t="s">
        <v>53</v>
      </c>
      <c r="AG274" s="22" t="s">
        <v>411</v>
      </c>
    </row>
    <row r="275" spans="1:33" ht="45" x14ac:dyDescent="0.25">
      <c r="A275" s="20" t="s">
        <v>71</v>
      </c>
      <c r="B275" s="21">
        <v>93131802</v>
      </c>
      <c r="C275" s="22" t="s">
        <v>101</v>
      </c>
      <c r="D275" s="36">
        <v>43282</v>
      </c>
      <c r="E275" s="21" t="s">
        <v>3554</v>
      </c>
      <c r="F275" s="23" t="s">
        <v>4037</v>
      </c>
      <c r="G275" s="23" t="s">
        <v>3665</v>
      </c>
      <c r="H275" s="24">
        <v>300000000</v>
      </c>
      <c r="I275" s="25">
        <v>300000000</v>
      </c>
      <c r="J275" s="23" t="s">
        <v>3579</v>
      </c>
      <c r="K275" s="23" t="s">
        <v>47</v>
      </c>
      <c r="L275" s="22" t="s">
        <v>73</v>
      </c>
      <c r="M275" s="22" t="s">
        <v>74</v>
      </c>
      <c r="N275" s="22" t="s">
        <v>102</v>
      </c>
      <c r="O275" s="22" t="s">
        <v>76</v>
      </c>
      <c r="P275" s="26" t="s">
        <v>93</v>
      </c>
      <c r="Q275" s="26" t="s">
        <v>103</v>
      </c>
      <c r="R275" s="26" t="s">
        <v>95</v>
      </c>
      <c r="S275" s="27">
        <v>220145001</v>
      </c>
      <c r="T275" s="26" t="s">
        <v>95</v>
      </c>
      <c r="U275" s="26" t="s">
        <v>95</v>
      </c>
      <c r="V275" s="28"/>
      <c r="W275" s="29"/>
      <c r="X275" s="30"/>
      <c r="Y275" s="26"/>
      <c r="Z275" s="29"/>
      <c r="AA275" s="33" t="str">
        <f t="shared" si="4"/>
        <v/>
      </c>
      <c r="AB275" s="31"/>
      <c r="AC275" s="32" t="s">
        <v>324</v>
      </c>
      <c r="AD275" s="32"/>
      <c r="AE275" s="22" t="s">
        <v>104</v>
      </c>
      <c r="AF275" s="26" t="s">
        <v>53</v>
      </c>
      <c r="AG275" s="22" t="s">
        <v>411</v>
      </c>
    </row>
    <row r="276" spans="1:33" ht="45" x14ac:dyDescent="0.25">
      <c r="A276" s="20" t="s">
        <v>71</v>
      </c>
      <c r="B276" s="21">
        <v>43231511</v>
      </c>
      <c r="C276" s="22" t="s">
        <v>105</v>
      </c>
      <c r="D276" s="36">
        <v>43282</v>
      </c>
      <c r="E276" s="21" t="s">
        <v>3554</v>
      </c>
      <c r="F276" s="23" t="s">
        <v>4037</v>
      </c>
      <c r="G276" s="23" t="s">
        <v>3665</v>
      </c>
      <c r="H276" s="24">
        <v>100000000</v>
      </c>
      <c r="I276" s="25">
        <v>100000000</v>
      </c>
      <c r="J276" s="23" t="s">
        <v>3579</v>
      </c>
      <c r="K276" s="23" t="s">
        <v>4041</v>
      </c>
      <c r="L276" s="22" t="s">
        <v>73</v>
      </c>
      <c r="M276" s="22" t="s">
        <v>74</v>
      </c>
      <c r="N276" s="22" t="s">
        <v>106</v>
      </c>
      <c r="O276" s="22" t="s">
        <v>76</v>
      </c>
      <c r="P276" s="26" t="s">
        <v>107</v>
      </c>
      <c r="Q276" s="26" t="s">
        <v>108</v>
      </c>
      <c r="R276" s="26" t="s">
        <v>109</v>
      </c>
      <c r="S276" s="27">
        <v>230000001</v>
      </c>
      <c r="T276" s="26" t="s">
        <v>110</v>
      </c>
      <c r="U276" s="26" t="s">
        <v>111</v>
      </c>
      <c r="V276" s="28"/>
      <c r="W276" s="29"/>
      <c r="X276" s="30"/>
      <c r="Y276" s="26"/>
      <c r="Z276" s="29"/>
      <c r="AA276" s="33" t="str">
        <f t="shared" si="4"/>
        <v/>
      </c>
      <c r="AB276" s="31"/>
      <c r="AC276" s="32" t="s">
        <v>324</v>
      </c>
      <c r="AD276" s="32"/>
      <c r="AE276" s="22" t="s">
        <v>112</v>
      </c>
      <c r="AF276" s="26" t="s">
        <v>53</v>
      </c>
      <c r="AG276" s="22" t="s">
        <v>411</v>
      </c>
    </row>
    <row r="277" spans="1:33" ht="78.75" x14ac:dyDescent="0.25">
      <c r="A277" s="20" t="s">
        <v>71</v>
      </c>
      <c r="B277" s="21">
        <v>93131801</v>
      </c>
      <c r="C277" s="22" t="s">
        <v>113</v>
      </c>
      <c r="D277" s="36">
        <v>43282</v>
      </c>
      <c r="E277" s="21" t="s">
        <v>3554</v>
      </c>
      <c r="F277" s="23" t="s">
        <v>4037</v>
      </c>
      <c r="G277" s="23" t="s">
        <v>3665</v>
      </c>
      <c r="H277" s="24">
        <v>500000000</v>
      </c>
      <c r="I277" s="25">
        <v>500000000</v>
      </c>
      <c r="J277" s="23" t="s">
        <v>3579</v>
      </c>
      <c r="K277" s="23" t="s">
        <v>47</v>
      </c>
      <c r="L277" s="22" t="s">
        <v>73</v>
      </c>
      <c r="M277" s="22" t="s">
        <v>74</v>
      </c>
      <c r="N277" s="22" t="s">
        <v>75</v>
      </c>
      <c r="O277" s="22" t="s">
        <v>76</v>
      </c>
      <c r="P277" s="26" t="s">
        <v>114</v>
      </c>
      <c r="Q277" s="26" t="s">
        <v>115</v>
      </c>
      <c r="R277" s="26" t="s">
        <v>116</v>
      </c>
      <c r="S277" s="27">
        <v>220070001</v>
      </c>
      <c r="T277" s="26" t="s">
        <v>116</v>
      </c>
      <c r="U277" s="26" t="s">
        <v>116</v>
      </c>
      <c r="V277" s="28"/>
      <c r="W277" s="29"/>
      <c r="X277" s="30"/>
      <c r="Y277" s="26"/>
      <c r="Z277" s="29"/>
      <c r="AA277" s="33" t="str">
        <f t="shared" si="4"/>
        <v/>
      </c>
      <c r="AB277" s="31"/>
      <c r="AC277" s="32" t="s">
        <v>324</v>
      </c>
      <c r="AD277" s="32"/>
      <c r="AE277" s="22" t="s">
        <v>117</v>
      </c>
      <c r="AF277" s="26" t="s">
        <v>53</v>
      </c>
      <c r="AG277" s="22" t="s">
        <v>411</v>
      </c>
    </row>
    <row r="278" spans="1:33" ht="45" x14ac:dyDescent="0.25">
      <c r="A278" s="20" t="s">
        <v>71</v>
      </c>
      <c r="B278" s="21">
        <v>78111502</v>
      </c>
      <c r="C278" s="22" t="s">
        <v>4071</v>
      </c>
      <c r="D278" s="36">
        <v>43101</v>
      </c>
      <c r="E278" s="21" t="s">
        <v>3551</v>
      </c>
      <c r="F278" s="23" t="s">
        <v>3591</v>
      </c>
      <c r="G278" s="23" t="s">
        <v>3665</v>
      </c>
      <c r="H278" s="24">
        <v>200000000</v>
      </c>
      <c r="I278" s="25">
        <v>200000000</v>
      </c>
      <c r="J278" s="23" t="s">
        <v>3579</v>
      </c>
      <c r="K278" s="23" t="s">
        <v>47</v>
      </c>
      <c r="L278" s="22" t="s">
        <v>73</v>
      </c>
      <c r="M278" s="22" t="s">
        <v>74</v>
      </c>
      <c r="N278" s="22" t="s">
        <v>75</v>
      </c>
      <c r="O278" s="22" t="s">
        <v>76</v>
      </c>
      <c r="P278" s="26"/>
      <c r="Q278" s="26"/>
      <c r="R278" s="26"/>
      <c r="S278" s="27"/>
      <c r="T278" s="26"/>
      <c r="U278" s="26"/>
      <c r="V278" s="28"/>
      <c r="W278" s="29"/>
      <c r="X278" s="30"/>
      <c r="Y278" s="26"/>
      <c r="Z278" s="29"/>
      <c r="AA278" s="33" t="str">
        <f t="shared" si="4"/>
        <v/>
      </c>
      <c r="AB278" s="31"/>
      <c r="AC278" s="32" t="s">
        <v>324</v>
      </c>
      <c r="AD278" s="32"/>
      <c r="AE278" s="22" t="s">
        <v>326</v>
      </c>
      <c r="AF278" s="26" t="s">
        <v>53</v>
      </c>
      <c r="AG278" s="22" t="s">
        <v>411</v>
      </c>
    </row>
    <row r="279" spans="1:33" ht="45" x14ac:dyDescent="0.25">
      <c r="A279" s="20" t="s">
        <v>71</v>
      </c>
      <c r="B279" s="21"/>
      <c r="C279" s="22" t="s">
        <v>4072</v>
      </c>
      <c r="D279" s="36">
        <v>43252</v>
      </c>
      <c r="E279" s="21" t="s">
        <v>4073</v>
      </c>
      <c r="F279" s="23" t="s">
        <v>3677</v>
      </c>
      <c r="G279" s="23" t="s">
        <v>3665</v>
      </c>
      <c r="H279" s="24"/>
      <c r="I279" s="25">
        <v>120000000</v>
      </c>
      <c r="J279" s="23"/>
      <c r="K279" s="23"/>
      <c r="L279" s="22"/>
      <c r="M279" s="22"/>
      <c r="N279" s="22"/>
      <c r="O279" s="22"/>
      <c r="P279" s="26"/>
      <c r="Q279" s="26"/>
      <c r="R279" s="26"/>
      <c r="S279" s="27"/>
      <c r="T279" s="26"/>
      <c r="U279" s="26"/>
      <c r="V279" s="28"/>
      <c r="W279" s="29"/>
      <c r="X279" s="30"/>
      <c r="Y279" s="26"/>
      <c r="Z279" s="29"/>
      <c r="AA279" s="33" t="str">
        <f t="shared" si="4"/>
        <v/>
      </c>
      <c r="AB279" s="31"/>
      <c r="AC279" s="32"/>
      <c r="AD279" s="32"/>
      <c r="AE279" s="22"/>
      <c r="AF279" s="26"/>
      <c r="AG279" s="22"/>
    </row>
    <row r="280" spans="1:33" ht="45" x14ac:dyDescent="0.25">
      <c r="A280" s="20" t="s">
        <v>71</v>
      </c>
      <c r="B280" s="21"/>
      <c r="C280" s="22" t="s">
        <v>4074</v>
      </c>
      <c r="D280" s="36">
        <v>43252</v>
      </c>
      <c r="E280" s="21" t="s">
        <v>4073</v>
      </c>
      <c r="F280" s="23" t="s">
        <v>3677</v>
      </c>
      <c r="G280" s="23" t="s">
        <v>3665</v>
      </c>
      <c r="H280" s="24"/>
      <c r="I280" s="25">
        <v>225000000</v>
      </c>
      <c r="J280" s="23"/>
      <c r="K280" s="23"/>
      <c r="L280" s="22"/>
      <c r="M280" s="22"/>
      <c r="N280" s="22"/>
      <c r="O280" s="22"/>
      <c r="P280" s="26"/>
      <c r="Q280" s="26"/>
      <c r="R280" s="26"/>
      <c r="S280" s="27"/>
      <c r="T280" s="26"/>
      <c r="U280" s="26"/>
      <c r="V280" s="28"/>
      <c r="W280" s="29"/>
      <c r="X280" s="30"/>
      <c r="Y280" s="26"/>
      <c r="Z280" s="29"/>
      <c r="AA280" s="33" t="str">
        <f t="shared" si="4"/>
        <v/>
      </c>
      <c r="AB280" s="31"/>
      <c r="AC280" s="32"/>
      <c r="AD280" s="32"/>
      <c r="AE280" s="22"/>
      <c r="AF280" s="26"/>
      <c r="AG280" s="22"/>
    </row>
    <row r="281" spans="1:33" ht="45" x14ac:dyDescent="0.25">
      <c r="A281" s="20" t="s">
        <v>71</v>
      </c>
      <c r="B281" s="21"/>
      <c r="C281" s="22" t="s">
        <v>4075</v>
      </c>
      <c r="D281" s="36">
        <v>43252</v>
      </c>
      <c r="E281" s="21" t="s">
        <v>4073</v>
      </c>
      <c r="F281" s="23" t="s">
        <v>3677</v>
      </c>
      <c r="G281" s="23" t="s">
        <v>3665</v>
      </c>
      <c r="H281" s="24"/>
      <c r="I281" s="25">
        <v>30107952</v>
      </c>
      <c r="J281" s="23"/>
      <c r="K281" s="23"/>
      <c r="L281" s="22"/>
      <c r="M281" s="22"/>
      <c r="N281" s="22"/>
      <c r="O281" s="22"/>
      <c r="P281" s="26"/>
      <c r="Q281" s="26"/>
      <c r="R281" s="26"/>
      <c r="S281" s="27"/>
      <c r="T281" s="26"/>
      <c r="U281" s="26"/>
      <c r="V281" s="28"/>
      <c r="W281" s="29"/>
      <c r="X281" s="30"/>
      <c r="Y281" s="26"/>
      <c r="Z281" s="29"/>
      <c r="AA281" s="33" t="str">
        <f t="shared" si="4"/>
        <v/>
      </c>
      <c r="AB281" s="31"/>
      <c r="AC281" s="32"/>
      <c r="AD281" s="32"/>
      <c r="AE281" s="22"/>
      <c r="AF281" s="26"/>
      <c r="AG281" s="22"/>
    </row>
    <row r="282" spans="1:33" ht="45" x14ac:dyDescent="0.25">
      <c r="A282" s="20" t="s">
        <v>71</v>
      </c>
      <c r="B282" s="21"/>
      <c r="C282" s="22" t="s">
        <v>327</v>
      </c>
      <c r="D282" s="36">
        <v>43101</v>
      </c>
      <c r="E282" s="21" t="s">
        <v>3551</v>
      </c>
      <c r="F282" s="23" t="s">
        <v>4045</v>
      </c>
      <c r="G282" s="23" t="s">
        <v>3665</v>
      </c>
      <c r="H282" s="24">
        <v>1662341505</v>
      </c>
      <c r="I282" s="25">
        <v>1662341505</v>
      </c>
      <c r="J282" s="23" t="s">
        <v>3579</v>
      </c>
      <c r="K282" s="23" t="s">
        <v>4041</v>
      </c>
      <c r="L282" s="22" t="s">
        <v>73</v>
      </c>
      <c r="M282" s="22" t="s">
        <v>74</v>
      </c>
      <c r="N282" s="22" t="s">
        <v>75</v>
      </c>
      <c r="O282" s="22" t="s">
        <v>76</v>
      </c>
      <c r="P282" s="26"/>
      <c r="Q282" s="26"/>
      <c r="R282" s="26"/>
      <c r="S282" s="27"/>
      <c r="T282" s="26"/>
      <c r="U282" s="26"/>
      <c r="V282" s="28"/>
      <c r="W282" s="29"/>
      <c r="X282" s="30"/>
      <c r="Y282" s="26"/>
      <c r="Z282" s="29"/>
      <c r="AA282" s="33" t="str">
        <f t="shared" si="4"/>
        <v/>
      </c>
      <c r="AB282" s="31"/>
      <c r="AC282" s="32" t="s">
        <v>360</v>
      </c>
      <c r="AD282" s="32"/>
      <c r="AE282" s="22" t="s">
        <v>328</v>
      </c>
      <c r="AF282" s="26" t="s">
        <v>53</v>
      </c>
      <c r="AG282" s="22" t="s">
        <v>411</v>
      </c>
    </row>
    <row r="283" spans="1:33" ht="75" x14ac:dyDescent="0.25">
      <c r="A283" s="20" t="s">
        <v>4076</v>
      </c>
      <c r="B283" s="21">
        <v>781818002</v>
      </c>
      <c r="C283" s="22" t="s">
        <v>405</v>
      </c>
      <c r="D283" s="36">
        <v>43102</v>
      </c>
      <c r="E283" s="21" t="s">
        <v>3552</v>
      </c>
      <c r="F283" s="23" t="s">
        <v>4077</v>
      </c>
      <c r="G283" s="23" t="s">
        <v>3665</v>
      </c>
      <c r="H283" s="24">
        <v>267003243</v>
      </c>
      <c r="I283" s="25">
        <v>267003243</v>
      </c>
      <c r="J283" s="23" t="s">
        <v>57</v>
      </c>
      <c r="K283" s="23" t="s">
        <v>3576</v>
      </c>
      <c r="L283" s="22" t="s">
        <v>406</v>
      </c>
      <c r="M283" s="22" t="s">
        <v>49</v>
      </c>
      <c r="N283" s="22" t="s">
        <v>407</v>
      </c>
      <c r="O283" s="22" t="s">
        <v>408</v>
      </c>
      <c r="P283" s="26"/>
      <c r="Q283" s="26"/>
      <c r="R283" s="26"/>
      <c r="S283" s="27"/>
      <c r="T283" s="26"/>
      <c r="U283" s="26"/>
      <c r="V283" s="28" t="s">
        <v>409</v>
      </c>
      <c r="W283" s="29">
        <v>19965</v>
      </c>
      <c r="X283" s="30">
        <v>43089</v>
      </c>
      <c r="Y283" s="26" t="s">
        <v>47</v>
      </c>
      <c r="Z283" s="29">
        <v>4600007039</v>
      </c>
      <c r="AA283" s="33">
        <f t="shared" si="4"/>
        <v>1</v>
      </c>
      <c r="AB283" s="31" t="s">
        <v>4078</v>
      </c>
      <c r="AC283" s="32" t="s">
        <v>4079</v>
      </c>
      <c r="AD283" s="32" t="s">
        <v>4080</v>
      </c>
      <c r="AE283" s="22" t="s">
        <v>4081</v>
      </c>
      <c r="AF283" s="26" t="s">
        <v>410</v>
      </c>
      <c r="AG283" s="22" t="s">
        <v>53</v>
      </c>
    </row>
    <row r="284" spans="1:33" ht="75" x14ac:dyDescent="0.25">
      <c r="A284" s="20" t="s">
        <v>4076</v>
      </c>
      <c r="B284" s="21">
        <v>78111501</v>
      </c>
      <c r="C284" s="22" t="s">
        <v>412</v>
      </c>
      <c r="D284" s="36">
        <v>43132</v>
      </c>
      <c r="E284" s="21" t="s">
        <v>3557</v>
      </c>
      <c r="F284" s="23" t="s">
        <v>4082</v>
      </c>
      <c r="G284" s="23" t="s">
        <v>3665</v>
      </c>
      <c r="H284" s="24">
        <v>78000000</v>
      </c>
      <c r="I284" s="25">
        <v>78000000</v>
      </c>
      <c r="J284" s="23" t="s">
        <v>3579</v>
      </c>
      <c r="K284" s="23" t="s">
        <v>47</v>
      </c>
      <c r="L284" s="22" t="s">
        <v>406</v>
      </c>
      <c r="M284" s="22" t="s">
        <v>49</v>
      </c>
      <c r="N284" s="22" t="s">
        <v>407</v>
      </c>
      <c r="O284" s="22" t="s">
        <v>408</v>
      </c>
      <c r="P284" s="26"/>
      <c r="Q284" s="26"/>
      <c r="R284" s="26"/>
      <c r="S284" s="27"/>
      <c r="T284" s="26"/>
      <c r="U284" s="26"/>
      <c r="V284" s="28" t="s">
        <v>4083</v>
      </c>
      <c r="W284" s="29">
        <v>21177</v>
      </c>
      <c r="X284" s="30" t="s">
        <v>47</v>
      </c>
      <c r="Y284" s="26" t="s">
        <v>47</v>
      </c>
      <c r="Z284" s="29">
        <v>4600008089</v>
      </c>
      <c r="AA284" s="33">
        <f t="shared" si="4"/>
        <v>1</v>
      </c>
      <c r="AB284" s="31" t="s">
        <v>4084</v>
      </c>
      <c r="AC284" s="32" t="s">
        <v>4085</v>
      </c>
      <c r="AD284" s="32" t="s">
        <v>4086</v>
      </c>
      <c r="AE284" s="22" t="s">
        <v>4087</v>
      </c>
      <c r="AF284" s="26" t="s">
        <v>410</v>
      </c>
      <c r="AG284" s="22" t="s">
        <v>53</v>
      </c>
    </row>
    <row r="285" spans="1:33" ht="75" x14ac:dyDescent="0.25">
      <c r="A285" s="20" t="s">
        <v>4076</v>
      </c>
      <c r="B285" s="21" t="s">
        <v>4088</v>
      </c>
      <c r="C285" s="22" t="s">
        <v>4089</v>
      </c>
      <c r="D285" s="36">
        <v>43102</v>
      </c>
      <c r="E285" s="21" t="s">
        <v>4090</v>
      </c>
      <c r="F285" s="23" t="s">
        <v>4091</v>
      </c>
      <c r="G285" s="23" t="s">
        <v>3665</v>
      </c>
      <c r="H285" s="24">
        <v>13660972</v>
      </c>
      <c r="I285" s="25">
        <v>13660972</v>
      </c>
      <c r="J285" s="23" t="s">
        <v>3579</v>
      </c>
      <c r="K285" s="23" t="s">
        <v>47</v>
      </c>
      <c r="L285" s="22" t="s">
        <v>406</v>
      </c>
      <c r="M285" s="22" t="s">
        <v>49</v>
      </c>
      <c r="N285" s="22" t="s">
        <v>413</v>
      </c>
      <c r="O285" s="22" t="s">
        <v>408</v>
      </c>
      <c r="P285" s="26"/>
      <c r="Q285" s="26"/>
      <c r="R285" s="26"/>
      <c r="S285" s="27"/>
      <c r="T285" s="26"/>
      <c r="U285" s="26"/>
      <c r="V285" s="28">
        <v>4600008046</v>
      </c>
      <c r="W285" s="29">
        <v>20019</v>
      </c>
      <c r="X285" s="30">
        <v>43126</v>
      </c>
      <c r="Y285" s="26" t="s">
        <v>134</v>
      </c>
      <c r="Z285" s="29">
        <v>4600008046</v>
      </c>
      <c r="AA285" s="33">
        <f t="shared" si="4"/>
        <v>1</v>
      </c>
      <c r="AB285" s="31" t="s">
        <v>4092</v>
      </c>
      <c r="AC285" s="32" t="s">
        <v>4079</v>
      </c>
      <c r="AD285" s="32" t="s">
        <v>4093</v>
      </c>
      <c r="AE285" s="22" t="s">
        <v>4094</v>
      </c>
      <c r="AF285" s="26" t="s">
        <v>4095</v>
      </c>
      <c r="AG285" s="22" t="s">
        <v>53</v>
      </c>
    </row>
    <row r="286" spans="1:33" ht="75" x14ac:dyDescent="0.25">
      <c r="A286" s="20" t="s">
        <v>4076</v>
      </c>
      <c r="B286" s="21">
        <v>15101504</v>
      </c>
      <c r="C286" s="22" t="s">
        <v>4096</v>
      </c>
      <c r="D286" s="36">
        <v>43126</v>
      </c>
      <c r="E286" s="21" t="s">
        <v>4097</v>
      </c>
      <c r="F286" s="23" t="s">
        <v>4091</v>
      </c>
      <c r="G286" s="23" t="s">
        <v>3665</v>
      </c>
      <c r="H286" s="24">
        <v>260458062</v>
      </c>
      <c r="I286" s="25">
        <v>260458062</v>
      </c>
      <c r="J286" s="23" t="s">
        <v>3579</v>
      </c>
      <c r="K286" s="23" t="s">
        <v>47</v>
      </c>
      <c r="L286" s="22" t="s">
        <v>4098</v>
      </c>
      <c r="M286" s="22" t="s">
        <v>49</v>
      </c>
      <c r="N286" s="22" t="s">
        <v>4099</v>
      </c>
      <c r="O286" s="22" t="s">
        <v>408</v>
      </c>
      <c r="P286" s="26"/>
      <c r="Q286" s="26"/>
      <c r="R286" s="26"/>
      <c r="S286" s="27"/>
      <c r="T286" s="26"/>
      <c r="U286" s="26"/>
      <c r="V286" s="28">
        <v>4600007993</v>
      </c>
      <c r="W286" s="29">
        <v>19937</v>
      </c>
      <c r="X286" s="30">
        <v>43126</v>
      </c>
      <c r="Y286" s="26" t="s">
        <v>134</v>
      </c>
      <c r="Z286" s="29">
        <v>4600007993</v>
      </c>
      <c r="AA286" s="33">
        <f t="shared" si="4"/>
        <v>1</v>
      </c>
      <c r="AB286" s="31" t="s">
        <v>4100</v>
      </c>
      <c r="AC286" s="32" t="s">
        <v>4079</v>
      </c>
      <c r="AD286" s="32" t="s">
        <v>4101</v>
      </c>
      <c r="AE286" s="22" t="s">
        <v>4094</v>
      </c>
      <c r="AF286" s="26" t="s">
        <v>4095</v>
      </c>
      <c r="AG286" s="22" t="s">
        <v>53</v>
      </c>
    </row>
    <row r="287" spans="1:33" ht="75" x14ac:dyDescent="0.25">
      <c r="A287" s="20" t="s">
        <v>4076</v>
      </c>
      <c r="B287" s="21">
        <v>90121502</v>
      </c>
      <c r="C287" s="22" t="s">
        <v>4102</v>
      </c>
      <c r="D287" s="36">
        <v>42978</v>
      </c>
      <c r="E287" s="21" t="s">
        <v>3556</v>
      </c>
      <c r="F287" s="23" t="s">
        <v>4091</v>
      </c>
      <c r="G287" s="23" t="s">
        <v>3665</v>
      </c>
      <c r="H287" s="24">
        <v>158625000</v>
      </c>
      <c r="I287" s="25">
        <v>158625000</v>
      </c>
      <c r="J287" s="23" t="s">
        <v>57</v>
      </c>
      <c r="K287" s="23" t="s">
        <v>4103</v>
      </c>
      <c r="L287" s="22" t="s">
        <v>4098</v>
      </c>
      <c r="M287" s="22" t="s">
        <v>49</v>
      </c>
      <c r="N287" s="22" t="s">
        <v>4104</v>
      </c>
      <c r="O287" s="22" t="s">
        <v>408</v>
      </c>
      <c r="P287" s="26"/>
      <c r="Q287" s="26"/>
      <c r="R287" s="26"/>
      <c r="S287" s="27"/>
      <c r="T287" s="26"/>
      <c r="U287" s="26"/>
      <c r="V287" s="28">
        <v>7571</v>
      </c>
      <c r="W287" s="29" t="s">
        <v>4105</v>
      </c>
      <c r="X287" s="30">
        <v>42745</v>
      </c>
      <c r="Y287" s="26" t="s">
        <v>134</v>
      </c>
      <c r="Z287" s="29">
        <v>4600007506</v>
      </c>
      <c r="AA287" s="33">
        <f t="shared" si="4"/>
        <v>1</v>
      </c>
      <c r="AB287" s="31" t="s">
        <v>1101</v>
      </c>
      <c r="AC287" s="32" t="s">
        <v>4079</v>
      </c>
      <c r="AD287" s="32" t="s">
        <v>4106</v>
      </c>
      <c r="AE287" s="22" t="s">
        <v>4107</v>
      </c>
      <c r="AF287" s="26" t="s">
        <v>4108</v>
      </c>
      <c r="AG287" s="22" t="s">
        <v>53</v>
      </c>
    </row>
    <row r="288" spans="1:33" ht="75" x14ac:dyDescent="0.25">
      <c r="A288" s="20" t="s">
        <v>4076</v>
      </c>
      <c r="B288" s="21">
        <v>781818002</v>
      </c>
      <c r="C288" s="22" t="s">
        <v>405</v>
      </c>
      <c r="D288" s="36">
        <v>43192</v>
      </c>
      <c r="E288" s="21" t="s">
        <v>4109</v>
      </c>
      <c r="F288" s="23" t="s">
        <v>4077</v>
      </c>
      <c r="G288" s="23" t="s">
        <v>3665</v>
      </c>
      <c r="H288" s="24">
        <v>1095726464</v>
      </c>
      <c r="I288" s="25">
        <v>1095726464</v>
      </c>
      <c r="J288" s="23" t="s">
        <v>3579</v>
      </c>
      <c r="K288" s="23" t="s">
        <v>47</v>
      </c>
      <c r="L288" s="22" t="s">
        <v>406</v>
      </c>
      <c r="M288" s="22" t="s">
        <v>49</v>
      </c>
      <c r="N288" s="22" t="s">
        <v>407</v>
      </c>
      <c r="O288" s="22" t="s">
        <v>408</v>
      </c>
      <c r="P288" s="26"/>
      <c r="Q288" s="26"/>
      <c r="R288" s="26"/>
      <c r="S288" s="27"/>
      <c r="T288" s="26"/>
      <c r="U288" s="26"/>
      <c r="V288" s="28" t="s">
        <v>4110</v>
      </c>
      <c r="W288" s="29">
        <v>21227</v>
      </c>
      <c r="X288" s="30">
        <v>42816</v>
      </c>
      <c r="Y288" s="26" t="s">
        <v>47</v>
      </c>
      <c r="Z288" s="29" t="s">
        <v>47</v>
      </c>
      <c r="AA288" s="33">
        <f t="shared" si="4"/>
        <v>1</v>
      </c>
      <c r="AB288" s="31" t="s">
        <v>47</v>
      </c>
      <c r="AC288" s="32" t="s">
        <v>4111</v>
      </c>
      <c r="AD288" s="32" t="s">
        <v>4112</v>
      </c>
      <c r="AE288" s="22"/>
      <c r="AF288" s="26" t="s">
        <v>410</v>
      </c>
      <c r="AG288" s="22" t="s">
        <v>53</v>
      </c>
    </row>
    <row r="289" spans="1:33" ht="75" x14ac:dyDescent="0.25">
      <c r="A289" s="20" t="s">
        <v>4076</v>
      </c>
      <c r="B289" s="21">
        <v>781818002</v>
      </c>
      <c r="C289" s="22" t="s">
        <v>405</v>
      </c>
      <c r="D289" s="36">
        <v>43230</v>
      </c>
      <c r="E289" s="21" t="s">
        <v>4113</v>
      </c>
      <c r="F289" s="23" t="s">
        <v>4077</v>
      </c>
      <c r="G289" s="23" t="s">
        <v>3665</v>
      </c>
      <c r="H289" s="24">
        <v>58389334</v>
      </c>
      <c r="I289" s="25">
        <v>58389334</v>
      </c>
      <c r="J289" s="23" t="s">
        <v>3579</v>
      </c>
      <c r="K289" s="23" t="s">
        <v>47</v>
      </c>
      <c r="L289" s="22" t="s">
        <v>406</v>
      </c>
      <c r="M289" s="22" t="s">
        <v>49</v>
      </c>
      <c r="N289" s="22" t="s">
        <v>407</v>
      </c>
      <c r="O289" s="22" t="s">
        <v>408</v>
      </c>
      <c r="P289" s="26"/>
      <c r="Q289" s="26"/>
      <c r="R289" s="26"/>
      <c r="S289" s="27"/>
      <c r="T289" s="26"/>
      <c r="U289" s="26"/>
      <c r="V289" s="28" t="s">
        <v>409</v>
      </c>
      <c r="W289" s="29">
        <v>21468</v>
      </c>
      <c r="X289" s="30">
        <v>43089</v>
      </c>
      <c r="Y289" s="26" t="s">
        <v>47</v>
      </c>
      <c r="Z289" s="29">
        <v>4600007039</v>
      </c>
      <c r="AA289" s="33">
        <f t="shared" si="4"/>
        <v>1</v>
      </c>
      <c r="AB289" s="31" t="s">
        <v>4078</v>
      </c>
      <c r="AC289" s="32" t="s">
        <v>4079</v>
      </c>
      <c r="AD289" s="32" t="s">
        <v>4080</v>
      </c>
      <c r="AE289" s="22" t="s">
        <v>4114</v>
      </c>
      <c r="AF289" s="26" t="s">
        <v>410</v>
      </c>
      <c r="AG289" s="22" t="s">
        <v>53</v>
      </c>
    </row>
    <row r="290" spans="1:33" ht="165" x14ac:dyDescent="0.25">
      <c r="A290" s="20" t="s">
        <v>4076</v>
      </c>
      <c r="B290" s="21" t="s">
        <v>4088</v>
      </c>
      <c r="C290" s="22" t="s">
        <v>4089</v>
      </c>
      <c r="D290" s="36">
        <v>43102</v>
      </c>
      <c r="E290" s="21" t="s">
        <v>4115</v>
      </c>
      <c r="F290" s="23" t="s">
        <v>4091</v>
      </c>
      <c r="G290" s="23" t="s">
        <v>3665</v>
      </c>
      <c r="H290" s="24">
        <v>7252092</v>
      </c>
      <c r="I290" s="25">
        <v>7252092</v>
      </c>
      <c r="J290" s="23" t="s">
        <v>3579</v>
      </c>
      <c r="K290" s="23" t="s">
        <v>47</v>
      </c>
      <c r="L290" s="22" t="s">
        <v>406</v>
      </c>
      <c r="M290" s="22" t="s">
        <v>49</v>
      </c>
      <c r="N290" s="22" t="s">
        <v>413</v>
      </c>
      <c r="O290" s="22" t="s">
        <v>408</v>
      </c>
      <c r="P290" s="26"/>
      <c r="Q290" s="26"/>
      <c r="R290" s="26"/>
      <c r="S290" s="27"/>
      <c r="T290" s="26"/>
      <c r="U290" s="26"/>
      <c r="V290" s="28">
        <v>4600008046</v>
      </c>
      <c r="W290" s="29">
        <v>21469</v>
      </c>
      <c r="X290" s="30">
        <v>43126</v>
      </c>
      <c r="Y290" s="26" t="s">
        <v>134</v>
      </c>
      <c r="Z290" s="29">
        <v>4600008046</v>
      </c>
      <c r="AA290" s="33">
        <f t="shared" si="4"/>
        <v>1</v>
      </c>
      <c r="AB290" s="31" t="s">
        <v>4092</v>
      </c>
      <c r="AC290" s="32" t="s">
        <v>4116</v>
      </c>
      <c r="AD290" s="32" t="s">
        <v>4093</v>
      </c>
      <c r="AE290" s="22" t="s">
        <v>4117</v>
      </c>
      <c r="AF290" s="26" t="s">
        <v>4095</v>
      </c>
      <c r="AG290" s="22" t="s">
        <v>53</v>
      </c>
    </row>
    <row r="291" spans="1:33" ht="60" x14ac:dyDescent="0.25">
      <c r="A291" s="20" t="s">
        <v>500</v>
      </c>
      <c r="B291" s="21">
        <v>43231501</v>
      </c>
      <c r="C291" s="22" t="s">
        <v>501</v>
      </c>
      <c r="D291" s="36">
        <v>43101</v>
      </c>
      <c r="E291" s="21" t="s">
        <v>3557</v>
      </c>
      <c r="F291" s="23" t="s">
        <v>3658</v>
      </c>
      <c r="G291" s="23" t="s">
        <v>3665</v>
      </c>
      <c r="H291" s="24">
        <v>220000000</v>
      </c>
      <c r="I291" s="25">
        <v>220000000</v>
      </c>
      <c r="J291" s="23" t="s">
        <v>3579</v>
      </c>
      <c r="K291" s="23" t="s">
        <v>47</v>
      </c>
      <c r="L291" s="22" t="s">
        <v>502</v>
      </c>
      <c r="M291" s="22" t="s">
        <v>503</v>
      </c>
      <c r="N291" s="22">
        <v>3837020</v>
      </c>
      <c r="O291" s="22" t="s">
        <v>504</v>
      </c>
      <c r="P291" s="26"/>
      <c r="Q291" s="26"/>
      <c r="R291" s="26"/>
      <c r="S291" s="27"/>
      <c r="T291" s="26"/>
      <c r="U291" s="26"/>
      <c r="V291" s="28"/>
      <c r="W291" s="29"/>
      <c r="X291" s="30"/>
      <c r="Y291" s="26"/>
      <c r="Z291" s="29"/>
      <c r="AA291" s="33" t="str">
        <f t="shared" si="4"/>
        <v/>
      </c>
      <c r="AB291" s="31"/>
      <c r="AC291" s="32"/>
      <c r="AD291" s="32"/>
      <c r="AE291" s="22" t="s">
        <v>505</v>
      </c>
      <c r="AF291" s="26" t="s">
        <v>53</v>
      </c>
      <c r="AG291" s="22"/>
    </row>
    <row r="292" spans="1:33" ht="60" x14ac:dyDescent="0.25">
      <c r="A292" s="20" t="s">
        <v>500</v>
      </c>
      <c r="B292" s="21">
        <v>80111700</v>
      </c>
      <c r="C292" s="22" t="s">
        <v>506</v>
      </c>
      <c r="D292" s="36">
        <v>43132</v>
      </c>
      <c r="E292" s="21" t="s">
        <v>3557</v>
      </c>
      <c r="F292" s="23" t="s">
        <v>3648</v>
      </c>
      <c r="G292" s="23" t="s">
        <v>3665</v>
      </c>
      <c r="H292" s="24">
        <v>73920000</v>
      </c>
      <c r="I292" s="25">
        <v>73920000</v>
      </c>
      <c r="J292" s="23" t="s">
        <v>3579</v>
      </c>
      <c r="K292" s="23" t="s">
        <v>47</v>
      </c>
      <c r="L292" s="22" t="s">
        <v>502</v>
      </c>
      <c r="M292" s="22" t="s">
        <v>503</v>
      </c>
      <c r="N292" s="22">
        <v>3837020</v>
      </c>
      <c r="O292" s="22" t="s">
        <v>504</v>
      </c>
      <c r="P292" s="26"/>
      <c r="Q292" s="26"/>
      <c r="R292" s="26"/>
      <c r="S292" s="27"/>
      <c r="T292" s="26"/>
      <c r="U292" s="26"/>
      <c r="V292" s="28"/>
      <c r="W292" s="29"/>
      <c r="X292" s="30"/>
      <c r="Y292" s="26"/>
      <c r="Z292" s="29"/>
      <c r="AA292" s="33" t="str">
        <f t="shared" si="4"/>
        <v/>
      </c>
      <c r="AB292" s="31"/>
      <c r="AC292" s="32"/>
      <c r="AD292" s="32"/>
      <c r="AE292" s="22" t="s">
        <v>507</v>
      </c>
      <c r="AF292" s="26" t="s">
        <v>53</v>
      </c>
      <c r="AG292" s="22"/>
    </row>
    <row r="293" spans="1:33" ht="60" x14ac:dyDescent="0.25">
      <c r="A293" s="20" t="s">
        <v>500</v>
      </c>
      <c r="B293" s="21">
        <v>80111700</v>
      </c>
      <c r="C293" s="22" t="s">
        <v>508</v>
      </c>
      <c r="D293" s="36">
        <v>43101</v>
      </c>
      <c r="E293" s="21" t="s">
        <v>3557</v>
      </c>
      <c r="F293" s="23" t="s">
        <v>4118</v>
      </c>
      <c r="G293" s="23" t="s">
        <v>3665</v>
      </c>
      <c r="H293" s="24">
        <v>104000000</v>
      </c>
      <c r="I293" s="25">
        <v>104000000</v>
      </c>
      <c r="J293" s="23" t="s">
        <v>3579</v>
      </c>
      <c r="K293" s="23" t="s">
        <v>47</v>
      </c>
      <c r="L293" s="22" t="s">
        <v>502</v>
      </c>
      <c r="M293" s="22" t="s">
        <v>503</v>
      </c>
      <c r="N293" s="22">
        <v>3837020</v>
      </c>
      <c r="O293" s="22" t="s">
        <v>504</v>
      </c>
      <c r="P293" s="26"/>
      <c r="Q293" s="26"/>
      <c r="R293" s="26"/>
      <c r="S293" s="27"/>
      <c r="T293" s="26"/>
      <c r="U293" s="26"/>
      <c r="V293" s="28"/>
      <c r="W293" s="29"/>
      <c r="X293" s="30"/>
      <c r="Y293" s="26"/>
      <c r="Z293" s="29"/>
      <c r="AA293" s="33" t="str">
        <f t="shared" si="4"/>
        <v/>
      </c>
      <c r="AB293" s="31"/>
      <c r="AC293" s="32"/>
      <c r="AD293" s="32"/>
      <c r="AE293" s="22" t="s">
        <v>509</v>
      </c>
      <c r="AF293" s="26" t="s">
        <v>53</v>
      </c>
      <c r="AG293" s="22"/>
    </row>
    <row r="294" spans="1:33" ht="60" x14ac:dyDescent="0.25">
      <c r="A294" s="20" t="s">
        <v>500</v>
      </c>
      <c r="B294" s="21"/>
      <c r="C294" s="22" t="s">
        <v>512</v>
      </c>
      <c r="D294" s="36">
        <v>43160</v>
      </c>
      <c r="E294" s="21" t="s">
        <v>3552</v>
      </c>
      <c r="F294" s="23" t="s">
        <v>3648</v>
      </c>
      <c r="G294" s="23" t="s">
        <v>3665</v>
      </c>
      <c r="H294" s="24">
        <v>30000000</v>
      </c>
      <c r="I294" s="25">
        <v>30000000</v>
      </c>
      <c r="J294" s="23" t="s">
        <v>3579</v>
      </c>
      <c r="K294" s="23" t="s">
        <v>47</v>
      </c>
      <c r="L294" s="22" t="s">
        <v>502</v>
      </c>
      <c r="M294" s="22" t="s">
        <v>503</v>
      </c>
      <c r="N294" s="22">
        <v>3837020</v>
      </c>
      <c r="O294" s="22" t="s">
        <v>504</v>
      </c>
      <c r="P294" s="26"/>
      <c r="Q294" s="26"/>
      <c r="R294" s="26"/>
      <c r="S294" s="27"/>
      <c r="T294" s="26"/>
      <c r="U294" s="26"/>
      <c r="V294" s="28"/>
      <c r="W294" s="29"/>
      <c r="X294" s="30"/>
      <c r="Y294" s="26"/>
      <c r="Z294" s="29"/>
      <c r="AA294" s="33" t="str">
        <f t="shared" si="4"/>
        <v/>
      </c>
      <c r="AB294" s="31"/>
      <c r="AC294" s="32"/>
      <c r="AD294" s="32"/>
      <c r="AE294" s="22" t="s">
        <v>505</v>
      </c>
      <c r="AF294" s="26" t="s">
        <v>53</v>
      </c>
      <c r="AG294" s="22"/>
    </row>
    <row r="295" spans="1:33" ht="60" x14ac:dyDescent="0.25">
      <c r="A295" s="20" t="s">
        <v>500</v>
      </c>
      <c r="B295" s="21">
        <v>44121600</v>
      </c>
      <c r="C295" s="22" t="s">
        <v>513</v>
      </c>
      <c r="D295" s="36">
        <v>43101</v>
      </c>
      <c r="E295" s="21" t="s">
        <v>3557</v>
      </c>
      <c r="F295" s="23" t="s">
        <v>3648</v>
      </c>
      <c r="G295" s="23" t="s">
        <v>3665</v>
      </c>
      <c r="H295" s="24">
        <v>29598402</v>
      </c>
      <c r="I295" s="25">
        <v>29598402</v>
      </c>
      <c r="J295" s="23" t="s">
        <v>3579</v>
      </c>
      <c r="K295" s="23" t="s">
        <v>47</v>
      </c>
      <c r="L295" s="22" t="s">
        <v>502</v>
      </c>
      <c r="M295" s="22" t="s">
        <v>503</v>
      </c>
      <c r="N295" s="22">
        <v>3837020</v>
      </c>
      <c r="O295" s="22" t="s">
        <v>504</v>
      </c>
      <c r="P295" s="26"/>
      <c r="Q295" s="26"/>
      <c r="R295" s="26"/>
      <c r="S295" s="27"/>
      <c r="T295" s="26"/>
      <c r="U295" s="26"/>
      <c r="V295" s="28"/>
      <c r="W295" s="29">
        <v>21403</v>
      </c>
      <c r="X295" s="30"/>
      <c r="Y295" s="26"/>
      <c r="Z295" s="29"/>
      <c r="AA295" s="33">
        <f t="shared" si="4"/>
        <v>0</v>
      </c>
      <c r="AB295" s="31"/>
      <c r="AC295" s="32"/>
      <c r="AD295" s="32"/>
      <c r="AE295" s="22" t="s">
        <v>510</v>
      </c>
      <c r="AF295" s="26" t="s">
        <v>53</v>
      </c>
      <c r="AG295" s="22"/>
    </row>
    <row r="296" spans="1:33" ht="60" x14ac:dyDescent="0.25">
      <c r="A296" s="20" t="s">
        <v>500</v>
      </c>
      <c r="B296" s="21">
        <v>15101505</v>
      </c>
      <c r="C296" s="22" t="s">
        <v>514</v>
      </c>
      <c r="D296" s="36">
        <v>43101</v>
      </c>
      <c r="E296" s="21" t="s">
        <v>3557</v>
      </c>
      <c r="F296" s="23" t="s">
        <v>3648</v>
      </c>
      <c r="G296" s="23" t="s">
        <v>3665</v>
      </c>
      <c r="H296" s="24">
        <v>12597419</v>
      </c>
      <c r="I296" s="25">
        <v>12597419</v>
      </c>
      <c r="J296" s="23" t="s">
        <v>3579</v>
      </c>
      <c r="K296" s="23" t="s">
        <v>47</v>
      </c>
      <c r="L296" s="22" t="s">
        <v>502</v>
      </c>
      <c r="M296" s="22" t="s">
        <v>503</v>
      </c>
      <c r="N296" s="22">
        <v>3837020</v>
      </c>
      <c r="O296" s="22" t="s">
        <v>504</v>
      </c>
      <c r="P296" s="26"/>
      <c r="Q296" s="26"/>
      <c r="R296" s="26"/>
      <c r="S296" s="27"/>
      <c r="T296" s="26"/>
      <c r="U296" s="26"/>
      <c r="V296" s="28"/>
      <c r="W296" s="29">
        <v>20875</v>
      </c>
      <c r="X296" s="30"/>
      <c r="Y296" s="26"/>
      <c r="Z296" s="29"/>
      <c r="AA296" s="33">
        <f t="shared" si="4"/>
        <v>0</v>
      </c>
      <c r="AB296" s="31"/>
      <c r="AC296" s="32"/>
      <c r="AD296" s="32"/>
      <c r="AE296" s="22" t="s">
        <v>515</v>
      </c>
      <c r="AF296" s="26" t="s">
        <v>53</v>
      </c>
      <c r="AG296" s="22"/>
    </row>
    <row r="297" spans="1:33" ht="60" x14ac:dyDescent="0.25">
      <c r="A297" s="20" t="s">
        <v>500</v>
      </c>
      <c r="B297" s="21">
        <v>15101505</v>
      </c>
      <c r="C297" s="22" t="s">
        <v>516</v>
      </c>
      <c r="D297" s="36">
        <v>43101</v>
      </c>
      <c r="E297" s="21" t="s">
        <v>3557</v>
      </c>
      <c r="F297" s="23" t="s">
        <v>3648</v>
      </c>
      <c r="G297" s="23" t="s">
        <v>3665</v>
      </c>
      <c r="H297" s="24">
        <v>51528347</v>
      </c>
      <c r="I297" s="25">
        <v>51528347</v>
      </c>
      <c r="J297" s="23" t="s">
        <v>3579</v>
      </c>
      <c r="K297" s="23" t="s">
        <v>47</v>
      </c>
      <c r="L297" s="22" t="s">
        <v>502</v>
      </c>
      <c r="M297" s="22" t="s">
        <v>503</v>
      </c>
      <c r="N297" s="22">
        <v>3837020</v>
      </c>
      <c r="O297" s="22" t="s">
        <v>504</v>
      </c>
      <c r="P297" s="26"/>
      <c r="Q297" s="26"/>
      <c r="R297" s="26"/>
      <c r="S297" s="27"/>
      <c r="T297" s="26"/>
      <c r="U297" s="26"/>
      <c r="V297" s="28"/>
      <c r="W297" s="29">
        <v>20870</v>
      </c>
      <c r="X297" s="30"/>
      <c r="Y297" s="26"/>
      <c r="Z297" s="29"/>
      <c r="AA297" s="33">
        <f t="shared" si="4"/>
        <v>0</v>
      </c>
      <c r="AB297" s="31"/>
      <c r="AC297" s="32"/>
      <c r="AD297" s="32"/>
      <c r="AE297" s="22" t="s">
        <v>515</v>
      </c>
      <c r="AF297" s="26" t="s">
        <v>53</v>
      </c>
      <c r="AG297" s="22" t="s">
        <v>4119</v>
      </c>
    </row>
    <row r="298" spans="1:33" ht="60" x14ac:dyDescent="0.25">
      <c r="A298" s="20" t="s">
        <v>500</v>
      </c>
      <c r="B298" s="21">
        <v>81112200</v>
      </c>
      <c r="C298" s="22" t="s">
        <v>517</v>
      </c>
      <c r="D298" s="36">
        <v>43101</v>
      </c>
      <c r="E298" s="21" t="s">
        <v>3557</v>
      </c>
      <c r="F298" s="23" t="s">
        <v>3648</v>
      </c>
      <c r="G298" s="23" t="s">
        <v>3665</v>
      </c>
      <c r="H298" s="24">
        <v>20000000</v>
      </c>
      <c r="I298" s="25">
        <v>20000000</v>
      </c>
      <c r="J298" s="23" t="s">
        <v>3579</v>
      </c>
      <c r="K298" s="23" t="s">
        <v>47</v>
      </c>
      <c r="L298" s="22" t="s">
        <v>502</v>
      </c>
      <c r="M298" s="22" t="s">
        <v>503</v>
      </c>
      <c r="N298" s="22">
        <v>3837020</v>
      </c>
      <c r="O298" s="22" t="s">
        <v>504</v>
      </c>
      <c r="P298" s="26"/>
      <c r="Q298" s="26"/>
      <c r="R298" s="26"/>
      <c r="S298" s="27"/>
      <c r="T298" s="26"/>
      <c r="U298" s="26"/>
      <c r="V298" s="28"/>
      <c r="W298" s="29"/>
      <c r="X298" s="30"/>
      <c r="Y298" s="26"/>
      <c r="Z298" s="29"/>
      <c r="AA298" s="33" t="str">
        <f t="shared" si="4"/>
        <v/>
      </c>
      <c r="AB298" s="31"/>
      <c r="AC298" s="32"/>
      <c r="AD298" s="32"/>
      <c r="AE298" s="22" t="s">
        <v>505</v>
      </c>
      <c r="AF298" s="26" t="s">
        <v>53</v>
      </c>
      <c r="AG298" s="22"/>
    </row>
    <row r="299" spans="1:33" ht="60" x14ac:dyDescent="0.25">
      <c r="A299" s="20" t="s">
        <v>500</v>
      </c>
      <c r="B299" s="21">
        <v>81112200</v>
      </c>
      <c r="C299" s="22" t="s">
        <v>518</v>
      </c>
      <c r="D299" s="36">
        <v>43101</v>
      </c>
      <c r="E299" s="21" t="s">
        <v>3550</v>
      </c>
      <c r="F299" s="23" t="s">
        <v>3648</v>
      </c>
      <c r="G299" s="23" t="s">
        <v>3665</v>
      </c>
      <c r="H299" s="24">
        <v>60000000</v>
      </c>
      <c r="I299" s="25">
        <v>60000000</v>
      </c>
      <c r="J299" s="23" t="s">
        <v>3579</v>
      </c>
      <c r="K299" s="23" t="s">
        <v>47</v>
      </c>
      <c r="L299" s="22" t="s">
        <v>502</v>
      </c>
      <c r="M299" s="22" t="s">
        <v>503</v>
      </c>
      <c r="N299" s="22">
        <v>3837020</v>
      </c>
      <c r="O299" s="22" t="s">
        <v>504</v>
      </c>
      <c r="P299" s="26"/>
      <c r="Q299" s="26"/>
      <c r="R299" s="26"/>
      <c r="S299" s="27"/>
      <c r="T299" s="26"/>
      <c r="U299" s="26"/>
      <c r="V299" s="28"/>
      <c r="W299" s="29"/>
      <c r="X299" s="30"/>
      <c r="Y299" s="26"/>
      <c r="Z299" s="29"/>
      <c r="AA299" s="33" t="str">
        <f t="shared" si="4"/>
        <v/>
      </c>
      <c r="AB299" s="31"/>
      <c r="AC299" s="32"/>
      <c r="AD299" s="32"/>
      <c r="AE299" s="22" t="s">
        <v>505</v>
      </c>
      <c r="AF299" s="26" t="s">
        <v>53</v>
      </c>
      <c r="AG299" s="22"/>
    </row>
    <row r="300" spans="1:33" ht="60" x14ac:dyDescent="0.25">
      <c r="A300" s="20" t="s">
        <v>500</v>
      </c>
      <c r="B300" s="21">
        <v>78181507</v>
      </c>
      <c r="C300" s="22" t="s">
        <v>519</v>
      </c>
      <c r="D300" s="36">
        <v>43101</v>
      </c>
      <c r="E300" s="21" t="s">
        <v>3557</v>
      </c>
      <c r="F300" s="23" t="s">
        <v>3658</v>
      </c>
      <c r="G300" s="23" t="s">
        <v>3665</v>
      </c>
      <c r="H300" s="24">
        <v>141989057.00000003</v>
      </c>
      <c r="I300" s="25">
        <v>141989057.00000003</v>
      </c>
      <c r="J300" s="23" t="s">
        <v>3579</v>
      </c>
      <c r="K300" s="23" t="s">
        <v>47</v>
      </c>
      <c r="L300" s="22" t="s">
        <v>502</v>
      </c>
      <c r="M300" s="22" t="s">
        <v>503</v>
      </c>
      <c r="N300" s="22">
        <v>3837020</v>
      </c>
      <c r="O300" s="22" t="s">
        <v>504</v>
      </c>
      <c r="P300" s="26"/>
      <c r="Q300" s="26"/>
      <c r="R300" s="26"/>
      <c r="S300" s="27"/>
      <c r="T300" s="26"/>
      <c r="U300" s="26"/>
      <c r="V300" s="28">
        <v>7380</v>
      </c>
      <c r="W300" s="29">
        <v>20885</v>
      </c>
      <c r="X300" s="30"/>
      <c r="Y300" s="26"/>
      <c r="Z300" s="29"/>
      <c r="AA300" s="33">
        <f t="shared" si="4"/>
        <v>0</v>
      </c>
      <c r="AB300" s="31"/>
      <c r="AC300" s="32"/>
      <c r="AD300" s="32"/>
      <c r="AE300" s="22" t="s">
        <v>515</v>
      </c>
      <c r="AF300" s="26" t="s">
        <v>53</v>
      </c>
      <c r="AG300" s="22"/>
    </row>
    <row r="301" spans="1:33" ht="60" x14ac:dyDescent="0.25">
      <c r="A301" s="20" t="s">
        <v>500</v>
      </c>
      <c r="B301" s="21" t="s">
        <v>520</v>
      </c>
      <c r="C301" s="22" t="s">
        <v>521</v>
      </c>
      <c r="D301" s="36">
        <v>43101</v>
      </c>
      <c r="E301" s="21" t="s">
        <v>3557</v>
      </c>
      <c r="F301" s="23" t="s">
        <v>3648</v>
      </c>
      <c r="G301" s="23" t="s">
        <v>3665</v>
      </c>
      <c r="H301" s="24">
        <v>72000000</v>
      </c>
      <c r="I301" s="25">
        <v>72000000</v>
      </c>
      <c r="J301" s="23" t="s">
        <v>3579</v>
      </c>
      <c r="K301" s="23" t="s">
        <v>47</v>
      </c>
      <c r="L301" s="22" t="s">
        <v>502</v>
      </c>
      <c r="M301" s="22" t="s">
        <v>503</v>
      </c>
      <c r="N301" s="22">
        <v>3837020</v>
      </c>
      <c r="O301" s="22" t="s">
        <v>504</v>
      </c>
      <c r="P301" s="26"/>
      <c r="Q301" s="26"/>
      <c r="R301" s="26"/>
      <c r="S301" s="27"/>
      <c r="T301" s="26"/>
      <c r="U301" s="26"/>
      <c r="V301" s="28"/>
      <c r="W301" s="29"/>
      <c r="X301" s="30"/>
      <c r="Y301" s="26"/>
      <c r="Z301" s="29"/>
      <c r="AA301" s="33" t="str">
        <f t="shared" si="4"/>
        <v/>
      </c>
      <c r="AB301" s="31"/>
      <c r="AC301" s="32"/>
      <c r="AD301" s="32"/>
      <c r="AE301" s="22" t="s">
        <v>510</v>
      </c>
      <c r="AF301" s="26" t="s">
        <v>53</v>
      </c>
      <c r="AG301" s="22"/>
    </row>
    <row r="302" spans="1:33" ht="60" x14ac:dyDescent="0.25">
      <c r="A302" s="20" t="s">
        <v>500</v>
      </c>
      <c r="B302" s="21">
        <v>78102203</v>
      </c>
      <c r="C302" s="22" t="s">
        <v>522</v>
      </c>
      <c r="D302" s="36">
        <v>43101</v>
      </c>
      <c r="E302" s="21" t="s">
        <v>3557</v>
      </c>
      <c r="F302" s="23" t="s">
        <v>3648</v>
      </c>
      <c r="G302" s="23" t="s">
        <v>3665</v>
      </c>
      <c r="H302" s="24">
        <v>10588608</v>
      </c>
      <c r="I302" s="25">
        <v>10588608</v>
      </c>
      <c r="J302" s="23" t="s">
        <v>3579</v>
      </c>
      <c r="K302" s="23" t="s">
        <v>47</v>
      </c>
      <c r="L302" s="22" t="s">
        <v>502</v>
      </c>
      <c r="M302" s="22" t="s">
        <v>503</v>
      </c>
      <c r="N302" s="22">
        <v>3837020</v>
      </c>
      <c r="O302" s="22" t="s">
        <v>504</v>
      </c>
      <c r="P302" s="26"/>
      <c r="Q302" s="26"/>
      <c r="R302" s="26"/>
      <c r="S302" s="27"/>
      <c r="T302" s="26"/>
      <c r="U302" s="26"/>
      <c r="V302" s="28"/>
      <c r="W302" s="29">
        <v>20863</v>
      </c>
      <c r="X302" s="30"/>
      <c r="Y302" s="26"/>
      <c r="Z302" s="29"/>
      <c r="AA302" s="33">
        <f t="shared" si="4"/>
        <v>0</v>
      </c>
      <c r="AB302" s="31"/>
      <c r="AC302" s="32"/>
      <c r="AD302" s="32"/>
      <c r="AE302" s="22" t="s">
        <v>523</v>
      </c>
      <c r="AF302" s="26" t="s">
        <v>53</v>
      </c>
      <c r="AG302" s="22"/>
    </row>
    <row r="303" spans="1:33" ht="60" x14ac:dyDescent="0.25">
      <c r="A303" s="20" t="s">
        <v>500</v>
      </c>
      <c r="B303" s="21" t="s">
        <v>4120</v>
      </c>
      <c r="C303" s="22" t="s">
        <v>524</v>
      </c>
      <c r="D303" s="36">
        <v>43101</v>
      </c>
      <c r="E303" s="21" t="s">
        <v>3550</v>
      </c>
      <c r="F303" s="23" t="s">
        <v>3648</v>
      </c>
      <c r="G303" s="23" t="s">
        <v>3665</v>
      </c>
      <c r="H303" s="24">
        <v>60000000</v>
      </c>
      <c r="I303" s="25">
        <v>18350000</v>
      </c>
      <c r="J303" s="23" t="s">
        <v>3579</v>
      </c>
      <c r="K303" s="23" t="s">
        <v>47</v>
      </c>
      <c r="L303" s="22" t="s">
        <v>502</v>
      </c>
      <c r="M303" s="22" t="s">
        <v>503</v>
      </c>
      <c r="N303" s="22">
        <v>3837020</v>
      </c>
      <c r="O303" s="22" t="s">
        <v>504</v>
      </c>
      <c r="P303" s="26" t="s">
        <v>525</v>
      </c>
      <c r="Q303" s="26" t="s">
        <v>526</v>
      </c>
      <c r="R303" s="26" t="s">
        <v>527</v>
      </c>
      <c r="S303" s="27">
        <v>220155001</v>
      </c>
      <c r="T303" s="26" t="s">
        <v>526</v>
      </c>
      <c r="U303" s="26" t="s">
        <v>528</v>
      </c>
      <c r="V303" s="28"/>
      <c r="W303" s="29"/>
      <c r="X303" s="30"/>
      <c r="Y303" s="26"/>
      <c r="Z303" s="29"/>
      <c r="AA303" s="33" t="str">
        <f t="shared" si="4"/>
        <v/>
      </c>
      <c r="AB303" s="31"/>
      <c r="AC303" s="32"/>
      <c r="AD303" s="32"/>
      <c r="AE303" s="22" t="s">
        <v>510</v>
      </c>
      <c r="AF303" s="26" t="s">
        <v>53</v>
      </c>
      <c r="AG303" s="22"/>
    </row>
    <row r="304" spans="1:33" ht="60" x14ac:dyDescent="0.25">
      <c r="A304" s="20" t="s">
        <v>500</v>
      </c>
      <c r="B304" s="21" t="s">
        <v>4120</v>
      </c>
      <c r="C304" s="22" t="s">
        <v>4121</v>
      </c>
      <c r="D304" s="36">
        <v>43149</v>
      </c>
      <c r="E304" s="21" t="s">
        <v>3561</v>
      </c>
      <c r="F304" s="23" t="s">
        <v>3648</v>
      </c>
      <c r="G304" s="23" t="s">
        <v>3665</v>
      </c>
      <c r="H304" s="24">
        <v>60000000</v>
      </c>
      <c r="I304" s="25">
        <v>41650000</v>
      </c>
      <c r="J304" s="23" t="s">
        <v>3579</v>
      </c>
      <c r="K304" s="23" t="s">
        <v>47</v>
      </c>
      <c r="L304" s="22" t="s">
        <v>502</v>
      </c>
      <c r="M304" s="22" t="s">
        <v>503</v>
      </c>
      <c r="N304" s="22">
        <v>3837020</v>
      </c>
      <c r="O304" s="22" t="s">
        <v>504</v>
      </c>
      <c r="P304" s="26" t="s">
        <v>525</v>
      </c>
      <c r="Q304" s="26" t="s">
        <v>526</v>
      </c>
      <c r="R304" s="26" t="s">
        <v>527</v>
      </c>
      <c r="S304" s="27">
        <v>220155001</v>
      </c>
      <c r="T304" s="26" t="s">
        <v>526</v>
      </c>
      <c r="U304" s="26" t="s">
        <v>528</v>
      </c>
      <c r="V304" s="28">
        <v>8182</v>
      </c>
      <c r="W304" s="29">
        <v>21164</v>
      </c>
      <c r="X304" s="30"/>
      <c r="Y304" s="26"/>
      <c r="Z304" s="29"/>
      <c r="AA304" s="33">
        <f t="shared" si="4"/>
        <v>0</v>
      </c>
      <c r="AB304" s="31"/>
      <c r="AC304" s="32"/>
      <c r="AD304" s="32"/>
      <c r="AE304" s="22" t="s">
        <v>510</v>
      </c>
      <c r="AF304" s="26" t="s">
        <v>53</v>
      </c>
      <c r="AG304" s="22"/>
    </row>
    <row r="305" spans="1:33" ht="60" x14ac:dyDescent="0.25">
      <c r="A305" s="20" t="s">
        <v>500</v>
      </c>
      <c r="B305" s="21">
        <v>43233200</v>
      </c>
      <c r="C305" s="22" t="s">
        <v>529</v>
      </c>
      <c r="D305" s="36">
        <v>43101</v>
      </c>
      <c r="E305" s="21" t="s">
        <v>3550</v>
      </c>
      <c r="F305" s="23" t="s">
        <v>3658</v>
      </c>
      <c r="G305" s="23" t="s">
        <v>3665</v>
      </c>
      <c r="H305" s="24">
        <v>120000000</v>
      </c>
      <c r="I305" s="25">
        <v>120000000</v>
      </c>
      <c r="J305" s="23" t="s">
        <v>3579</v>
      </c>
      <c r="K305" s="23" t="s">
        <v>47</v>
      </c>
      <c r="L305" s="22" t="s">
        <v>502</v>
      </c>
      <c r="M305" s="22" t="s">
        <v>503</v>
      </c>
      <c r="N305" s="22">
        <v>3837020</v>
      </c>
      <c r="O305" s="22" t="s">
        <v>504</v>
      </c>
      <c r="P305" s="26" t="s">
        <v>525</v>
      </c>
      <c r="Q305" s="26" t="s">
        <v>530</v>
      </c>
      <c r="R305" s="26" t="s">
        <v>527</v>
      </c>
      <c r="S305" s="27">
        <v>220155001</v>
      </c>
      <c r="T305" s="26" t="s">
        <v>530</v>
      </c>
      <c r="U305" s="26" t="s">
        <v>531</v>
      </c>
      <c r="V305" s="28"/>
      <c r="W305" s="29"/>
      <c r="X305" s="30"/>
      <c r="Y305" s="26"/>
      <c r="Z305" s="29"/>
      <c r="AA305" s="33" t="str">
        <f t="shared" si="4"/>
        <v/>
      </c>
      <c r="AB305" s="31"/>
      <c r="AC305" s="32"/>
      <c r="AD305" s="32"/>
      <c r="AE305" s="22" t="s">
        <v>505</v>
      </c>
      <c r="AF305" s="26" t="s">
        <v>53</v>
      </c>
      <c r="AG305" s="22"/>
    </row>
    <row r="306" spans="1:33" ht="75" x14ac:dyDescent="0.25">
      <c r="A306" s="20" t="s">
        <v>500</v>
      </c>
      <c r="B306" s="21">
        <v>43211500</v>
      </c>
      <c r="C306" s="22" t="s">
        <v>532</v>
      </c>
      <c r="D306" s="36">
        <v>43160</v>
      </c>
      <c r="E306" s="21" t="s">
        <v>3550</v>
      </c>
      <c r="F306" s="23" t="s">
        <v>3648</v>
      </c>
      <c r="G306" s="23" t="s">
        <v>3665</v>
      </c>
      <c r="H306" s="24">
        <v>35000000</v>
      </c>
      <c r="I306" s="25">
        <v>35000000</v>
      </c>
      <c r="J306" s="23" t="s">
        <v>3579</v>
      </c>
      <c r="K306" s="23" t="s">
        <v>47</v>
      </c>
      <c r="L306" s="22" t="s">
        <v>502</v>
      </c>
      <c r="M306" s="22" t="s">
        <v>503</v>
      </c>
      <c r="N306" s="22">
        <v>3837020</v>
      </c>
      <c r="O306" s="22" t="s">
        <v>504</v>
      </c>
      <c r="P306" s="26" t="s">
        <v>525</v>
      </c>
      <c r="Q306" s="26" t="s">
        <v>530</v>
      </c>
      <c r="R306" s="26" t="s">
        <v>527</v>
      </c>
      <c r="S306" s="27">
        <v>220155001</v>
      </c>
      <c r="T306" s="26" t="s">
        <v>530</v>
      </c>
      <c r="U306" s="26" t="s">
        <v>531</v>
      </c>
      <c r="V306" s="28"/>
      <c r="W306" s="29"/>
      <c r="X306" s="30"/>
      <c r="Y306" s="26"/>
      <c r="Z306" s="29"/>
      <c r="AA306" s="33" t="str">
        <f t="shared" si="4"/>
        <v/>
      </c>
      <c r="AB306" s="31"/>
      <c r="AC306" s="32"/>
      <c r="AD306" s="32"/>
      <c r="AE306" s="22" t="s">
        <v>505</v>
      </c>
      <c r="AF306" s="26" t="s">
        <v>53</v>
      </c>
      <c r="AG306" s="22"/>
    </row>
    <row r="307" spans="1:33" ht="60" x14ac:dyDescent="0.25">
      <c r="A307" s="20" t="s">
        <v>500</v>
      </c>
      <c r="B307" s="21"/>
      <c r="C307" s="22" t="s">
        <v>533</v>
      </c>
      <c r="D307" s="36">
        <v>43101</v>
      </c>
      <c r="E307" s="21" t="s">
        <v>3552</v>
      </c>
      <c r="F307" s="23" t="s">
        <v>3648</v>
      </c>
      <c r="G307" s="23" t="s">
        <v>3665</v>
      </c>
      <c r="H307" s="24">
        <v>12000000</v>
      </c>
      <c r="I307" s="25">
        <v>12000000</v>
      </c>
      <c r="J307" s="23" t="s">
        <v>3579</v>
      </c>
      <c r="K307" s="23" t="s">
        <v>47</v>
      </c>
      <c r="L307" s="22" t="s">
        <v>502</v>
      </c>
      <c r="M307" s="22" t="s">
        <v>503</v>
      </c>
      <c r="N307" s="22">
        <v>3837020</v>
      </c>
      <c r="O307" s="22" t="s">
        <v>504</v>
      </c>
      <c r="P307" s="26" t="s">
        <v>525</v>
      </c>
      <c r="Q307" s="26" t="s">
        <v>530</v>
      </c>
      <c r="R307" s="26" t="s">
        <v>527</v>
      </c>
      <c r="S307" s="27">
        <v>220155001</v>
      </c>
      <c r="T307" s="26" t="s">
        <v>530</v>
      </c>
      <c r="U307" s="26" t="s">
        <v>531</v>
      </c>
      <c r="V307" s="28"/>
      <c r="W307" s="29"/>
      <c r="X307" s="30"/>
      <c r="Y307" s="26"/>
      <c r="Z307" s="29"/>
      <c r="AA307" s="33" t="str">
        <f t="shared" si="4"/>
        <v/>
      </c>
      <c r="AB307" s="31"/>
      <c r="AC307" s="32"/>
      <c r="AD307" s="32"/>
      <c r="AE307" s="22" t="s">
        <v>505</v>
      </c>
      <c r="AF307" s="26" t="s">
        <v>53</v>
      </c>
      <c r="AG307" s="22"/>
    </row>
    <row r="308" spans="1:33" ht="90" x14ac:dyDescent="0.25">
      <c r="A308" s="20" t="s">
        <v>500</v>
      </c>
      <c r="B308" s="21">
        <v>43211500</v>
      </c>
      <c r="C308" s="22" t="s">
        <v>534</v>
      </c>
      <c r="D308" s="36">
        <v>43101</v>
      </c>
      <c r="E308" s="21" t="s">
        <v>3550</v>
      </c>
      <c r="F308" s="23" t="s">
        <v>4118</v>
      </c>
      <c r="G308" s="23" t="s">
        <v>3665</v>
      </c>
      <c r="H308" s="24">
        <v>35000000</v>
      </c>
      <c r="I308" s="25">
        <v>35000000</v>
      </c>
      <c r="J308" s="23" t="s">
        <v>3579</v>
      </c>
      <c r="K308" s="23" t="s">
        <v>47</v>
      </c>
      <c r="L308" s="22" t="s">
        <v>502</v>
      </c>
      <c r="M308" s="22" t="s">
        <v>503</v>
      </c>
      <c r="N308" s="22">
        <v>3837020</v>
      </c>
      <c r="O308" s="22" t="s">
        <v>504</v>
      </c>
      <c r="P308" s="26" t="s">
        <v>525</v>
      </c>
      <c r="Q308" s="26" t="s">
        <v>530</v>
      </c>
      <c r="R308" s="26" t="s">
        <v>527</v>
      </c>
      <c r="S308" s="27">
        <v>220155001</v>
      </c>
      <c r="T308" s="26" t="s">
        <v>530</v>
      </c>
      <c r="U308" s="26" t="s">
        <v>531</v>
      </c>
      <c r="V308" s="28"/>
      <c r="W308" s="29"/>
      <c r="X308" s="30"/>
      <c r="Y308" s="26"/>
      <c r="Z308" s="29"/>
      <c r="AA308" s="33" t="str">
        <f t="shared" si="4"/>
        <v/>
      </c>
      <c r="AB308" s="31"/>
      <c r="AC308" s="32"/>
      <c r="AD308" s="32"/>
      <c r="AE308" s="22" t="s">
        <v>505</v>
      </c>
      <c r="AF308" s="26" t="s">
        <v>53</v>
      </c>
      <c r="AG308" s="22"/>
    </row>
    <row r="309" spans="1:33" ht="105" x14ac:dyDescent="0.25">
      <c r="A309" s="20" t="s">
        <v>500</v>
      </c>
      <c r="B309" s="21"/>
      <c r="C309" s="22" t="s">
        <v>535</v>
      </c>
      <c r="D309" s="36">
        <v>43191</v>
      </c>
      <c r="E309" s="21" t="s">
        <v>3550</v>
      </c>
      <c r="F309" s="23" t="s">
        <v>4118</v>
      </c>
      <c r="G309" s="23" t="s">
        <v>3665</v>
      </c>
      <c r="H309" s="24">
        <v>30000000</v>
      </c>
      <c r="I309" s="25">
        <v>30000000</v>
      </c>
      <c r="J309" s="23" t="s">
        <v>3579</v>
      </c>
      <c r="K309" s="23" t="s">
        <v>47</v>
      </c>
      <c r="L309" s="22" t="s">
        <v>502</v>
      </c>
      <c r="M309" s="22" t="s">
        <v>503</v>
      </c>
      <c r="N309" s="22">
        <v>3837020</v>
      </c>
      <c r="O309" s="22" t="s">
        <v>504</v>
      </c>
      <c r="P309" s="26" t="s">
        <v>525</v>
      </c>
      <c r="Q309" s="26" t="s">
        <v>530</v>
      </c>
      <c r="R309" s="26" t="s">
        <v>527</v>
      </c>
      <c r="S309" s="27">
        <v>220155001</v>
      </c>
      <c r="T309" s="26" t="s">
        <v>530</v>
      </c>
      <c r="U309" s="26" t="s">
        <v>531</v>
      </c>
      <c r="V309" s="28"/>
      <c r="W309" s="29"/>
      <c r="X309" s="30"/>
      <c r="Y309" s="26"/>
      <c r="Z309" s="29"/>
      <c r="AA309" s="33" t="str">
        <f t="shared" si="4"/>
        <v/>
      </c>
      <c r="AB309" s="31"/>
      <c r="AC309" s="32"/>
      <c r="AD309" s="32"/>
      <c r="AE309" s="22" t="s">
        <v>505</v>
      </c>
      <c r="AF309" s="26" t="s">
        <v>53</v>
      </c>
      <c r="AG309" s="22"/>
    </row>
    <row r="310" spans="1:33" ht="90" x14ac:dyDescent="0.25">
      <c r="A310" s="20" t="s">
        <v>500</v>
      </c>
      <c r="B310" s="21">
        <v>81112200</v>
      </c>
      <c r="C310" s="22" t="s">
        <v>536</v>
      </c>
      <c r="D310" s="36">
        <v>43101</v>
      </c>
      <c r="E310" s="21" t="s">
        <v>3550</v>
      </c>
      <c r="F310" s="23" t="s">
        <v>4118</v>
      </c>
      <c r="G310" s="23" t="s">
        <v>3665</v>
      </c>
      <c r="H310" s="24">
        <v>15000000</v>
      </c>
      <c r="I310" s="25">
        <v>15000000</v>
      </c>
      <c r="J310" s="23" t="s">
        <v>3579</v>
      </c>
      <c r="K310" s="23" t="s">
        <v>47</v>
      </c>
      <c r="L310" s="22" t="s">
        <v>502</v>
      </c>
      <c r="M310" s="22" t="s">
        <v>503</v>
      </c>
      <c r="N310" s="22">
        <v>3837020</v>
      </c>
      <c r="O310" s="22" t="s">
        <v>504</v>
      </c>
      <c r="P310" s="26" t="s">
        <v>525</v>
      </c>
      <c r="Q310" s="26" t="s">
        <v>530</v>
      </c>
      <c r="R310" s="26" t="s">
        <v>527</v>
      </c>
      <c r="S310" s="27">
        <v>220155001</v>
      </c>
      <c r="T310" s="26" t="s">
        <v>530</v>
      </c>
      <c r="U310" s="26" t="s">
        <v>531</v>
      </c>
      <c r="V310" s="28"/>
      <c r="W310" s="29"/>
      <c r="X310" s="30"/>
      <c r="Y310" s="26"/>
      <c r="Z310" s="29"/>
      <c r="AA310" s="33" t="str">
        <f t="shared" si="4"/>
        <v/>
      </c>
      <c r="AB310" s="31"/>
      <c r="AC310" s="32"/>
      <c r="AD310" s="32"/>
      <c r="AE310" s="22" t="s">
        <v>505</v>
      </c>
      <c r="AF310" s="26" t="s">
        <v>53</v>
      </c>
      <c r="AG310" s="22"/>
    </row>
    <row r="311" spans="1:33" ht="88.5" x14ac:dyDescent="0.25">
      <c r="A311" s="20" t="s">
        <v>500</v>
      </c>
      <c r="B311" s="21">
        <v>81112200</v>
      </c>
      <c r="C311" s="22" t="s">
        <v>4122</v>
      </c>
      <c r="D311" s="36">
        <v>43101</v>
      </c>
      <c r="E311" s="21" t="s">
        <v>3550</v>
      </c>
      <c r="F311" s="23" t="s">
        <v>4118</v>
      </c>
      <c r="G311" s="23" t="s">
        <v>3665</v>
      </c>
      <c r="H311" s="24">
        <v>65000000</v>
      </c>
      <c r="I311" s="25">
        <v>65000000</v>
      </c>
      <c r="J311" s="23" t="s">
        <v>3579</v>
      </c>
      <c r="K311" s="23" t="s">
        <v>47</v>
      </c>
      <c r="L311" s="22" t="s">
        <v>502</v>
      </c>
      <c r="M311" s="22" t="s">
        <v>503</v>
      </c>
      <c r="N311" s="22">
        <v>3837020</v>
      </c>
      <c r="O311" s="22" t="s">
        <v>504</v>
      </c>
      <c r="P311" s="26" t="s">
        <v>525</v>
      </c>
      <c r="Q311" s="26" t="s">
        <v>530</v>
      </c>
      <c r="R311" s="26" t="s">
        <v>527</v>
      </c>
      <c r="S311" s="27">
        <v>220155001</v>
      </c>
      <c r="T311" s="26" t="s">
        <v>530</v>
      </c>
      <c r="U311" s="26" t="s">
        <v>531</v>
      </c>
      <c r="V311" s="28"/>
      <c r="W311" s="29"/>
      <c r="X311" s="30"/>
      <c r="Y311" s="26"/>
      <c r="Z311" s="29"/>
      <c r="AA311" s="33" t="str">
        <f t="shared" si="4"/>
        <v/>
      </c>
      <c r="AB311" s="31"/>
      <c r="AC311" s="32"/>
      <c r="AD311" s="32"/>
      <c r="AE311" s="22" t="s">
        <v>505</v>
      </c>
      <c r="AF311" s="26" t="s">
        <v>53</v>
      </c>
      <c r="AG311" s="22"/>
    </row>
    <row r="312" spans="1:33" ht="103.5" x14ac:dyDescent="0.25">
      <c r="A312" s="20" t="s">
        <v>500</v>
      </c>
      <c r="B312" s="21"/>
      <c r="C312" s="22" t="s">
        <v>4123</v>
      </c>
      <c r="D312" s="36">
        <v>43132</v>
      </c>
      <c r="E312" s="21" t="s">
        <v>3550</v>
      </c>
      <c r="F312" s="23" t="s">
        <v>4118</v>
      </c>
      <c r="G312" s="23" t="s">
        <v>3665</v>
      </c>
      <c r="H312" s="24">
        <v>22000000</v>
      </c>
      <c r="I312" s="25">
        <v>22000000</v>
      </c>
      <c r="J312" s="23" t="s">
        <v>3579</v>
      </c>
      <c r="K312" s="23" t="s">
        <v>47</v>
      </c>
      <c r="L312" s="22" t="s">
        <v>502</v>
      </c>
      <c r="M312" s="22" t="s">
        <v>503</v>
      </c>
      <c r="N312" s="22">
        <v>3837020</v>
      </c>
      <c r="O312" s="22" t="s">
        <v>504</v>
      </c>
      <c r="P312" s="26" t="s">
        <v>525</v>
      </c>
      <c r="Q312" s="26" t="s">
        <v>530</v>
      </c>
      <c r="R312" s="26" t="s">
        <v>527</v>
      </c>
      <c r="S312" s="27">
        <v>220155001</v>
      </c>
      <c r="T312" s="26" t="s">
        <v>530</v>
      </c>
      <c r="U312" s="26" t="s">
        <v>531</v>
      </c>
      <c r="V312" s="28"/>
      <c r="W312" s="29"/>
      <c r="X312" s="30"/>
      <c r="Y312" s="26"/>
      <c r="Z312" s="29"/>
      <c r="AA312" s="33" t="str">
        <f t="shared" si="4"/>
        <v/>
      </c>
      <c r="AB312" s="31"/>
      <c r="AC312" s="32"/>
      <c r="AD312" s="32"/>
      <c r="AE312" s="22" t="s">
        <v>505</v>
      </c>
      <c r="AF312" s="26" t="s">
        <v>53</v>
      </c>
      <c r="AG312" s="22"/>
    </row>
    <row r="313" spans="1:33" ht="60" x14ac:dyDescent="0.25">
      <c r="A313" s="20" t="s">
        <v>500</v>
      </c>
      <c r="B313" s="21"/>
      <c r="C313" s="22" t="s">
        <v>537</v>
      </c>
      <c r="D313" s="36">
        <v>43101</v>
      </c>
      <c r="E313" s="21" t="s">
        <v>3556</v>
      </c>
      <c r="F313" s="23" t="s">
        <v>4118</v>
      </c>
      <c r="G313" s="23" t="s">
        <v>3665</v>
      </c>
      <c r="H313" s="24">
        <v>15000000</v>
      </c>
      <c r="I313" s="25">
        <v>15000000</v>
      </c>
      <c r="J313" s="23" t="s">
        <v>3579</v>
      </c>
      <c r="K313" s="23" t="s">
        <v>47</v>
      </c>
      <c r="L313" s="22" t="s">
        <v>502</v>
      </c>
      <c r="M313" s="22" t="s">
        <v>503</v>
      </c>
      <c r="N313" s="22">
        <v>3837020</v>
      </c>
      <c r="O313" s="22" t="s">
        <v>504</v>
      </c>
      <c r="P313" s="26" t="s">
        <v>525</v>
      </c>
      <c r="Q313" s="26" t="s">
        <v>530</v>
      </c>
      <c r="R313" s="26" t="s">
        <v>527</v>
      </c>
      <c r="S313" s="27">
        <v>220155001</v>
      </c>
      <c r="T313" s="26" t="s">
        <v>530</v>
      </c>
      <c r="U313" s="26" t="s">
        <v>531</v>
      </c>
      <c r="V313" s="28"/>
      <c r="W313" s="29"/>
      <c r="X313" s="30"/>
      <c r="Y313" s="26"/>
      <c r="Z313" s="29"/>
      <c r="AA313" s="33" t="str">
        <f t="shared" si="4"/>
        <v/>
      </c>
      <c r="AB313" s="31"/>
      <c r="AC313" s="32"/>
      <c r="AD313" s="32"/>
      <c r="AE313" s="22" t="s">
        <v>505</v>
      </c>
      <c r="AF313" s="26" t="s">
        <v>53</v>
      </c>
      <c r="AG313" s="22"/>
    </row>
    <row r="314" spans="1:33" ht="60" x14ac:dyDescent="0.25">
      <c r="A314" s="20" t="s">
        <v>500</v>
      </c>
      <c r="B314" s="21"/>
      <c r="C314" s="22" t="s">
        <v>538</v>
      </c>
      <c r="D314" s="36">
        <v>43191</v>
      </c>
      <c r="E314" s="21" t="s">
        <v>3550</v>
      </c>
      <c r="F314" s="23" t="s">
        <v>3648</v>
      </c>
      <c r="G314" s="23" t="s">
        <v>3665</v>
      </c>
      <c r="H314" s="24">
        <v>50000000</v>
      </c>
      <c r="I314" s="25">
        <v>50000000</v>
      </c>
      <c r="J314" s="23" t="s">
        <v>3579</v>
      </c>
      <c r="K314" s="23" t="s">
        <v>47</v>
      </c>
      <c r="L314" s="22" t="s">
        <v>502</v>
      </c>
      <c r="M314" s="22" t="s">
        <v>503</v>
      </c>
      <c r="N314" s="22">
        <v>3837020</v>
      </c>
      <c r="O314" s="22" t="s">
        <v>504</v>
      </c>
      <c r="P314" s="26" t="s">
        <v>525</v>
      </c>
      <c r="Q314" s="26" t="s">
        <v>530</v>
      </c>
      <c r="R314" s="26" t="s">
        <v>527</v>
      </c>
      <c r="S314" s="27">
        <v>220155001</v>
      </c>
      <c r="T314" s="26" t="s">
        <v>530</v>
      </c>
      <c r="U314" s="26" t="s">
        <v>528</v>
      </c>
      <c r="V314" s="28"/>
      <c r="W314" s="29"/>
      <c r="X314" s="30"/>
      <c r="Y314" s="26"/>
      <c r="Z314" s="29"/>
      <c r="AA314" s="33" t="str">
        <f t="shared" si="4"/>
        <v/>
      </c>
      <c r="AB314" s="31"/>
      <c r="AC314" s="32"/>
      <c r="AD314" s="32"/>
      <c r="AE314" s="22" t="s">
        <v>505</v>
      </c>
      <c r="AF314" s="26" t="s">
        <v>53</v>
      </c>
      <c r="AG314" s="22"/>
    </row>
    <row r="315" spans="1:33" ht="60" x14ac:dyDescent="0.25">
      <c r="A315" s="20" t="s">
        <v>500</v>
      </c>
      <c r="B315" s="21" t="s">
        <v>4124</v>
      </c>
      <c r="C315" s="22" t="s">
        <v>539</v>
      </c>
      <c r="D315" s="36">
        <v>43282</v>
      </c>
      <c r="E315" s="21" t="s">
        <v>3550</v>
      </c>
      <c r="F315" s="23" t="s">
        <v>4118</v>
      </c>
      <c r="G315" s="23" t="s">
        <v>3665</v>
      </c>
      <c r="H315" s="24">
        <v>52800000</v>
      </c>
      <c r="I315" s="25">
        <v>52800000</v>
      </c>
      <c r="J315" s="23" t="s">
        <v>3579</v>
      </c>
      <c r="K315" s="23" t="s">
        <v>47</v>
      </c>
      <c r="L315" s="22" t="s">
        <v>502</v>
      </c>
      <c r="M315" s="22" t="s">
        <v>503</v>
      </c>
      <c r="N315" s="22">
        <v>3837020</v>
      </c>
      <c r="O315" s="22" t="s">
        <v>504</v>
      </c>
      <c r="P315" s="26"/>
      <c r="Q315" s="26"/>
      <c r="R315" s="26"/>
      <c r="S315" s="27"/>
      <c r="T315" s="26"/>
      <c r="U315" s="26"/>
      <c r="V315" s="28"/>
      <c r="W315" s="29"/>
      <c r="X315" s="30"/>
      <c r="Y315" s="26"/>
      <c r="Z315" s="29"/>
      <c r="AA315" s="33" t="str">
        <f t="shared" si="4"/>
        <v/>
      </c>
      <c r="AB315" s="31"/>
      <c r="AC315" s="32"/>
      <c r="AD315" s="32"/>
      <c r="AE315" s="22" t="s">
        <v>540</v>
      </c>
      <c r="AF315" s="26" t="s">
        <v>53</v>
      </c>
      <c r="AG315" s="22"/>
    </row>
    <row r="316" spans="1:33" ht="60" x14ac:dyDescent="0.25">
      <c r="A316" s="20" t="s">
        <v>500</v>
      </c>
      <c r="B316" s="21">
        <v>41113635</v>
      </c>
      <c r="C316" s="22" t="s">
        <v>541</v>
      </c>
      <c r="D316" s="36">
        <v>43374</v>
      </c>
      <c r="E316" s="21" t="s">
        <v>3560</v>
      </c>
      <c r="F316" s="23" t="s">
        <v>3648</v>
      </c>
      <c r="G316" s="23" t="s">
        <v>3665</v>
      </c>
      <c r="H316" s="24">
        <v>4500000</v>
      </c>
      <c r="I316" s="25">
        <v>4500000</v>
      </c>
      <c r="J316" s="23" t="s">
        <v>3579</v>
      </c>
      <c r="K316" s="23" t="s">
        <v>47</v>
      </c>
      <c r="L316" s="22" t="s">
        <v>502</v>
      </c>
      <c r="M316" s="22" t="s">
        <v>503</v>
      </c>
      <c r="N316" s="22">
        <v>3837020</v>
      </c>
      <c r="O316" s="22" t="s">
        <v>504</v>
      </c>
      <c r="P316" s="26"/>
      <c r="Q316" s="26"/>
      <c r="R316" s="26"/>
      <c r="S316" s="27"/>
      <c r="T316" s="26"/>
      <c r="U316" s="26"/>
      <c r="V316" s="28"/>
      <c r="W316" s="29"/>
      <c r="X316" s="30"/>
      <c r="Y316" s="26"/>
      <c r="Z316" s="29"/>
      <c r="AA316" s="33" t="str">
        <f t="shared" si="4"/>
        <v/>
      </c>
      <c r="AB316" s="31"/>
      <c r="AC316" s="32"/>
      <c r="AD316" s="32"/>
      <c r="AE316" s="22" t="s">
        <v>515</v>
      </c>
      <c r="AF316" s="26" t="s">
        <v>53</v>
      </c>
      <c r="AG316" s="22"/>
    </row>
    <row r="317" spans="1:33" ht="75" x14ac:dyDescent="0.25">
      <c r="A317" s="20" t="s">
        <v>500</v>
      </c>
      <c r="B317" s="21">
        <v>80121706</v>
      </c>
      <c r="C317" s="22" t="s">
        <v>542</v>
      </c>
      <c r="D317" s="36">
        <v>43101</v>
      </c>
      <c r="E317" s="21" t="s">
        <v>3557</v>
      </c>
      <c r="F317" s="23" t="s">
        <v>4118</v>
      </c>
      <c r="G317" s="23" t="s">
        <v>3665</v>
      </c>
      <c r="H317" s="24">
        <v>237992832</v>
      </c>
      <c r="I317" s="25">
        <v>237992832</v>
      </c>
      <c r="J317" s="23" t="s">
        <v>3579</v>
      </c>
      <c r="K317" s="23" t="s">
        <v>47</v>
      </c>
      <c r="L317" s="22" t="s">
        <v>502</v>
      </c>
      <c r="M317" s="22" t="s">
        <v>503</v>
      </c>
      <c r="N317" s="22">
        <v>3837020</v>
      </c>
      <c r="O317" s="22" t="s">
        <v>504</v>
      </c>
      <c r="P317" s="26"/>
      <c r="Q317" s="26"/>
      <c r="R317" s="26"/>
      <c r="S317" s="27"/>
      <c r="T317" s="26"/>
      <c r="U317" s="26"/>
      <c r="V317" s="28">
        <v>8024</v>
      </c>
      <c r="W317" s="29">
        <v>20483</v>
      </c>
      <c r="X317" s="30">
        <v>43126</v>
      </c>
      <c r="Y317" s="26">
        <v>20180126</v>
      </c>
      <c r="Z317" s="29">
        <v>4600008015</v>
      </c>
      <c r="AA317" s="33">
        <f t="shared" si="4"/>
        <v>1</v>
      </c>
      <c r="AB317" s="31" t="s">
        <v>4125</v>
      </c>
      <c r="AC317" s="32" t="s">
        <v>360</v>
      </c>
      <c r="AD317" s="32"/>
      <c r="AE317" s="22" t="s">
        <v>543</v>
      </c>
      <c r="AF317" s="26" t="s">
        <v>53</v>
      </c>
      <c r="AG317" s="22"/>
    </row>
    <row r="318" spans="1:33" ht="60" x14ac:dyDescent="0.25">
      <c r="A318" s="20" t="s">
        <v>500</v>
      </c>
      <c r="B318" s="21">
        <v>43232100</v>
      </c>
      <c r="C318" s="22" t="s">
        <v>544</v>
      </c>
      <c r="D318" s="36">
        <v>43132</v>
      </c>
      <c r="E318" s="21" t="s">
        <v>3554</v>
      </c>
      <c r="F318" s="23" t="s">
        <v>3658</v>
      </c>
      <c r="G318" s="23" t="s">
        <v>3665</v>
      </c>
      <c r="H318" s="24">
        <v>90000000</v>
      </c>
      <c r="I318" s="25">
        <v>90000000</v>
      </c>
      <c r="J318" s="23" t="s">
        <v>3579</v>
      </c>
      <c r="K318" s="23" t="s">
        <v>47</v>
      </c>
      <c r="L318" s="22" t="s">
        <v>502</v>
      </c>
      <c r="M318" s="22" t="s">
        <v>503</v>
      </c>
      <c r="N318" s="22">
        <v>3837020</v>
      </c>
      <c r="O318" s="22" t="s">
        <v>504</v>
      </c>
      <c r="P318" s="26"/>
      <c r="Q318" s="26"/>
      <c r="R318" s="26"/>
      <c r="S318" s="27"/>
      <c r="T318" s="26"/>
      <c r="U318" s="26"/>
      <c r="V318" s="28"/>
      <c r="W318" s="29">
        <v>21253</v>
      </c>
      <c r="X318" s="30"/>
      <c r="Y318" s="26"/>
      <c r="Z318" s="29"/>
      <c r="AA318" s="33">
        <f t="shared" si="4"/>
        <v>0</v>
      </c>
      <c r="AB318" s="31"/>
      <c r="AC318" s="32"/>
      <c r="AD318" s="32"/>
      <c r="AE318" s="22" t="s">
        <v>545</v>
      </c>
      <c r="AF318" s="26" t="s">
        <v>53</v>
      </c>
      <c r="AG318" s="22"/>
    </row>
    <row r="319" spans="1:33" ht="60" x14ac:dyDescent="0.25">
      <c r="A319" s="20" t="s">
        <v>500</v>
      </c>
      <c r="B319" s="21">
        <v>72151603</v>
      </c>
      <c r="C319" s="22" t="s">
        <v>546</v>
      </c>
      <c r="D319" s="36">
        <v>43252</v>
      </c>
      <c r="E319" s="21" t="s">
        <v>3557</v>
      </c>
      <c r="F319" s="23" t="s">
        <v>3648</v>
      </c>
      <c r="G319" s="23" t="s">
        <v>3665</v>
      </c>
      <c r="H319" s="24">
        <v>26000000</v>
      </c>
      <c r="I319" s="25">
        <v>26000000</v>
      </c>
      <c r="J319" s="23" t="s">
        <v>3579</v>
      </c>
      <c r="K319" s="23" t="s">
        <v>47</v>
      </c>
      <c r="L319" s="22" t="s">
        <v>502</v>
      </c>
      <c r="M319" s="22" t="s">
        <v>503</v>
      </c>
      <c r="N319" s="22">
        <v>3837020</v>
      </c>
      <c r="O319" s="22" t="s">
        <v>504</v>
      </c>
      <c r="P319" s="26"/>
      <c r="Q319" s="26"/>
      <c r="R319" s="26"/>
      <c r="S319" s="27"/>
      <c r="T319" s="26"/>
      <c r="U319" s="26"/>
      <c r="V319" s="28"/>
      <c r="W319" s="29"/>
      <c r="X319" s="30"/>
      <c r="Y319" s="26"/>
      <c r="Z319" s="29"/>
      <c r="AA319" s="33" t="str">
        <f t="shared" si="4"/>
        <v/>
      </c>
      <c r="AB319" s="31"/>
      <c r="AC319" s="32"/>
      <c r="AD319" s="32"/>
      <c r="AE319" s="22" t="s">
        <v>545</v>
      </c>
      <c r="AF319" s="26" t="s">
        <v>53</v>
      </c>
      <c r="AG319" s="22"/>
    </row>
    <row r="320" spans="1:33" ht="60" x14ac:dyDescent="0.25">
      <c r="A320" s="20" t="s">
        <v>500</v>
      </c>
      <c r="B320" s="21">
        <v>42203602</v>
      </c>
      <c r="C320" s="22" t="s">
        <v>547</v>
      </c>
      <c r="D320" s="36">
        <v>43101</v>
      </c>
      <c r="E320" s="21" t="s">
        <v>3557</v>
      </c>
      <c r="F320" s="23" t="s">
        <v>3648</v>
      </c>
      <c r="G320" s="23" t="s">
        <v>3665</v>
      </c>
      <c r="H320" s="24">
        <v>29842500</v>
      </c>
      <c r="I320" s="25">
        <v>29842500</v>
      </c>
      <c r="J320" s="23" t="s">
        <v>3579</v>
      </c>
      <c r="K320" s="23" t="s">
        <v>47</v>
      </c>
      <c r="L320" s="22" t="s">
        <v>502</v>
      </c>
      <c r="M320" s="22" t="s">
        <v>503</v>
      </c>
      <c r="N320" s="22">
        <v>3837020</v>
      </c>
      <c r="O320" s="22" t="s">
        <v>504</v>
      </c>
      <c r="P320" s="26"/>
      <c r="Q320" s="26"/>
      <c r="R320" s="26"/>
      <c r="S320" s="27"/>
      <c r="T320" s="26"/>
      <c r="U320" s="26"/>
      <c r="V320" s="28">
        <v>8161</v>
      </c>
      <c r="W320" s="29">
        <v>21144</v>
      </c>
      <c r="X320" s="30">
        <v>43201</v>
      </c>
      <c r="Y320" s="26"/>
      <c r="Z320" s="29"/>
      <c r="AA320" s="33">
        <f t="shared" si="4"/>
        <v>0.33</v>
      </c>
      <c r="AB320" s="31"/>
      <c r="AC320" s="32" t="s">
        <v>324</v>
      </c>
      <c r="AD320" s="32"/>
      <c r="AE320" s="22" t="s">
        <v>548</v>
      </c>
      <c r="AF320" s="26" t="s">
        <v>53</v>
      </c>
      <c r="AG320" s="22"/>
    </row>
    <row r="321" spans="1:33" ht="60" x14ac:dyDescent="0.25">
      <c r="A321" s="20" t="s">
        <v>500</v>
      </c>
      <c r="B321" s="21">
        <v>82101600</v>
      </c>
      <c r="C321" s="22" t="s">
        <v>549</v>
      </c>
      <c r="D321" s="36">
        <v>43132</v>
      </c>
      <c r="E321" s="21" t="s">
        <v>3549</v>
      </c>
      <c r="F321" s="23" t="s">
        <v>3658</v>
      </c>
      <c r="G321" s="23" t="s">
        <v>3665</v>
      </c>
      <c r="H321" s="24">
        <v>120000000</v>
      </c>
      <c r="I321" s="25">
        <v>120000000</v>
      </c>
      <c r="J321" s="23" t="s">
        <v>3579</v>
      </c>
      <c r="K321" s="23" t="s">
        <v>47</v>
      </c>
      <c r="L321" s="22" t="s">
        <v>502</v>
      </c>
      <c r="M321" s="22" t="s">
        <v>503</v>
      </c>
      <c r="N321" s="22">
        <v>3837020</v>
      </c>
      <c r="O321" s="22" t="s">
        <v>504</v>
      </c>
      <c r="P321" s="26"/>
      <c r="Q321" s="26"/>
      <c r="R321" s="26"/>
      <c r="S321" s="27"/>
      <c r="T321" s="26"/>
      <c r="U321" s="26"/>
      <c r="V321" s="28"/>
      <c r="W321" s="29">
        <v>21266</v>
      </c>
      <c r="X321" s="30"/>
      <c r="Y321" s="26"/>
      <c r="Z321" s="29"/>
      <c r="AA321" s="33">
        <f t="shared" si="4"/>
        <v>0</v>
      </c>
      <c r="AB321" s="31"/>
      <c r="AC321" s="32"/>
      <c r="AD321" s="32"/>
      <c r="AE321" s="22" t="s">
        <v>550</v>
      </c>
      <c r="AF321" s="26" t="s">
        <v>53</v>
      </c>
      <c r="AG321" s="22"/>
    </row>
    <row r="322" spans="1:33" ht="60" x14ac:dyDescent="0.25">
      <c r="A322" s="20" t="s">
        <v>500</v>
      </c>
      <c r="B322" s="21">
        <v>82101600</v>
      </c>
      <c r="C322" s="22" t="s">
        <v>551</v>
      </c>
      <c r="D322" s="36">
        <v>43282</v>
      </c>
      <c r="E322" s="21" t="s">
        <v>3552</v>
      </c>
      <c r="F322" s="23" t="s">
        <v>3658</v>
      </c>
      <c r="G322" s="23" t="s">
        <v>3665</v>
      </c>
      <c r="H322" s="24">
        <v>200000000</v>
      </c>
      <c r="I322" s="25">
        <v>200000000</v>
      </c>
      <c r="J322" s="23" t="s">
        <v>3579</v>
      </c>
      <c r="K322" s="23" t="s">
        <v>47</v>
      </c>
      <c r="L322" s="22" t="s">
        <v>502</v>
      </c>
      <c r="M322" s="22" t="s">
        <v>503</v>
      </c>
      <c r="N322" s="22">
        <v>3837020</v>
      </c>
      <c r="O322" s="22" t="s">
        <v>504</v>
      </c>
      <c r="P322" s="26"/>
      <c r="Q322" s="26"/>
      <c r="R322" s="26"/>
      <c r="S322" s="27"/>
      <c r="T322" s="26"/>
      <c r="U322" s="26"/>
      <c r="V322" s="28"/>
      <c r="W322" s="29"/>
      <c r="X322" s="30"/>
      <c r="Y322" s="26"/>
      <c r="Z322" s="29"/>
      <c r="AA322" s="33" t="str">
        <f t="shared" si="4"/>
        <v/>
      </c>
      <c r="AB322" s="31"/>
      <c r="AC322" s="32"/>
      <c r="AD322" s="32"/>
      <c r="AE322" s="22" t="s">
        <v>552</v>
      </c>
      <c r="AF322" s="26" t="s">
        <v>53</v>
      </c>
      <c r="AG322" s="22"/>
    </row>
    <row r="323" spans="1:33" ht="60" x14ac:dyDescent="0.25">
      <c r="A323" s="20" t="s">
        <v>500</v>
      </c>
      <c r="B323" s="21" t="s">
        <v>4126</v>
      </c>
      <c r="C323" s="22" t="s">
        <v>553</v>
      </c>
      <c r="D323" s="36">
        <v>43101</v>
      </c>
      <c r="E323" s="21" t="s">
        <v>3555</v>
      </c>
      <c r="F323" s="23" t="s">
        <v>3643</v>
      </c>
      <c r="G323" s="23" t="s">
        <v>3665</v>
      </c>
      <c r="H323" s="24">
        <v>2172000000</v>
      </c>
      <c r="I323" s="25">
        <v>2172000000</v>
      </c>
      <c r="J323" s="23" t="s">
        <v>3579</v>
      </c>
      <c r="K323" s="23" t="s">
        <v>47</v>
      </c>
      <c r="L323" s="22" t="s">
        <v>502</v>
      </c>
      <c r="M323" s="22" t="s">
        <v>503</v>
      </c>
      <c r="N323" s="22">
        <v>3837020</v>
      </c>
      <c r="O323" s="22" t="s">
        <v>504</v>
      </c>
      <c r="P323" s="26"/>
      <c r="Q323" s="26"/>
      <c r="R323" s="26"/>
      <c r="S323" s="27"/>
      <c r="T323" s="26"/>
      <c r="U323" s="26"/>
      <c r="V323" s="28">
        <v>8150</v>
      </c>
      <c r="W323" s="29" t="s">
        <v>4127</v>
      </c>
      <c r="X323" s="30"/>
      <c r="Y323" s="26"/>
      <c r="Z323" s="29"/>
      <c r="AA323" s="33">
        <f t="shared" si="4"/>
        <v>0</v>
      </c>
      <c r="AB323" s="31"/>
      <c r="AC323" s="32"/>
      <c r="AD323" s="32"/>
      <c r="AE323" s="22" t="s">
        <v>510</v>
      </c>
      <c r="AF323" s="26" t="s">
        <v>53</v>
      </c>
      <c r="AG323" s="22"/>
    </row>
    <row r="324" spans="1:33" ht="60" x14ac:dyDescent="0.25">
      <c r="A324" s="20" t="s">
        <v>500</v>
      </c>
      <c r="B324" s="21" t="s">
        <v>4126</v>
      </c>
      <c r="C324" s="22" t="s">
        <v>4128</v>
      </c>
      <c r="D324" s="36">
        <v>43101</v>
      </c>
      <c r="E324" s="21" t="s">
        <v>3558</v>
      </c>
      <c r="F324" s="23" t="s">
        <v>3643</v>
      </c>
      <c r="G324" s="23" t="s">
        <v>3665</v>
      </c>
      <c r="H324" s="24">
        <v>1212000000</v>
      </c>
      <c r="I324" s="25">
        <v>1212000000</v>
      </c>
      <c r="J324" s="23" t="s">
        <v>3579</v>
      </c>
      <c r="K324" s="23" t="s">
        <v>47</v>
      </c>
      <c r="L324" s="22" t="s">
        <v>502</v>
      </c>
      <c r="M324" s="22" t="s">
        <v>503</v>
      </c>
      <c r="N324" s="22">
        <v>3837020</v>
      </c>
      <c r="O324" s="22" t="s">
        <v>504</v>
      </c>
      <c r="P324" s="26"/>
      <c r="Q324" s="26"/>
      <c r="R324" s="26"/>
      <c r="S324" s="27"/>
      <c r="T324" s="26"/>
      <c r="U324" s="26"/>
      <c r="V324" s="28">
        <v>8140</v>
      </c>
      <c r="W324" s="29" t="s">
        <v>4129</v>
      </c>
      <c r="X324" s="30">
        <v>43181</v>
      </c>
      <c r="Y324" s="26"/>
      <c r="Z324" s="29"/>
      <c r="AA324" s="33">
        <f t="shared" si="4"/>
        <v>0.33</v>
      </c>
      <c r="AB324" s="31"/>
      <c r="AC324" s="32" t="s">
        <v>324</v>
      </c>
      <c r="AD324" s="32"/>
      <c r="AE324" s="22" t="s">
        <v>510</v>
      </c>
      <c r="AF324" s="26" t="s">
        <v>53</v>
      </c>
      <c r="AG324" s="22"/>
    </row>
    <row r="325" spans="1:33" ht="60" x14ac:dyDescent="0.25">
      <c r="A325" s="20" t="s">
        <v>500</v>
      </c>
      <c r="B325" s="21">
        <v>49101602</v>
      </c>
      <c r="C325" s="22" t="s">
        <v>554</v>
      </c>
      <c r="D325" s="36">
        <v>43160</v>
      </c>
      <c r="E325" s="21" t="s">
        <v>3558</v>
      </c>
      <c r="F325" s="23" t="s">
        <v>3648</v>
      </c>
      <c r="G325" s="23" t="s">
        <v>3665</v>
      </c>
      <c r="H325" s="24">
        <v>75000000</v>
      </c>
      <c r="I325" s="25">
        <v>75000000</v>
      </c>
      <c r="J325" s="23" t="s">
        <v>3579</v>
      </c>
      <c r="K325" s="23" t="s">
        <v>47</v>
      </c>
      <c r="L325" s="22" t="s">
        <v>502</v>
      </c>
      <c r="M325" s="22" t="s">
        <v>503</v>
      </c>
      <c r="N325" s="22">
        <v>3837020</v>
      </c>
      <c r="O325" s="22" t="s">
        <v>504</v>
      </c>
      <c r="P325" s="26"/>
      <c r="Q325" s="26"/>
      <c r="R325" s="26"/>
      <c r="S325" s="27"/>
      <c r="T325" s="26"/>
      <c r="U325" s="26"/>
      <c r="V325" s="28">
        <v>8190</v>
      </c>
      <c r="W325" s="29">
        <v>21255</v>
      </c>
      <c r="X325" s="30"/>
      <c r="Y325" s="26"/>
      <c r="Z325" s="29"/>
      <c r="AA325" s="33">
        <f t="shared" si="4"/>
        <v>0</v>
      </c>
      <c r="AB325" s="31"/>
      <c r="AC325" s="32"/>
      <c r="AD325" s="32"/>
      <c r="AE325" s="22" t="s">
        <v>545</v>
      </c>
      <c r="AF325" s="26" t="s">
        <v>53</v>
      </c>
      <c r="AG325" s="22"/>
    </row>
    <row r="326" spans="1:33" ht="60" x14ac:dyDescent="0.25">
      <c r="A326" s="20" t="s">
        <v>500</v>
      </c>
      <c r="B326" s="21">
        <v>43221721</v>
      </c>
      <c r="C326" s="22" t="s">
        <v>555</v>
      </c>
      <c r="D326" s="36">
        <v>43160</v>
      </c>
      <c r="E326" s="21" t="s">
        <v>3561</v>
      </c>
      <c r="F326" s="23" t="s">
        <v>3648</v>
      </c>
      <c r="G326" s="23" t="s">
        <v>3665</v>
      </c>
      <c r="H326" s="24">
        <v>15000000</v>
      </c>
      <c r="I326" s="25">
        <v>15000000</v>
      </c>
      <c r="J326" s="23" t="s">
        <v>3579</v>
      </c>
      <c r="K326" s="23" t="s">
        <v>47</v>
      </c>
      <c r="L326" s="22" t="s">
        <v>502</v>
      </c>
      <c r="M326" s="22" t="s">
        <v>503</v>
      </c>
      <c r="N326" s="22">
        <v>3837020</v>
      </c>
      <c r="O326" s="22" t="s">
        <v>504</v>
      </c>
      <c r="P326" s="26"/>
      <c r="Q326" s="26"/>
      <c r="R326" s="26"/>
      <c r="S326" s="27"/>
      <c r="T326" s="26"/>
      <c r="U326" s="26"/>
      <c r="V326" s="28"/>
      <c r="W326" s="29" t="s">
        <v>4130</v>
      </c>
      <c r="X326" s="30"/>
      <c r="Y326" s="26"/>
      <c r="Z326" s="29"/>
      <c r="AA326" s="33">
        <f t="shared" si="4"/>
        <v>0</v>
      </c>
      <c r="AB326" s="31"/>
      <c r="AC326" s="32"/>
      <c r="AD326" s="32"/>
      <c r="AE326" s="22" t="s">
        <v>556</v>
      </c>
      <c r="AF326" s="26" t="s">
        <v>53</v>
      </c>
      <c r="AG326" s="22"/>
    </row>
    <row r="327" spans="1:33" ht="60" x14ac:dyDescent="0.25">
      <c r="A327" s="20" t="s">
        <v>500</v>
      </c>
      <c r="B327" s="21">
        <v>80101703</v>
      </c>
      <c r="C327" s="22" t="s">
        <v>557</v>
      </c>
      <c r="D327" s="36">
        <v>43101</v>
      </c>
      <c r="E327" s="21" t="s">
        <v>3560</v>
      </c>
      <c r="F327" s="23" t="s">
        <v>4118</v>
      </c>
      <c r="G327" s="23" t="s">
        <v>3665</v>
      </c>
      <c r="H327" s="24">
        <v>4000000</v>
      </c>
      <c r="I327" s="25">
        <v>4000000</v>
      </c>
      <c r="J327" s="23" t="s">
        <v>3579</v>
      </c>
      <c r="K327" s="23" t="s">
        <v>47</v>
      </c>
      <c r="L327" s="22" t="s">
        <v>502</v>
      </c>
      <c r="M327" s="22" t="s">
        <v>503</v>
      </c>
      <c r="N327" s="22">
        <v>3837020</v>
      </c>
      <c r="O327" s="22" t="s">
        <v>504</v>
      </c>
      <c r="P327" s="26"/>
      <c r="Q327" s="26"/>
      <c r="R327" s="26"/>
      <c r="S327" s="27"/>
      <c r="T327" s="26"/>
      <c r="U327" s="26"/>
      <c r="V327" s="28"/>
      <c r="W327" s="29"/>
      <c r="X327" s="30"/>
      <c r="Y327" s="26"/>
      <c r="Z327" s="29"/>
      <c r="AA327" s="33" t="str">
        <f t="shared" si="4"/>
        <v/>
      </c>
      <c r="AB327" s="31"/>
      <c r="AC327" s="32"/>
      <c r="AD327" s="32"/>
      <c r="AE327" s="22" t="s">
        <v>556</v>
      </c>
      <c r="AF327" s="26" t="s">
        <v>53</v>
      </c>
      <c r="AG327" s="22"/>
    </row>
    <row r="328" spans="1:33" ht="60" x14ac:dyDescent="0.25">
      <c r="A328" s="20" t="s">
        <v>500</v>
      </c>
      <c r="B328" s="21" t="s">
        <v>4131</v>
      </c>
      <c r="C328" s="22" t="s">
        <v>558</v>
      </c>
      <c r="D328" s="36">
        <v>43344</v>
      </c>
      <c r="E328" s="21" t="s">
        <v>3561</v>
      </c>
      <c r="F328" s="23" t="s">
        <v>3648</v>
      </c>
      <c r="G328" s="23" t="s">
        <v>3665</v>
      </c>
      <c r="H328" s="24">
        <v>15840000</v>
      </c>
      <c r="I328" s="25">
        <v>15840000</v>
      </c>
      <c r="J328" s="23" t="s">
        <v>3579</v>
      </c>
      <c r="K328" s="23" t="s">
        <v>47</v>
      </c>
      <c r="L328" s="22" t="s">
        <v>502</v>
      </c>
      <c r="M328" s="22" t="s">
        <v>503</v>
      </c>
      <c r="N328" s="22">
        <v>3837020</v>
      </c>
      <c r="O328" s="22" t="s">
        <v>504</v>
      </c>
      <c r="P328" s="26"/>
      <c r="Q328" s="26"/>
      <c r="R328" s="26"/>
      <c r="S328" s="27"/>
      <c r="T328" s="26"/>
      <c r="U328" s="26"/>
      <c r="V328" s="28"/>
      <c r="W328" s="29"/>
      <c r="X328" s="30"/>
      <c r="Y328" s="26"/>
      <c r="Z328" s="29"/>
      <c r="AA328" s="33" t="str">
        <f t="shared" si="4"/>
        <v/>
      </c>
      <c r="AB328" s="31"/>
      <c r="AC328" s="32"/>
      <c r="AD328" s="32"/>
      <c r="AE328" s="22" t="s">
        <v>556</v>
      </c>
      <c r="AF328" s="26" t="s">
        <v>53</v>
      </c>
      <c r="AG328" s="22"/>
    </row>
    <row r="329" spans="1:33" ht="60" x14ac:dyDescent="0.25">
      <c r="A329" s="20" t="s">
        <v>500</v>
      </c>
      <c r="B329" s="21">
        <v>41113635</v>
      </c>
      <c r="C329" s="22" t="s">
        <v>559</v>
      </c>
      <c r="D329" s="36">
        <v>43132</v>
      </c>
      <c r="E329" s="21" t="s">
        <v>3560</v>
      </c>
      <c r="F329" s="23" t="s">
        <v>3648</v>
      </c>
      <c r="G329" s="23" t="s">
        <v>3665</v>
      </c>
      <c r="H329" s="24">
        <v>0</v>
      </c>
      <c r="I329" s="25">
        <v>0</v>
      </c>
      <c r="J329" s="23" t="s">
        <v>3579</v>
      </c>
      <c r="K329" s="23" t="s">
        <v>47</v>
      </c>
      <c r="L329" s="22" t="s">
        <v>502</v>
      </c>
      <c r="M329" s="22" t="s">
        <v>503</v>
      </c>
      <c r="N329" s="22">
        <v>3837020</v>
      </c>
      <c r="O329" s="22" t="s">
        <v>504</v>
      </c>
      <c r="P329" s="26"/>
      <c r="Q329" s="26"/>
      <c r="R329" s="26"/>
      <c r="S329" s="27"/>
      <c r="T329" s="26"/>
      <c r="U329" s="26"/>
      <c r="V329" s="28"/>
      <c r="W329" s="29"/>
      <c r="X329" s="30"/>
      <c r="Y329" s="26"/>
      <c r="Z329" s="29"/>
      <c r="AA329" s="33" t="str">
        <f t="shared" si="4"/>
        <v/>
      </c>
      <c r="AB329" s="31"/>
      <c r="AC329" s="32"/>
      <c r="AD329" s="32"/>
      <c r="AE329" s="22" t="s">
        <v>556</v>
      </c>
      <c r="AF329" s="26" t="s">
        <v>53</v>
      </c>
      <c r="AG329" s="22"/>
    </row>
    <row r="330" spans="1:33" ht="60" x14ac:dyDescent="0.25">
      <c r="A330" s="20" t="s">
        <v>500</v>
      </c>
      <c r="B330" s="21">
        <v>41113635</v>
      </c>
      <c r="C330" s="22" t="s">
        <v>560</v>
      </c>
      <c r="D330" s="36">
        <v>43160</v>
      </c>
      <c r="E330" s="21" t="s">
        <v>3558</v>
      </c>
      <c r="F330" s="23" t="s">
        <v>3648</v>
      </c>
      <c r="G330" s="23" t="s">
        <v>3665</v>
      </c>
      <c r="H330" s="24">
        <v>51600000</v>
      </c>
      <c r="I330" s="25">
        <v>51600000</v>
      </c>
      <c r="J330" s="23" t="s">
        <v>3579</v>
      </c>
      <c r="K330" s="23" t="s">
        <v>47</v>
      </c>
      <c r="L330" s="22" t="s">
        <v>502</v>
      </c>
      <c r="M330" s="22" t="s">
        <v>503</v>
      </c>
      <c r="N330" s="22">
        <v>3837020</v>
      </c>
      <c r="O330" s="22" t="s">
        <v>504</v>
      </c>
      <c r="P330" s="26"/>
      <c r="Q330" s="26"/>
      <c r="R330" s="26"/>
      <c r="S330" s="27"/>
      <c r="T330" s="26"/>
      <c r="U330" s="26"/>
      <c r="V330" s="28">
        <v>8199</v>
      </c>
      <c r="W330" s="29">
        <v>21425</v>
      </c>
      <c r="X330" s="30">
        <v>43180</v>
      </c>
      <c r="Y330" s="26">
        <v>20180321</v>
      </c>
      <c r="Z330" s="29" t="s">
        <v>47</v>
      </c>
      <c r="AA330" s="33">
        <f t="shared" si="4"/>
        <v>1</v>
      </c>
      <c r="AB330" s="31" t="s">
        <v>47</v>
      </c>
      <c r="AC330" s="32"/>
      <c r="AD330" s="32"/>
      <c r="AE330" s="22" t="s">
        <v>515</v>
      </c>
      <c r="AF330" s="26" t="s">
        <v>53</v>
      </c>
      <c r="AG330" s="22"/>
    </row>
    <row r="331" spans="1:33" ht="60" x14ac:dyDescent="0.25">
      <c r="A331" s="20" t="s">
        <v>500</v>
      </c>
      <c r="B331" s="21">
        <v>72154043</v>
      </c>
      <c r="C331" s="22" t="s">
        <v>561</v>
      </c>
      <c r="D331" s="36">
        <v>43160</v>
      </c>
      <c r="E331" s="21" t="s">
        <v>3558</v>
      </c>
      <c r="F331" s="23" t="s">
        <v>3658</v>
      </c>
      <c r="G331" s="23" t="s">
        <v>3665</v>
      </c>
      <c r="H331" s="24">
        <v>88800000</v>
      </c>
      <c r="I331" s="25">
        <v>88800000</v>
      </c>
      <c r="J331" s="23" t="s">
        <v>3579</v>
      </c>
      <c r="K331" s="23" t="s">
        <v>47</v>
      </c>
      <c r="L331" s="22" t="s">
        <v>502</v>
      </c>
      <c r="M331" s="22" t="s">
        <v>503</v>
      </c>
      <c r="N331" s="22">
        <v>3837020</v>
      </c>
      <c r="O331" s="22" t="s">
        <v>504</v>
      </c>
      <c r="P331" s="26"/>
      <c r="Q331" s="26"/>
      <c r="R331" s="26"/>
      <c r="S331" s="27"/>
      <c r="T331" s="26"/>
      <c r="U331" s="26"/>
      <c r="V331" s="28"/>
      <c r="W331" s="29"/>
      <c r="X331" s="30"/>
      <c r="Y331" s="26"/>
      <c r="Z331" s="29"/>
      <c r="AA331" s="33" t="str">
        <f t="shared" si="4"/>
        <v/>
      </c>
      <c r="AB331" s="31"/>
      <c r="AC331" s="32"/>
      <c r="AD331" s="32"/>
      <c r="AE331" s="22" t="s">
        <v>515</v>
      </c>
      <c r="AF331" s="26" t="s">
        <v>53</v>
      </c>
      <c r="AG331" s="22"/>
    </row>
    <row r="332" spans="1:33" ht="60" x14ac:dyDescent="0.25">
      <c r="A332" s="20" t="s">
        <v>500</v>
      </c>
      <c r="B332" s="21">
        <v>72101511</v>
      </c>
      <c r="C332" s="22" t="s">
        <v>562</v>
      </c>
      <c r="D332" s="36">
        <v>43160</v>
      </c>
      <c r="E332" s="21" t="s">
        <v>3558</v>
      </c>
      <c r="F332" s="23" t="s">
        <v>3658</v>
      </c>
      <c r="G332" s="23" t="s">
        <v>3665</v>
      </c>
      <c r="H332" s="24">
        <v>84000000</v>
      </c>
      <c r="I332" s="25">
        <v>84000000</v>
      </c>
      <c r="J332" s="23" t="s">
        <v>3579</v>
      </c>
      <c r="K332" s="23" t="s">
        <v>47</v>
      </c>
      <c r="L332" s="22" t="s">
        <v>502</v>
      </c>
      <c r="M332" s="22" t="s">
        <v>503</v>
      </c>
      <c r="N332" s="22">
        <v>3837020</v>
      </c>
      <c r="O332" s="22" t="s">
        <v>504</v>
      </c>
      <c r="P332" s="26"/>
      <c r="Q332" s="26"/>
      <c r="R332" s="26"/>
      <c r="S332" s="27"/>
      <c r="T332" s="26"/>
      <c r="U332" s="26"/>
      <c r="V332" s="28"/>
      <c r="W332" s="29"/>
      <c r="X332" s="30"/>
      <c r="Y332" s="26"/>
      <c r="Z332" s="29"/>
      <c r="AA332" s="33" t="str">
        <f t="shared" ref="AA332:AA395" si="5">+IF(AND(W332="",X332="",Y332="",Z332=""),"",IF(AND(W332&lt;&gt;"",X332="",Y332="",Z332=""),0%,IF(AND(W332&lt;&gt;"",X332&lt;&gt;"",Y332="",Z332=""),33%,IF(AND(W332&lt;&gt;"",X332&lt;&gt;"",Y332&lt;&gt;"",Z332=""),66%,IF(AND(W332&lt;&gt;"",X332&lt;&gt;"",Y332&lt;&gt;"",Z332&lt;&gt;""),100%,"Información incompleta")))))</f>
        <v/>
      </c>
      <c r="AB332" s="31"/>
      <c r="AC332" s="32"/>
      <c r="AD332" s="32"/>
      <c r="AE332" s="22" t="s">
        <v>515</v>
      </c>
      <c r="AF332" s="26" t="s">
        <v>53</v>
      </c>
      <c r="AG332" s="22"/>
    </row>
    <row r="333" spans="1:33" ht="60" x14ac:dyDescent="0.25">
      <c r="A333" s="20" t="s">
        <v>500</v>
      </c>
      <c r="B333" s="21" t="s">
        <v>4132</v>
      </c>
      <c r="C333" s="22" t="s">
        <v>563</v>
      </c>
      <c r="D333" s="36">
        <v>43101</v>
      </c>
      <c r="E333" s="21" t="s">
        <v>3558</v>
      </c>
      <c r="F333" s="23" t="s">
        <v>3658</v>
      </c>
      <c r="G333" s="23" t="s">
        <v>3665</v>
      </c>
      <c r="H333" s="24">
        <v>153468000</v>
      </c>
      <c r="I333" s="25">
        <v>153468000</v>
      </c>
      <c r="J333" s="23" t="s">
        <v>3579</v>
      </c>
      <c r="K333" s="23" t="s">
        <v>47</v>
      </c>
      <c r="L333" s="22" t="s">
        <v>502</v>
      </c>
      <c r="M333" s="22" t="s">
        <v>503</v>
      </c>
      <c r="N333" s="22">
        <v>3837020</v>
      </c>
      <c r="O333" s="22" t="s">
        <v>504</v>
      </c>
      <c r="P333" s="26"/>
      <c r="Q333" s="26"/>
      <c r="R333" s="26"/>
      <c r="S333" s="27"/>
      <c r="T333" s="26"/>
      <c r="U333" s="26"/>
      <c r="V333" s="28">
        <v>8015</v>
      </c>
      <c r="W333" s="29" t="s">
        <v>4133</v>
      </c>
      <c r="X333" s="30"/>
      <c r="Y333" s="26"/>
      <c r="Z333" s="29"/>
      <c r="AA333" s="33">
        <f t="shared" si="5"/>
        <v>0</v>
      </c>
      <c r="AB333" s="31"/>
      <c r="AC333" s="32" t="s">
        <v>324</v>
      </c>
      <c r="AD333" s="32"/>
      <c r="AE333" s="22" t="s">
        <v>564</v>
      </c>
      <c r="AF333" s="26" t="s">
        <v>53</v>
      </c>
      <c r="AG333" s="22"/>
    </row>
    <row r="334" spans="1:33" ht="60" x14ac:dyDescent="0.25">
      <c r="A334" s="20" t="s">
        <v>500</v>
      </c>
      <c r="B334" s="21">
        <v>82101600</v>
      </c>
      <c r="C334" s="22" t="s">
        <v>565</v>
      </c>
      <c r="D334" s="36">
        <v>43132</v>
      </c>
      <c r="E334" s="21" t="s">
        <v>3549</v>
      </c>
      <c r="F334" s="23" t="s">
        <v>3648</v>
      </c>
      <c r="G334" s="23" t="s">
        <v>3665</v>
      </c>
      <c r="H334" s="24">
        <v>75000000</v>
      </c>
      <c r="I334" s="25">
        <v>75000000</v>
      </c>
      <c r="J334" s="23" t="s">
        <v>3579</v>
      </c>
      <c r="K334" s="23" t="s">
        <v>47</v>
      </c>
      <c r="L334" s="22" t="s">
        <v>502</v>
      </c>
      <c r="M334" s="22" t="s">
        <v>503</v>
      </c>
      <c r="N334" s="22">
        <v>3837020</v>
      </c>
      <c r="O334" s="22" t="s">
        <v>504</v>
      </c>
      <c r="P334" s="26"/>
      <c r="Q334" s="26"/>
      <c r="R334" s="26"/>
      <c r="S334" s="27"/>
      <c r="T334" s="26"/>
      <c r="U334" s="26"/>
      <c r="V334" s="28"/>
      <c r="W334" s="29"/>
      <c r="X334" s="30"/>
      <c r="Y334" s="26"/>
      <c r="Z334" s="29"/>
      <c r="AA334" s="33" t="str">
        <f t="shared" si="5"/>
        <v/>
      </c>
      <c r="AB334" s="31"/>
      <c r="AC334" s="32"/>
      <c r="AD334" s="32"/>
      <c r="AE334" s="22" t="s">
        <v>548</v>
      </c>
      <c r="AF334" s="26" t="s">
        <v>53</v>
      </c>
      <c r="AG334" s="22"/>
    </row>
    <row r="335" spans="1:33" ht="60" x14ac:dyDescent="0.25">
      <c r="A335" s="20" t="s">
        <v>500</v>
      </c>
      <c r="B335" s="21">
        <v>85122201</v>
      </c>
      <c r="C335" s="22" t="s">
        <v>566</v>
      </c>
      <c r="D335" s="36">
        <v>43132</v>
      </c>
      <c r="E335" s="21" t="s">
        <v>3557</v>
      </c>
      <c r="F335" s="23" t="s">
        <v>3648</v>
      </c>
      <c r="G335" s="23" t="s">
        <v>3665</v>
      </c>
      <c r="H335" s="24">
        <v>10000000</v>
      </c>
      <c r="I335" s="25">
        <v>10000000</v>
      </c>
      <c r="J335" s="23" t="s">
        <v>3579</v>
      </c>
      <c r="K335" s="23" t="s">
        <v>47</v>
      </c>
      <c r="L335" s="22" t="s">
        <v>502</v>
      </c>
      <c r="M335" s="22" t="s">
        <v>503</v>
      </c>
      <c r="N335" s="22">
        <v>3837020</v>
      </c>
      <c r="O335" s="22" t="s">
        <v>504</v>
      </c>
      <c r="P335" s="26"/>
      <c r="Q335" s="26"/>
      <c r="R335" s="26"/>
      <c r="S335" s="27"/>
      <c r="T335" s="26"/>
      <c r="U335" s="26"/>
      <c r="V335" s="28">
        <v>8149</v>
      </c>
      <c r="W335" s="29">
        <v>21186</v>
      </c>
      <c r="X335" s="30">
        <v>43201</v>
      </c>
      <c r="Y335" s="26"/>
      <c r="Z335" s="29"/>
      <c r="AA335" s="33">
        <f t="shared" si="5"/>
        <v>0.33</v>
      </c>
      <c r="AB335" s="31"/>
      <c r="AC335" s="32"/>
      <c r="AD335" s="32"/>
      <c r="AE335" s="22" t="s">
        <v>556</v>
      </c>
      <c r="AF335" s="26" t="s">
        <v>53</v>
      </c>
      <c r="AG335" s="22"/>
    </row>
    <row r="336" spans="1:33" ht="60" x14ac:dyDescent="0.25">
      <c r="A336" s="20" t="s">
        <v>500</v>
      </c>
      <c r="B336" s="21">
        <v>20102301</v>
      </c>
      <c r="C336" s="22" t="s">
        <v>567</v>
      </c>
      <c r="D336" s="36">
        <v>43132</v>
      </c>
      <c r="E336" s="21" t="s">
        <v>3557</v>
      </c>
      <c r="F336" s="23" t="s">
        <v>3648</v>
      </c>
      <c r="G336" s="23" t="s">
        <v>3665</v>
      </c>
      <c r="H336" s="24">
        <v>50400000</v>
      </c>
      <c r="I336" s="25">
        <v>50400000</v>
      </c>
      <c r="J336" s="23" t="s">
        <v>3579</v>
      </c>
      <c r="K336" s="23" t="s">
        <v>47</v>
      </c>
      <c r="L336" s="22" t="s">
        <v>502</v>
      </c>
      <c r="M336" s="22" t="s">
        <v>503</v>
      </c>
      <c r="N336" s="22">
        <v>3837020</v>
      </c>
      <c r="O336" s="22" t="s">
        <v>504</v>
      </c>
      <c r="P336" s="26"/>
      <c r="Q336" s="26"/>
      <c r="R336" s="26"/>
      <c r="S336" s="27"/>
      <c r="T336" s="26"/>
      <c r="U336" s="26"/>
      <c r="V336" s="28"/>
      <c r="W336" s="29"/>
      <c r="X336" s="30"/>
      <c r="Y336" s="26"/>
      <c r="Z336" s="29"/>
      <c r="AA336" s="33" t="str">
        <f t="shared" si="5"/>
        <v/>
      </c>
      <c r="AB336" s="31"/>
      <c r="AC336" s="32"/>
      <c r="AD336" s="32"/>
      <c r="AE336" s="22" t="s">
        <v>515</v>
      </c>
      <c r="AF336" s="26" t="s">
        <v>53</v>
      </c>
      <c r="AG336" s="22"/>
    </row>
    <row r="337" spans="1:33" ht="60" x14ac:dyDescent="0.25">
      <c r="A337" s="20" t="s">
        <v>500</v>
      </c>
      <c r="B337" s="21">
        <v>80111700</v>
      </c>
      <c r="C337" s="22" t="s">
        <v>568</v>
      </c>
      <c r="D337" s="36">
        <v>43160</v>
      </c>
      <c r="E337" s="21" t="s">
        <v>3549</v>
      </c>
      <c r="F337" s="23" t="s">
        <v>3658</v>
      </c>
      <c r="G337" s="23" t="s">
        <v>3665</v>
      </c>
      <c r="H337" s="24">
        <v>240000000</v>
      </c>
      <c r="I337" s="25">
        <v>240000000</v>
      </c>
      <c r="J337" s="23" t="s">
        <v>3579</v>
      </c>
      <c r="K337" s="23" t="s">
        <v>47</v>
      </c>
      <c r="L337" s="22" t="s">
        <v>502</v>
      </c>
      <c r="M337" s="22" t="s">
        <v>503</v>
      </c>
      <c r="N337" s="22">
        <v>3837020</v>
      </c>
      <c r="O337" s="22" t="s">
        <v>504</v>
      </c>
      <c r="P337" s="26"/>
      <c r="Q337" s="26"/>
      <c r="R337" s="26"/>
      <c r="S337" s="27"/>
      <c r="T337" s="26"/>
      <c r="U337" s="26"/>
      <c r="V337" s="28"/>
      <c r="W337" s="29"/>
      <c r="X337" s="30"/>
      <c r="Y337" s="26"/>
      <c r="Z337" s="29"/>
      <c r="AA337" s="33" t="str">
        <f t="shared" si="5"/>
        <v/>
      </c>
      <c r="AB337" s="31"/>
      <c r="AC337" s="32"/>
      <c r="AD337" s="32"/>
      <c r="AE337" s="22" t="s">
        <v>550</v>
      </c>
      <c r="AF337" s="26" t="s">
        <v>53</v>
      </c>
      <c r="AG337" s="22"/>
    </row>
    <row r="338" spans="1:33" ht="60" x14ac:dyDescent="0.25">
      <c r="A338" s="20" t="s">
        <v>500</v>
      </c>
      <c r="B338" s="21">
        <v>49101602</v>
      </c>
      <c r="C338" s="22" t="s">
        <v>569</v>
      </c>
      <c r="D338" s="36">
        <v>43160</v>
      </c>
      <c r="E338" s="21" t="s">
        <v>3558</v>
      </c>
      <c r="F338" s="23" t="s">
        <v>3648</v>
      </c>
      <c r="G338" s="23" t="s">
        <v>3665</v>
      </c>
      <c r="H338" s="24">
        <v>20000000</v>
      </c>
      <c r="I338" s="25">
        <v>20000000</v>
      </c>
      <c r="J338" s="23" t="s">
        <v>3579</v>
      </c>
      <c r="K338" s="23" t="s">
        <v>47</v>
      </c>
      <c r="L338" s="22" t="s">
        <v>502</v>
      </c>
      <c r="M338" s="22" t="s">
        <v>503</v>
      </c>
      <c r="N338" s="22">
        <v>3837020</v>
      </c>
      <c r="O338" s="22" t="s">
        <v>504</v>
      </c>
      <c r="P338" s="26"/>
      <c r="Q338" s="26"/>
      <c r="R338" s="26"/>
      <c r="S338" s="27"/>
      <c r="T338" s="26"/>
      <c r="U338" s="26"/>
      <c r="V338" s="28"/>
      <c r="W338" s="29"/>
      <c r="X338" s="30"/>
      <c r="Y338" s="26"/>
      <c r="Z338" s="29"/>
      <c r="AA338" s="33" t="str">
        <f t="shared" si="5"/>
        <v/>
      </c>
      <c r="AB338" s="31"/>
      <c r="AC338" s="32"/>
      <c r="AD338" s="32"/>
      <c r="AE338" s="22" t="s">
        <v>548</v>
      </c>
      <c r="AF338" s="26" t="s">
        <v>53</v>
      </c>
      <c r="AG338" s="22"/>
    </row>
    <row r="339" spans="1:33" ht="60" x14ac:dyDescent="0.25">
      <c r="A339" s="20" t="s">
        <v>500</v>
      </c>
      <c r="B339" s="21"/>
      <c r="C339" s="22" t="s">
        <v>570</v>
      </c>
      <c r="D339" s="36">
        <v>43191</v>
      </c>
      <c r="E339" s="21" t="s">
        <v>3561</v>
      </c>
      <c r="F339" s="23" t="s">
        <v>3648</v>
      </c>
      <c r="G339" s="23" t="s">
        <v>3665</v>
      </c>
      <c r="H339" s="24">
        <v>8448000</v>
      </c>
      <c r="I339" s="25">
        <v>8448000</v>
      </c>
      <c r="J339" s="23" t="s">
        <v>3579</v>
      </c>
      <c r="K339" s="23" t="s">
        <v>47</v>
      </c>
      <c r="L339" s="22" t="s">
        <v>502</v>
      </c>
      <c r="M339" s="22" t="s">
        <v>503</v>
      </c>
      <c r="N339" s="22">
        <v>3837020</v>
      </c>
      <c r="O339" s="22" t="s">
        <v>504</v>
      </c>
      <c r="P339" s="26"/>
      <c r="Q339" s="26"/>
      <c r="R339" s="26"/>
      <c r="S339" s="27"/>
      <c r="T339" s="26"/>
      <c r="U339" s="26"/>
      <c r="V339" s="28"/>
      <c r="W339" s="29"/>
      <c r="X339" s="30"/>
      <c r="Y339" s="26"/>
      <c r="Z339" s="29"/>
      <c r="AA339" s="33" t="str">
        <f t="shared" si="5"/>
        <v/>
      </c>
      <c r="AB339" s="31"/>
      <c r="AC339" s="32"/>
      <c r="AD339" s="32"/>
      <c r="AE339" s="22" t="s">
        <v>556</v>
      </c>
      <c r="AF339" s="26" t="s">
        <v>53</v>
      </c>
      <c r="AG339" s="22"/>
    </row>
    <row r="340" spans="1:33" ht="60" x14ac:dyDescent="0.25">
      <c r="A340" s="20" t="s">
        <v>500</v>
      </c>
      <c r="B340" s="21">
        <v>80121604</v>
      </c>
      <c r="C340" s="22" t="s">
        <v>571</v>
      </c>
      <c r="D340" s="36">
        <v>43282</v>
      </c>
      <c r="E340" s="21" t="s">
        <v>3552</v>
      </c>
      <c r="F340" s="23" t="s">
        <v>4118</v>
      </c>
      <c r="G340" s="23" t="s">
        <v>3665</v>
      </c>
      <c r="H340" s="24">
        <v>36960000</v>
      </c>
      <c r="I340" s="25">
        <v>36960000</v>
      </c>
      <c r="J340" s="23" t="s">
        <v>3579</v>
      </c>
      <c r="K340" s="23" t="s">
        <v>47</v>
      </c>
      <c r="L340" s="22" t="s">
        <v>502</v>
      </c>
      <c r="M340" s="22" t="s">
        <v>503</v>
      </c>
      <c r="N340" s="22">
        <v>3837020</v>
      </c>
      <c r="O340" s="22" t="s">
        <v>504</v>
      </c>
      <c r="P340" s="26"/>
      <c r="Q340" s="26"/>
      <c r="R340" s="26"/>
      <c r="S340" s="27"/>
      <c r="T340" s="26"/>
      <c r="U340" s="26"/>
      <c r="V340" s="28"/>
      <c r="W340" s="29"/>
      <c r="X340" s="30"/>
      <c r="Y340" s="26"/>
      <c r="Z340" s="29"/>
      <c r="AA340" s="33" t="str">
        <f t="shared" si="5"/>
        <v/>
      </c>
      <c r="AB340" s="31"/>
      <c r="AC340" s="32"/>
      <c r="AD340" s="32"/>
      <c r="AE340" s="22" t="s">
        <v>572</v>
      </c>
      <c r="AF340" s="26" t="s">
        <v>53</v>
      </c>
      <c r="AG340" s="22"/>
    </row>
    <row r="341" spans="1:33" ht="60" x14ac:dyDescent="0.25">
      <c r="A341" s="20" t="s">
        <v>500</v>
      </c>
      <c r="B341" s="21">
        <v>53102710</v>
      </c>
      <c r="C341" s="22" t="s">
        <v>573</v>
      </c>
      <c r="D341" s="36">
        <v>43191</v>
      </c>
      <c r="E341" s="21" t="s">
        <v>3556</v>
      </c>
      <c r="F341" s="23" t="s">
        <v>3591</v>
      </c>
      <c r="G341" s="23" t="s">
        <v>3665</v>
      </c>
      <c r="H341" s="24">
        <v>137280000</v>
      </c>
      <c r="I341" s="25">
        <v>137280000</v>
      </c>
      <c r="J341" s="23" t="s">
        <v>3579</v>
      </c>
      <c r="K341" s="23" t="s">
        <v>47</v>
      </c>
      <c r="L341" s="22" t="s">
        <v>502</v>
      </c>
      <c r="M341" s="22" t="s">
        <v>503</v>
      </c>
      <c r="N341" s="22">
        <v>3837020</v>
      </c>
      <c r="O341" s="22" t="s">
        <v>504</v>
      </c>
      <c r="P341" s="26"/>
      <c r="Q341" s="26"/>
      <c r="R341" s="26"/>
      <c r="S341" s="27"/>
      <c r="T341" s="26"/>
      <c r="U341" s="26"/>
      <c r="V341" s="28"/>
      <c r="W341" s="29"/>
      <c r="X341" s="30"/>
      <c r="Y341" s="26"/>
      <c r="Z341" s="29"/>
      <c r="AA341" s="33" t="str">
        <f t="shared" si="5"/>
        <v/>
      </c>
      <c r="AB341" s="31"/>
      <c r="AC341" s="32"/>
      <c r="AD341" s="32"/>
      <c r="AE341" s="22" t="s">
        <v>556</v>
      </c>
      <c r="AF341" s="26" t="s">
        <v>53</v>
      </c>
      <c r="AG341" s="22"/>
    </row>
    <row r="342" spans="1:33" ht="76.5" x14ac:dyDescent="0.25">
      <c r="A342" s="20" t="s">
        <v>500</v>
      </c>
      <c r="B342" s="21">
        <v>84111603</v>
      </c>
      <c r="C342" s="22" t="s">
        <v>574</v>
      </c>
      <c r="D342" s="36">
        <v>43101</v>
      </c>
      <c r="E342" s="21" t="s">
        <v>3554</v>
      </c>
      <c r="F342" s="23" t="s">
        <v>4118</v>
      </c>
      <c r="G342" s="23" t="s">
        <v>3665</v>
      </c>
      <c r="H342" s="24">
        <v>11000000</v>
      </c>
      <c r="I342" s="25">
        <v>9924600</v>
      </c>
      <c r="J342" s="23" t="s">
        <v>3579</v>
      </c>
      <c r="K342" s="23" t="s">
        <v>47</v>
      </c>
      <c r="L342" s="22" t="s">
        <v>502</v>
      </c>
      <c r="M342" s="22" t="s">
        <v>503</v>
      </c>
      <c r="N342" s="22">
        <v>3837020</v>
      </c>
      <c r="O342" s="22" t="s">
        <v>504</v>
      </c>
      <c r="P342" s="26"/>
      <c r="Q342" s="26"/>
      <c r="R342" s="26"/>
      <c r="S342" s="27"/>
      <c r="T342" s="26"/>
      <c r="U342" s="26"/>
      <c r="V342" s="28">
        <v>8031</v>
      </c>
      <c r="W342" s="29">
        <v>20409</v>
      </c>
      <c r="X342" s="30">
        <v>43126</v>
      </c>
      <c r="Y342" s="26">
        <v>20180126</v>
      </c>
      <c r="Z342" s="29" t="s">
        <v>4134</v>
      </c>
      <c r="AA342" s="33">
        <f t="shared" si="5"/>
        <v>1</v>
      </c>
      <c r="AB342" s="31" t="s">
        <v>4135</v>
      </c>
      <c r="AC342" s="32" t="s">
        <v>360</v>
      </c>
      <c r="AD342" s="32"/>
      <c r="AE342" s="22" t="s">
        <v>572</v>
      </c>
      <c r="AF342" s="26" t="s">
        <v>53</v>
      </c>
      <c r="AG342" s="22"/>
    </row>
    <row r="343" spans="1:33" ht="60" x14ac:dyDescent="0.25">
      <c r="A343" s="20" t="s">
        <v>500</v>
      </c>
      <c r="B343" s="21">
        <v>84111603</v>
      </c>
      <c r="C343" s="22" t="s">
        <v>575</v>
      </c>
      <c r="D343" s="36">
        <v>43221</v>
      </c>
      <c r="E343" s="21" t="s">
        <v>3560</v>
      </c>
      <c r="F343" s="23" t="s">
        <v>3648</v>
      </c>
      <c r="G343" s="23" t="s">
        <v>3665</v>
      </c>
      <c r="H343" s="24">
        <v>17000000</v>
      </c>
      <c r="I343" s="25">
        <v>17000000</v>
      </c>
      <c r="J343" s="23" t="s">
        <v>3579</v>
      </c>
      <c r="K343" s="23" t="s">
        <v>47</v>
      </c>
      <c r="L343" s="22" t="s">
        <v>502</v>
      </c>
      <c r="M343" s="22" t="s">
        <v>503</v>
      </c>
      <c r="N343" s="22">
        <v>3837020</v>
      </c>
      <c r="O343" s="22" t="s">
        <v>504</v>
      </c>
      <c r="P343" s="26"/>
      <c r="Q343" s="26"/>
      <c r="R343" s="26"/>
      <c r="S343" s="27"/>
      <c r="T343" s="26"/>
      <c r="U343" s="26"/>
      <c r="V343" s="28"/>
      <c r="W343" s="29"/>
      <c r="X343" s="30"/>
      <c r="Y343" s="26"/>
      <c r="Z343" s="29"/>
      <c r="AA343" s="33" t="str">
        <f t="shared" si="5"/>
        <v/>
      </c>
      <c r="AB343" s="31"/>
      <c r="AC343" s="32"/>
      <c r="AD343" s="32"/>
      <c r="AE343" s="22" t="s">
        <v>572</v>
      </c>
      <c r="AF343" s="26" t="s">
        <v>53</v>
      </c>
      <c r="AG343" s="22"/>
    </row>
    <row r="344" spans="1:33" ht="60" x14ac:dyDescent="0.25">
      <c r="A344" s="20" t="s">
        <v>500</v>
      </c>
      <c r="B344" s="21">
        <v>84111603</v>
      </c>
      <c r="C344" s="22" t="s">
        <v>576</v>
      </c>
      <c r="D344" s="36">
        <v>43282</v>
      </c>
      <c r="E344" s="21" t="s">
        <v>3560</v>
      </c>
      <c r="F344" s="23" t="s">
        <v>3648</v>
      </c>
      <c r="G344" s="23" t="s">
        <v>3665</v>
      </c>
      <c r="H344" s="24">
        <v>12000000</v>
      </c>
      <c r="I344" s="25">
        <v>12000000</v>
      </c>
      <c r="J344" s="23" t="s">
        <v>3579</v>
      </c>
      <c r="K344" s="23" t="s">
        <v>47</v>
      </c>
      <c r="L344" s="22" t="s">
        <v>502</v>
      </c>
      <c r="M344" s="22" t="s">
        <v>503</v>
      </c>
      <c r="N344" s="22">
        <v>3837020</v>
      </c>
      <c r="O344" s="22" t="s">
        <v>504</v>
      </c>
      <c r="P344" s="26"/>
      <c r="Q344" s="26"/>
      <c r="R344" s="26"/>
      <c r="S344" s="27"/>
      <c r="T344" s="26"/>
      <c r="U344" s="26"/>
      <c r="V344" s="28"/>
      <c r="W344" s="29"/>
      <c r="X344" s="30"/>
      <c r="Y344" s="26"/>
      <c r="Z344" s="29"/>
      <c r="AA344" s="33" t="str">
        <f t="shared" si="5"/>
        <v/>
      </c>
      <c r="AB344" s="31"/>
      <c r="AC344" s="32"/>
      <c r="AD344" s="32"/>
      <c r="AE344" s="22" t="s">
        <v>572</v>
      </c>
      <c r="AF344" s="26" t="s">
        <v>53</v>
      </c>
      <c r="AG344" s="22"/>
    </row>
    <row r="345" spans="1:33" ht="60" x14ac:dyDescent="0.25">
      <c r="A345" s="20" t="s">
        <v>500</v>
      </c>
      <c r="B345" s="21">
        <v>80111700</v>
      </c>
      <c r="C345" s="22" t="s">
        <v>577</v>
      </c>
      <c r="D345" s="36">
        <v>43282</v>
      </c>
      <c r="E345" s="21" t="s">
        <v>3549</v>
      </c>
      <c r="F345" s="23" t="s">
        <v>3648</v>
      </c>
      <c r="G345" s="23" t="s">
        <v>3665</v>
      </c>
      <c r="H345" s="24">
        <v>10000000</v>
      </c>
      <c r="I345" s="25">
        <v>10000000</v>
      </c>
      <c r="J345" s="23" t="s">
        <v>3579</v>
      </c>
      <c r="K345" s="23" t="s">
        <v>47</v>
      </c>
      <c r="L345" s="22" t="s">
        <v>502</v>
      </c>
      <c r="M345" s="22" t="s">
        <v>503</v>
      </c>
      <c r="N345" s="22">
        <v>3837020</v>
      </c>
      <c r="O345" s="22" t="s">
        <v>504</v>
      </c>
      <c r="P345" s="26"/>
      <c r="Q345" s="26"/>
      <c r="R345" s="26"/>
      <c r="S345" s="27"/>
      <c r="T345" s="26"/>
      <c r="U345" s="26"/>
      <c r="V345" s="28"/>
      <c r="W345" s="29"/>
      <c r="X345" s="30"/>
      <c r="Y345" s="26"/>
      <c r="Z345" s="29"/>
      <c r="AA345" s="33" t="str">
        <f t="shared" si="5"/>
        <v/>
      </c>
      <c r="AB345" s="31"/>
      <c r="AC345" s="32"/>
      <c r="AD345" s="32"/>
      <c r="AE345" s="22" t="s">
        <v>578</v>
      </c>
      <c r="AF345" s="26" t="s">
        <v>53</v>
      </c>
      <c r="AG345" s="22"/>
    </row>
    <row r="346" spans="1:33" ht="60" x14ac:dyDescent="0.25">
      <c r="A346" s="20" t="s">
        <v>500</v>
      </c>
      <c r="B346" s="21">
        <v>84111603</v>
      </c>
      <c r="C346" s="22" t="s">
        <v>579</v>
      </c>
      <c r="D346" s="36">
        <v>43282</v>
      </c>
      <c r="E346" s="21" t="s">
        <v>3560</v>
      </c>
      <c r="F346" s="23" t="s">
        <v>4118</v>
      </c>
      <c r="G346" s="23" t="s">
        <v>3665</v>
      </c>
      <c r="H346" s="24">
        <v>7000000</v>
      </c>
      <c r="I346" s="25">
        <v>7000000</v>
      </c>
      <c r="J346" s="23" t="s">
        <v>3579</v>
      </c>
      <c r="K346" s="23" t="s">
        <v>47</v>
      </c>
      <c r="L346" s="22" t="s">
        <v>502</v>
      </c>
      <c r="M346" s="22" t="s">
        <v>503</v>
      </c>
      <c r="N346" s="22">
        <v>3837020</v>
      </c>
      <c r="O346" s="22" t="s">
        <v>504</v>
      </c>
      <c r="P346" s="26"/>
      <c r="Q346" s="26"/>
      <c r="R346" s="26"/>
      <c r="S346" s="27"/>
      <c r="T346" s="26"/>
      <c r="U346" s="26"/>
      <c r="V346" s="28"/>
      <c r="W346" s="29"/>
      <c r="X346" s="30"/>
      <c r="Y346" s="26"/>
      <c r="Z346" s="29"/>
      <c r="AA346" s="33" t="str">
        <f t="shared" si="5"/>
        <v/>
      </c>
      <c r="AB346" s="31"/>
      <c r="AC346" s="32"/>
      <c r="AD346" s="32"/>
      <c r="AE346" s="22" t="s">
        <v>572</v>
      </c>
      <c r="AF346" s="26" t="s">
        <v>53</v>
      </c>
      <c r="AG346" s="22"/>
    </row>
    <row r="347" spans="1:33" ht="60" x14ac:dyDescent="0.25">
      <c r="A347" s="20" t="s">
        <v>500</v>
      </c>
      <c r="B347" s="21">
        <v>84111603</v>
      </c>
      <c r="C347" s="22" t="s">
        <v>580</v>
      </c>
      <c r="D347" s="36">
        <v>43221</v>
      </c>
      <c r="E347" s="21" t="s">
        <v>4136</v>
      </c>
      <c r="F347" s="23" t="s">
        <v>3648</v>
      </c>
      <c r="G347" s="23" t="s">
        <v>3665</v>
      </c>
      <c r="H347" s="24">
        <v>6000000</v>
      </c>
      <c r="I347" s="25">
        <v>6731235</v>
      </c>
      <c r="J347" s="23" t="s">
        <v>3579</v>
      </c>
      <c r="K347" s="23" t="s">
        <v>47</v>
      </c>
      <c r="L347" s="22" t="s">
        <v>502</v>
      </c>
      <c r="M347" s="22" t="s">
        <v>503</v>
      </c>
      <c r="N347" s="22">
        <v>3837020</v>
      </c>
      <c r="O347" s="22" t="s">
        <v>504</v>
      </c>
      <c r="P347" s="26"/>
      <c r="Q347" s="26"/>
      <c r="R347" s="26"/>
      <c r="S347" s="27"/>
      <c r="T347" s="26"/>
      <c r="U347" s="26"/>
      <c r="V347" s="28">
        <v>8139</v>
      </c>
      <c r="W347" s="29">
        <v>21011</v>
      </c>
      <c r="X347" s="30">
        <v>43201</v>
      </c>
      <c r="Y347" s="26">
        <v>20180427</v>
      </c>
      <c r="Z347" s="29">
        <v>4600008095</v>
      </c>
      <c r="AA347" s="33">
        <f t="shared" si="5"/>
        <v>1</v>
      </c>
      <c r="AB347" s="31" t="s">
        <v>4137</v>
      </c>
      <c r="AC347" s="32" t="s">
        <v>1172</v>
      </c>
      <c r="AD347" s="32"/>
      <c r="AE347" s="22" t="s">
        <v>581</v>
      </c>
      <c r="AF347" s="26" t="s">
        <v>53</v>
      </c>
      <c r="AG347" s="22"/>
    </row>
    <row r="348" spans="1:33" ht="60" x14ac:dyDescent="0.25">
      <c r="A348" s="20" t="s">
        <v>500</v>
      </c>
      <c r="B348" s="21">
        <v>84111603</v>
      </c>
      <c r="C348" s="22" t="s">
        <v>582</v>
      </c>
      <c r="D348" s="36">
        <v>43101</v>
      </c>
      <c r="E348" s="21" t="s">
        <v>3560</v>
      </c>
      <c r="F348" s="23" t="s">
        <v>4118</v>
      </c>
      <c r="G348" s="23" t="s">
        <v>3665</v>
      </c>
      <c r="H348" s="24">
        <v>19000000</v>
      </c>
      <c r="I348" s="25">
        <v>17208426</v>
      </c>
      <c r="J348" s="23" t="s">
        <v>3579</v>
      </c>
      <c r="K348" s="23" t="s">
        <v>47</v>
      </c>
      <c r="L348" s="22" t="s">
        <v>502</v>
      </c>
      <c r="M348" s="22" t="s">
        <v>503</v>
      </c>
      <c r="N348" s="22">
        <v>3837020</v>
      </c>
      <c r="O348" s="22" t="s">
        <v>504</v>
      </c>
      <c r="P348" s="26"/>
      <c r="Q348" s="26"/>
      <c r="R348" s="26"/>
      <c r="S348" s="27"/>
      <c r="T348" s="26"/>
      <c r="U348" s="26"/>
      <c r="V348" s="28">
        <v>8036</v>
      </c>
      <c r="W348" s="29">
        <v>20551</v>
      </c>
      <c r="X348" s="30">
        <v>43126</v>
      </c>
      <c r="Y348" s="26">
        <v>20180126</v>
      </c>
      <c r="Z348" s="29" t="s">
        <v>4138</v>
      </c>
      <c r="AA348" s="33">
        <f t="shared" si="5"/>
        <v>1</v>
      </c>
      <c r="AB348" s="31" t="s">
        <v>4139</v>
      </c>
      <c r="AC348" s="32" t="s">
        <v>360</v>
      </c>
      <c r="AD348" s="32"/>
      <c r="AE348" s="22" t="s">
        <v>581</v>
      </c>
      <c r="AF348" s="26" t="s">
        <v>53</v>
      </c>
      <c r="AG348" s="22"/>
    </row>
    <row r="349" spans="1:33" ht="60" x14ac:dyDescent="0.25">
      <c r="A349" s="20" t="s">
        <v>500</v>
      </c>
      <c r="B349" s="21">
        <v>41104207</v>
      </c>
      <c r="C349" s="22" t="s">
        <v>583</v>
      </c>
      <c r="D349" s="36">
        <v>43221</v>
      </c>
      <c r="E349" s="21" t="s">
        <v>3561</v>
      </c>
      <c r="F349" s="23" t="s">
        <v>3648</v>
      </c>
      <c r="G349" s="23" t="s">
        <v>3665</v>
      </c>
      <c r="H349" s="24">
        <v>10000000</v>
      </c>
      <c r="I349" s="25">
        <v>6871722</v>
      </c>
      <c r="J349" s="23" t="s">
        <v>3579</v>
      </c>
      <c r="K349" s="23" t="s">
        <v>47</v>
      </c>
      <c r="L349" s="22" t="s">
        <v>502</v>
      </c>
      <c r="M349" s="22" t="s">
        <v>503</v>
      </c>
      <c r="N349" s="22">
        <v>3837020</v>
      </c>
      <c r="O349" s="22" t="s">
        <v>504</v>
      </c>
      <c r="P349" s="26"/>
      <c r="Q349" s="26"/>
      <c r="R349" s="26"/>
      <c r="S349" s="27"/>
      <c r="T349" s="26"/>
      <c r="U349" s="26"/>
      <c r="V349" s="28"/>
      <c r="W349" s="29"/>
      <c r="X349" s="30"/>
      <c r="Y349" s="26"/>
      <c r="Z349" s="29"/>
      <c r="AA349" s="33" t="str">
        <f t="shared" si="5"/>
        <v/>
      </c>
      <c r="AB349" s="31"/>
      <c r="AC349" s="32"/>
      <c r="AD349" s="32"/>
      <c r="AE349" s="22" t="s">
        <v>572</v>
      </c>
      <c r="AF349" s="26" t="s">
        <v>53</v>
      </c>
      <c r="AG349" s="22"/>
    </row>
    <row r="350" spans="1:33" ht="60" x14ac:dyDescent="0.25">
      <c r="A350" s="20" t="s">
        <v>500</v>
      </c>
      <c r="B350" s="21">
        <v>41104207</v>
      </c>
      <c r="C350" s="22" t="s">
        <v>4140</v>
      </c>
      <c r="D350" s="36">
        <v>43149</v>
      </c>
      <c r="E350" s="21" t="s">
        <v>3556</v>
      </c>
      <c r="F350" s="23" t="s">
        <v>3648</v>
      </c>
      <c r="G350" s="23" t="s">
        <v>3665</v>
      </c>
      <c r="H350" s="24">
        <v>10000000</v>
      </c>
      <c r="I350" s="25">
        <v>101830062</v>
      </c>
      <c r="J350" s="23" t="s">
        <v>3579</v>
      </c>
      <c r="K350" s="23" t="s">
        <v>47</v>
      </c>
      <c r="L350" s="22" t="s">
        <v>502</v>
      </c>
      <c r="M350" s="22" t="s">
        <v>503</v>
      </c>
      <c r="N350" s="22" t="s">
        <v>663</v>
      </c>
      <c r="O350" s="22" t="s">
        <v>504</v>
      </c>
      <c r="P350" s="26"/>
      <c r="Q350" s="26"/>
      <c r="R350" s="26"/>
      <c r="S350" s="27"/>
      <c r="T350" s="26"/>
      <c r="U350" s="26"/>
      <c r="V350" s="28" t="s">
        <v>4141</v>
      </c>
      <c r="W350" s="29">
        <v>21081</v>
      </c>
      <c r="X350" s="30">
        <v>43157</v>
      </c>
      <c r="Y350" s="26">
        <v>20180316</v>
      </c>
      <c r="Z350" s="29" t="s">
        <v>4142</v>
      </c>
      <c r="AA350" s="33">
        <f t="shared" si="5"/>
        <v>1</v>
      </c>
      <c r="AB350" s="31" t="s">
        <v>4143</v>
      </c>
      <c r="AC350" s="32" t="s">
        <v>360</v>
      </c>
      <c r="AD350" s="32"/>
      <c r="AE350" s="22" t="s">
        <v>572</v>
      </c>
      <c r="AF350" s="26" t="s">
        <v>53</v>
      </c>
      <c r="AG350" s="22"/>
    </row>
    <row r="351" spans="1:33" ht="60" x14ac:dyDescent="0.25">
      <c r="A351" s="20" t="s">
        <v>500</v>
      </c>
      <c r="B351" s="21">
        <v>80101500</v>
      </c>
      <c r="C351" s="22" t="s">
        <v>584</v>
      </c>
      <c r="D351" s="36">
        <v>43101</v>
      </c>
      <c r="E351" s="21" t="s">
        <v>3557</v>
      </c>
      <c r="F351" s="23" t="s">
        <v>4144</v>
      </c>
      <c r="G351" s="23" t="s">
        <v>3665</v>
      </c>
      <c r="H351" s="24">
        <v>0</v>
      </c>
      <c r="I351" s="25">
        <v>0</v>
      </c>
      <c r="J351" s="23" t="s">
        <v>3579</v>
      </c>
      <c r="K351" s="23" t="s">
        <v>47</v>
      </c>
      <c r="L351" s="22" t="s">
        <v>502</v>
      </c>
      <c r="M351" s="22" t="s">
        <v>503</v>
      </c>
      <c r="N351" s="22">
        <v>3837020</v>
      </c>
      <c r="O351" s="22" t="s">
        <v>504</v>
      </c>
      <c r="P351" s="26"/>
      <c r="Q351" s="26"/>
      <c r="R351" s="26"/>
      <c r="S351" s="27"/>
      <c r="T351" s="26"/>
      <c r="U351" s="26"/>
      <c r="V351" s="28"/>
      <c r="W351" s="29"/>
      <c r="X351" s="30"/>
      <c r="Y351" s="26"/>
      <c r="Z351" s="29"/>
      <c r="AA351" s="33" t="str">
        <f t="shared" si="5"/>
        <v/>
      </c>
      <c r="AB351" s="31"/>
      <c r="AC351" s="32"/>
      <c r="AD351" s="32"/>
      <c r="AE351" s="22" t="s">
        <v>585</v>
      </c>
      <c r="AF351" s="26" t="s">
        <v>53</v>
      </c>
      <c r="AG351" s="22"/>
    </row>
    <row r="352" spans="1:33" ht="60" x14ac:dyDescent="0.25">
      <c r="A352" s="20" t="s">
        <v>500</v>
      </c>
      <c r="B352" s="21">
        <v>80101500</v>
      </c>
      <c r="C352" s="22" t="s">
        <v>4145</v>
      </c>
      <c r="D352" s="36">
        <v>43101</v>
      </c>
      <c r="E352" s="21" t="s">
        <v>3557</v>
      </c>
      <c r="F352" s="23" t="s">
        <v>4144</v>
      </c>
      <c r="G352" s="23" t="s">
        <v>3665</v>
      </c>
      <c r="H352" s="24">
        <v>0</v>
      </c>
      <c r="I352" s="25">
        <v>0</v>
      </c>
      <c r="J352" s="23" t="s">
        <v>3579</v>
      </c>
      <c r="K352" s="23" t="s">
        <v>47</v>
      </c>
      <c r="L352" s="22" t="s">
        <v>502</v>
      </c>
      <c r="M352" s="22" t="s">
        <v>503</v>
      </c>
      <c r="N352" s="22">
        <v>3837020</v>
      </c>
      <c r="O352" s="22" t="s">
        <v>504</v>
      </c>
      <c r="P352" s="26"/>
      <c r="Q352" s="26"/>
      <c r="R352" s="26"/>
      <c r="S352" s="27"/>
      <c r="T352" s="26"/>
      <c r="U352" s="26"/>
      <c r="V352" s="28"/>
      <c r="W352" s="29"/>
      <c r="X352" s="30"/>
      <c r="Y352" s="26"/>
      <c r="Z352" s="29"/>
      <c r="AA352" s="33" t="str">
        <f t="shared" si="5"/>
        <v/>
      </c>
      <c r="AB352" s="31"/>
      <c r="AC352" s="32"/>
      <c r="AD352" s="32"/>
      <c r="AE352" s="22" t="s">
        <v>572</v>
      </c>
      <c r="AF352" s="26" t="s">
        <v>53</v>
      </c>
      <c r="AG352" s="22"/>
    </row>
    <row r="353" spans="1:33" ht="60" x14ac:dyDescent="0.25">
      <c r="A353" s="20" t="s">
        <v>500</v>
      </c>
      <c r="B353" s="21">
        <v>80111700</v>
      </c>
      <c r="C353" s="22" t="s">
        <v>586</v>
      </c>
      <c r="D353" s="36">
        <v>43282</v>
      </c>
      <c r="E353" s="21" t="s">
        <v>3550</v>
      </c>
      <c r="F353" s="23" t="s">
        <v>4144</v>
      </c>
      <c r="G353" s="23" t="s">
        <v>3665</v>
      </c>
      <c r="H353" s="24">
        <v>0</v>
      </c>
      <c r="I353" s="25">
        <v>0</v>
      </c>
      <c r="J353" s="23" t="s">
        <v>3579</v>
      </c>
      <c r="K353" s="23" t="s">
        <v>47</v>
      </c>
      <c r="L353" s="22" t="s">
        <v>502</v>
      </c>
      <c r="M353" s="22" t="s">
        <v>503</v>
      </c>
      <c r="N353" s="22">
        <v>3837020</v>
      </c>
      <c r="O353" s="22" t="s">
        <v>504</v>
      </c>
      <c r="P353" s="26"/>
      <c r="Q353" s="26"/>
      <c r="R353" s="26"/>
      <c r="S353" s="27"/>
      <c r="T353" s="26"/>
      <c r="U353" s="26"/>
      <c r="V353" s="28"/>
      <c r="W353" s="29"/>
      <c r="X353" s="30"/>
      <c r="Y353" s="26"/>
      <c r="Z353" s="29"/>
      <c r="AA353" s="33" t="str">
        <f t="shared" si="5"/>
        <v/>
      </c>
      <c r="AB353" s="31"/>
      <c r="AC353" s="32"/>
      <c r="AD353" s="32"/>
      <c r="AE353" s="22" t="s">
        <v>572</v>
      </c>
      <c r="AF353" s="26" t="s">
        <v>53</v>
      </c>
      <c r="AG353" s="22"/>
    </row>
    <row r="354" spans="1:33" ht="60" x14ac:dyDescent="0.25">
      <c r="A354" s="20" t="s">
        <v>500</v>
      </c>
      <c r="B354" s="21" t="s">
        <v>587</v>
      </c>
      <c r="C354" s="22" t="s">
        <v>588</v>
      </c>
      <c r="D354" s="36">
        <v>43221</v>
      </c>
      <c r="E354" s="21" t="s">
        <v>3558</v>
      </c>
      <c r="F354" s="23" t="s">
        <v>3591</v>
      </c>
      <c r="G354" s="23" t="s">
        <v>3665</v>
      </c>
      <c r="H354" s="24">
        <v>2148509236</v>
      </c>
      <c r="I354" s="25">
        <v>2148509236</v>
      </c>
      <c r="J354" s="23" t="s">
        <v>3579</v>
      </c>
      <c r="K354" s="23" t="s">
        <v>47</v>
      </c>
      <c r="L354" s="22" t="s">
        <v>502</v>
      </c>
      <c r="M354" s="22" t="s">
        <v>503</v>
      </c>
      <c r="N354" s="22">
        <v>3837020</v>
      </c>
      <c r="O354" s="22" t="s">
        <v>504</v>
      </c>
      <c r="P354" s="26"/>
      <c r="Q354" s="26"/>
      <c r="R354" s="26"/>
      <c r="S354" s="27"/>
      <c r="T354" s="26"/>
      <c r="U354" s="26"/>
      <c r="V354" s="28"/>
      <c r="W354" s="29">
        <v>21428</v>
      </c>
      <c r="X354" s="30"/>
      <c r="Y354" s="26"/>
      <c r="Z354" s="29"/>
      <c r="AA354" s="33">
        <f t="shared" si="5"/>
        <v>0</v>
      </c>
      <c r="AB354" s="31"/>
      <c r="AC354" s="32"/>
      <c r="AD354" s="32"/>
      <c r="AE354" s="22" t="s">
        <v>589</v>
      </c>
      <c r="AF354" s="26" t="s">
        <v>53</v>
      </c>
      <c r="AG354" s="22"/>
    </row>
    <row r="355" spans="1:33" ht="60" x14ac:dyDescent="0.25">
      <c r="A355" s="20" t="s">
        <v>500</v>
      </c>
      <c r="B355" s="21">
        <v>50161814</v>
      </c>
      <c r="C355" s="22" t="s">
        <v>591</v>
      </c>
      <c r="D355" s="36">
        <v>43132</v>
      </c>
      <c r="E355" s="21" t="s">
        <v>3549</v>
      </c>
      <c r="F355" s="23" t="s">
        <v>3591</v>
      </c>
      <c r="G355" s="23" t="s">
        <v>3665</v>
      </c>
      <c r="H355" s="24">
        <v>532405104.87583202</v>
      </c>
      <c r="I355" s="25">
        <v>532405104.87583202</v>
      </c>
      <c r="J355" s="23" t="s">
        <v>3579</v>
      </c>
      <c r="K355" s="23" t="s">
        <v>47</v>
      </c>
      <c r="L355" s="22" t="s">
        <v>502</v>
      </c>
      <c r="M355" s="22" t="s">
        <v>503</v>
      </c>
      <c r="N355" s="22">
        <v>3837020</v>
      </c>
      <c r="O355" s="22" t="s">
        <v>504</v>
      </c>
      <c r="P355" s="26"/>
      <c r="Q355" s="26"/>
      <c r="R355" s="26"/>
      <c r="S355" s="27"/>
      <c r="T355" s="26"/>
      <c r="U355" s="26"/>
      <c r="V355" s="28"/>
      <c r="W355" s="29">
        <v>21116</v>
      </c>
      <c r="X355" s="30"/>
      <c r="Y355" s="26"/>
      <c r="Z355" s="29"/>
      <c r="AA355" s="33">
        <f t="shared" si="5"/>
        <v>0</v>
      </c>
      <c r="AB355" s="31"/>
      <c r="AC355" s="32"/>
      <c r="AD355" s="32"/>
      <c r="AE355" s="22" t="s">
        <v>592</v>
      </c>
      <c r="AF355" s="26" t="s">
        <v>53</v>
      </c>
      <c r="AG355" s="22"/>
    </row>
    <row r="356" spans="1:33" ht="60" x14ac:dyDescent="0.25">
      <c r="A356" s="20" t="s">
        <v>500</v>
      </c>
      <c r="B356" s="21">
        <v>50161814</v>
      </c>
      <c r="C356" s="22" t="s">
        <v>593</v>
      </c>
      <c r="D356" s="36">
        <v>43160</v>
      </c>
      <c r="E356" s="21" t="s">
        <v>3558</v>
      </c>
      <c r="F356" s="23" t="s">
        <v>3591</v>
      </c>
      <c r="G356" s="23" t="s">
        <v>3665</v>
      </c>
      <c r="H356" s="24">
        <v>260111529.49009866</v>
      </c>
      <c r="I356" s="25">
        <v>260111529.49009866</v>
      </c>
      <c r="J356" s="23" t="s">
        <v>3579</v>
      </c>
      <c r="K356" s="23" t="s">
        <v>47</v>
      </c>
      <c r="L356" s="22" t="s">
        <v>502</v>
      </c>
      <c r="M356" s="22" t="s">
        <v>503</v>
      </c>
      <c r="N356" s="22">
        <v>3837020</v>
      </c>
      <c r="O356" s="22" t="s">
        <v>504</v>
      </c>
      <c r="P356" s="26"/>
      <c r="Q356" s="26"/>
      <c r="R356" s="26"/>
      <c r="S356" s="27"/>
      <c r="T356" s="26"/>
      <c r="U356" s="26"/>
      <c r="V356" s="28">
        <v>8159</v>
      </c>
      <c r="W356" s="29">
        <v>21179</v>
      </c>
      <c r="X356" s="30">
        <v>43202</v>
      </c>
      <c r="Y356" s="26"/>
      <c r="Z356" s="29"/>
      <c r="AA356" s="33">
        <f t="shared" si="5"/>
        <v>0.33</v>
      </c>
      <c r="AB356" s="31"/>
      <c r="AC356" s="32" t="s">
        <v>324</v>
      </c>
      <c r="AD356" s="32"/>
      <c r="AE356" s="22" t="s">
        <v>592</v>
      </c>
      <c r="AF356" s="26" t="s">
        <v>53</v>
      </c>
      <c r="AG356" s="22"/>
    </row>
    <row r="357" spans="1:33" ht="60" x14ac:dyDescent="0.25">
      <c r="A357" s="20" t="s">
        <v>500</v>
      </c>
      <c r="B357" s="21" t="s">
        <v>4146</v>
      </c>
      <c r="C357" s="22" t="s">
        <v>594</v>
      </c>
      <c r="D357" s="36">
        <v>43160</v>
      </c>
      <c r="E357" s="21" t="s">
        <v>3558</v>
      </c>
      <c r="F357" s="23" t="s">
        <v>3648</v>
      </c>
      <c r="G357" s="23" t="s">
        <v>3665</v>
      </c>
      <c r="H357" s="24">
        <v>39276472.805230103</v>
      </c>
      <c r="I357" s="25">
        <v>39276472.805230103</v>
      </c>
      <c r="J357" s="23" t="s">
        <v>3579</v>
      </c>
      <c r="K357" s="23" t="s">
        <v>47</v>
      </c>
      <c r="L357" s="22" t="s">
        <v>502</v>
      </c>
      <c r="M357" s="22" t="s">
        <v>503</v>
      </c>
      <c r="N357" s="22">
        <v>3837020</v>
      </c>
      <c r="O357" s="22" t="s">
        <v>504</v>
      </c>
      <c r="P357" s="26"/>
      <c r="Q357" s="26"/>
      <c r="R357" s="26"/>
      <c r="S357" s="27"/>
      <c r="T357" s="26"/>
      <c r="U357" s="26"/>
      <c r="V357" s="28">
        <v>8186</v>
      </c>
      <c r="W357" s="29">
        <v>21263</v>
      </c>
      <c r="X357" s="30"/>
      <c r="Y357" s="26"/>
      <c r="Z357" s="29"/>
      <c r="AA357" s="33">
        <f t="shared" si="5"/>
        <v>0</v>
      </c>
      <c r="AB357" s="31"/>
      <c r="AC357" s="32"/>
      <c r="AD357" s="32"/>
      <c r="AE357" s="22" t="s">
        <v>592</v>
      </c>
      <c r="AF357" s="26" t="s">
        <v>53</v>
      </c>
      <c r="AG357" s="22"/>
    </row>
    <row r="358" spans="1:33" ht="60" x14ac:dyDescent="0.25">
      <c r="A358" s="20" t="s">
        <v>500</v>
      </c>
      <c r="B358" s="21">
        <v>12352104</v>
      </c>
      <c r="C358" s="22" t="s">
        <v>595</v>
      </c>
      <c r="D358" s="36">
        <v>43101</v>
      </c>
      <c r="E358" s="21" t="s">
        <v>3557</v>
      </c>
      <c r="F358" s="23" t="s">
        <v>3591</v>
      </c>
      <c r="G358" s="23" t="s">
        <v>3665</v>
      </c>
      <c r="H358" s="24">
        <v>12484008598</v>
      </c>
      <c r="I358" s="25">
        <v>12484008598</v>
      </c>
      <c r="J358" s="23" t="s">
        <v>3579</v>
      </c>
      <c r="K358" s="23" t="s">
        <v>47</v>
      </c>
      <c r="L358" s="22" t="s">
        <v>502</v>
      </c>
      <c r="M358" s="22" t="s">
        <v>503</v>
      </c>
      <c r="N358" s="22">
        <v>3837020</v>
      </c>
      <c r="O358" s="22" t="s">
        <v>504</v>
      </c>
      <c r="P358" s="26" t="s">
        <v>525</v>
      </c>
      <c r="Q358" s="26" t="s">
        <v>530</v>
      </c>
      <c r="R358" s="26" t="s">
        <v>612</v>
      </c>
      <c r="S358" s="27" t="s">
        <v>4147</v>
      </c>
      <c r="T358" s="26" t="s">
        <v>530</v>
      </c>
      <c r="U358" s="26" t="s">
        <v>613</v>
      </c>
      <c r="V358" s="28">
        <v>8160</v>
      </c>
      <c r="W358" s="29">
        <v>21158</v>
      </c>
      <c r="X358" s="30">
        <v>43207</v>
      </c>
      <c r="Y358" s="26"/>
      <c r="Z358" s="29"/>
      <c r="AA358" s="33">
        <f t="shared" si="5"/>
        <v>0.33</v>
      </c>
      <c r="AB358" s="31"/>
      <c r="AC358" s="32"/>
      <c r="AD358" s="32"/>
      <c r="AE358" s="22" t="s">
        <v>596</v>
      </c>
      <c r="AF358" s="26" t="s">
        <v>53</v>
      </c>
      <c r="AG358" s="22"/>
    </row>
    <row r="359" spans="1:33" ht="60" x14ac:dyDescent="0.25">
      <c r="A359" s="20" t="s">
        <v>500</v>
      </c>
      <c r="B359" s="21">
        <v>12352104</v>
      </c>
      <c r="C359" s="22" t="s">
        <v>597</v>
      </c>
      <c r="D359" s="36">
        <v>43101</v>
      </c>
      <c r="E359" s="21" t="s">
        <v>3557</v>
      </c>
      <c r="F359" s="23" t="s">
        <v>3591</v>
      </c>
      <c r="G359" s="23" t="s">
        <v>3665</v>
      </c>
      <c r="H359" s="24">
        <v>36657842215</v>
      </c>
      <c r="I359" s="25">
        <v>36657842215</v>
      </c>
      <c r="J359" s="23" t="s">
        <v>3579</v>
      </c>
      <c r="K359" s="23" t="s">
        <v>47</v>
      </c>
      <c r="L359" s="22" t="s">
        <v>502</v>
      </c>
      <c r="M359" s="22" t="s">
        <v>503</v>
      </c>
      <c r="N359" s="22">
        <v>3837020</v>
      </c>
      <c r="O359" s="22" t="s">
        <v>504</v>
      </c>
      <c r="P359" s="26"/>
      <c r="Q359" s="26"/>
      <c r="R359" s="26"/>
      <c r="S359" s="27"/>
      <c r="T359" s="26"/>
      <c r="U359" s="26"/>
      <c r="V359" s="28">
        <v>8144</v>
      </c>
      <c r="W359" s="29">
        <v>20090</v>
      </c>
      <c r="X359" s="30">
        <v>43207</v>
      </c>
      <c r="Y359" s="26"/>
      <c r="Z359" s="29"/>
      <c r="AA359" s="33">
        <f t="shared" si="5"/>
        <v>0.33</v>
      </c>
      <c r="AB359" s="31"/>
      <c r="AC359" s="32"/>
      <c r="AD359" s="32"/>
      <c r="AE359" s="22" t="s">
        <v>598</v>
      </c>
      <c r="AF359" s="26" t="s">
        <v>599</v>
      </c>
      <c r="AG359" s="22"/>
    </row>
    <row r="360" spans="1:33" ht="60" x14ac:dyDescent="0.25">
      <c r="A360" s="20" t="s">
        <v>500</v>
      </c>
      <c r="B360" s="21">
        <v>50202200</v>
      </c>
      <c r="C360" s="22" t="s">
        <v>600</v>
      </c>
      <c r="D360" s="36">
        <v>43282</v>
      </c>
      <c r="E360" s="21" t="s">
        <v>3552</v>
      </c>
      <c r="F360" s="23" t="s">
        <v>4118</v>
      </c>
      <c r="G360" s="23" t="s">
        <v>3665</v>
      </c>
      <c r="H360" s="24">
        <v>1033471343.8407354</v>
      </c>
      <c r="I360" s="25">
        <v>1033471343.8407354</v>
      </c>
      <c r="J360" s="23" t="s">
        <v>3579</v>
      </c>
      <c r="K360" s="23" t="s">
        <v>47</v>
      </c>
      <c r="L360" s="22" t="s">
        <v>502</v>
      </c>
      <c r="M360" s="22" t="s">
        <v>503</v>
      </c>
      <c r="N360" s="22">
        <v>3837020</v>
      </c>
      <c r="O360" s="22" t="s">
        <v>504</v>
      </c>
      <c r="P360" s="26"/>
      <c r="Q360" s="26"/>
      <c r="R360" s="26"/>
      <c r="S360" s="27"/>
      <c r="T360" s="26"/>
      <c r="U360" s="26"/>
      <c r="V360" s="28"/>
      <c r="W360" s="29"/>
      <c r="X360" s="30"/>
      <c r="Y360" s="26"/>
      <c r="Z360" s="29"/>
      <c r="AA360" s="33" t="str">
        <f t="shared" si="5"/>
        <v/>
      </c>
      <c r="AB360" s="31"/>
      <c r="AC360" s="32"/>
      <c r="AD360" s="32"/>
      <c r="AE360" s="22" t="s">
        <v>592</v>
      </c>
      <c r="AF360" s="26" t="s">
        <v>53</v>
      </c>
      <c r="AG360" s="22"/>
    </row>
    <row r="361" spans="1:33" ht="60" x14ac:dyDescent="0.25">
      <c r="A361" s="20" t="s">
        <v>500</v>
      </c>
      <c r="B361" s="21">
        <v>50221300</v>
      </c>
      <c r="C361" s="22" t="s">
        <v>601</v>
      </c>
      <c r="D361" s="36">
        <v>43160</v>
      </c>
      <c r="E361" s="21" t="s">
        <v>3558</v>
      </c>
      <c r="F361" s="23" t="s">
        <v>3648</v>
      </c>
      <c r="G361" s="23" t="s">
        <v>3665</v>
      </c>
      <c r="H361" s="24">
        <v>6546150.9820670784</v>
      </c>
      <c r="I361" s="25">
        <v>6546150.9820670784</v>
      </c>
      <c r="J361" s="23" t="s">
        <v>3579</v>
      </c>
      <c r="K361" s="23" t="s">
        <v>47</v>
      </c>
      <c r="L361" s="22" t="s">
        <v>502</v>
      </c>
      <c r="M361" s="22" t="s">
        <v>503</v>
      </c>
      <c r="N361" s="22">
        <v>3837020</v>
      </c>
      <c r="O361" s="22" t="s">
        <v>504</v>
      </c>
      <c r="P361" s="26"/>
      <c r="Q361" s="26"/>
      <c r="R361" s="26"/>
      <c r="S361" s="27"/>
      <c r="T361" s="26"/>
      <c r="U361" s="26"/>
      <c r="V361" s="28"/>
      <c r="W361" s="29"/>
      <c r="X361" s="30"/>
      <c r="Y361" s="26"/>
      <c r="Z361" s="29"/>
      <c r="AA361" s="33" t="str">
        <f t="shared" si="5"/>
        <v/>
      </c>
      <c r="AB361" s="31"/>
      <c r="AC361" s="32"/>
      <c r="AD361" s="32"/>
      <c r="AE361" s="22" t="s">
        <v>592</v>
      </c>
      <c r="AF361" s="26" t="s">
        <v>53</v>
      </c>
      <c r="AG361" s="22"/>
    </row>
    <row r="362" spans="1:33" ht="60" x14ac:dyDescent="0.25">
      <c r="A362" s="20" t="s">
        <v>500</v>
      </c>
      <c r="B362" s="21">
        <v>12164502</v>
      </c>
      <c r="C362" s="22" t="s">
        <v>602</v>
      </c>
      <c r="D362" s="36">
        <v>43282</v>
      </c>
      <c r="E362" s="21" t="s">
        <v>3552</v>
      </c>
      <c r="F362" s="23" t="s">
        <v>3648</v>
      </c>
      <c r="G362" s="23" t="s">
        <v>3665</v>
      </c>
      <c r="H362" s="24">
        <v>17402814.449139111</v>
      </c>
      <c r="I362" s="25">
        <v>17402814.449139111</v>
      </c>
      <c r="J362" s="23" t="s">
        <v>3579</v>
      </c>
      <c r="K362" s="23" t="s">
        <v>47</v>
      </c>
      <c r="L362" s="22" t="s">
        <v>502</v>
      </c>
      <c r="M362" s="22" t="s">
        <v>503</v>
      </c>
      <c r="N362" s="22">
        <v>3837020</v>
      </c>
      <c r="O362" s="22" t="s">
        <v>504</v>
      </c>
      <c r="P362" s="26"/>
      <c r="Q362" s="26"/>
      <c r="R362" s="26"/>
      <c r="S362" s="27"/>
      <c r="T362" s="26"/>
      <c r="U362" s="26"/>
      <c r="V362" s="28"/>
      <c r="W362" s="29"/>
      <c r="X362" s="30"/>
      <c r="Y362" s="26"/>
      <c r="Z362" s="29"/>
      <c r="AA362" s="33" t="str">
        <f t="shared" si="5"/>
        <v/>
      </c>
      <c r="AB362" s="31"/>
      <c r="AC362" s="32"/>
      <c r="AD362" s="32"/>
      <c r="AE362" s="22" t="s">
        <v>592</v>
      </c>
      <c r="AF362" s="26" t="s">
        <v>53</v>
      </c>
      <c r="AG362" s="22"/>
    </row>
    <row r="363" spans="1:33" ht="60" x14ac:dyDescent="0.25">
      <c r="A363" s="20" t="s">
        <v>500</v>
      </c>
      <c r="B363" s="21">
        <v>31201610</v>
      </c>
      <c r="C363" s="22" t="s">
        <v>603</v>
      </c>
      <c r="D363" s="36">
        <v>43132</v>
      </c>
      <c r="E363" s="21" t="s">
        <v>3557</v>
      </c>
      <c r="F363" s="23" t="s">
        <v>3591</v>
      </c>
      <c r="G363" s="23" t="s">
        <v>3665</v>
      </c>
      <c r="H363" s="24">
        <v>298150571</v>
      </c>
      <c r="I363" s="25">
        <v>298150571</v>
      </c>
      <c r="J363" s="23" t="s">
        <v>3579</v>
      </c>
      <c r="K363" s="23" t="s">
        <v>47</v>
      </c>
      <c r="L363" s="22" t="s">
        <v>502</v>
      </c>
      <c r="M363" s="22" t="s">
        <v>503</v>
      </c>
      <c r="N363" s="22">
        <v>3837020</v>
      </c>
      <c r="O363" s="22" t="s">
        <v>504</v>
      </c>
      <c r="P363" s="26"/>
      <c r="Q363" s="26"/>
      <c r="R363" s="26"/>
      <c r="S363" s="27"/>
      <c r="T363" s="26"/>
      <c r="U363" s="26"/>
      <c r="V363" s="28">
        <v>8009</v>
      </c>
      <c r="W363" s="29">
        <v>20925</v>
      </c>
      <c r="X363" s="30"/>
      <c r="Y363" s="26"/>
      <c r="Z363" s="29"/>
      <c r="AA363" s="33">
        <f t="shared" si="5"/>
        <v>0</v>
      </c>
      <c r="AB363" s="31"/>
      <c r="AC363" s="32" t="s">
        <v>324</v>
      </c>
      <c r="AD363" s="32"/>
      <c r="AE363" s="22" t="s">
        <v>589</v>
      </c>
      <c r="AF363" s="26" t="s">
        <v>53</v>
      </c>
      <c r="AG363" s="22"/>
    </row>
    <row r="364" spans="1:33" ht="60" x14ac:dyDescent="0.25">
      <c r="A364" s="20" t="s">
        <v>500</v>
      </c>
      <c r="B364" s="21" t="s">
        <v>4148</v>
      </c>
      <c r="C364" s="22" t="s">
        <v>604</v>
      </c>
      <c r="D364" s="36">
        <v>43101</v>
      </c>
      <c r="E364" s="21" t="s">
        <v>3557</v>
      </c>
      <c r="F364" s="23" t="s">
        <v>4118</v>
      </c>
      <c r="G364" s="23" t="s">
        <v>3665</v>
      </c>
      <c r="H364" s="24">
        <v>220890333</v>
      </c>
      <c r="I364" s="25">
        <v>239178965</v>
      </c>
      <c r="J364" s="23" t="s">
        <v>57</v>
      </c>
      <c r="K364" s="23" t="s">
        <v>47</v>
      </c>
      <c r="L364" s="22" t="s">
        <v>502</v>
      </c>
      <c r="M364" s="22" t="s">
        <v>503</v>
      </c>
      <c r="N364" s="22">
        <v>3837020</v>
      </c>
      <c r="O364" s="22" t="s">
        <v>504</v>
      </c>
      <c r="P364" s="26"/>
      <c r="Q364" s="26"/>
      <c r="R364" s="26"/>
      <c r="S364" s="27"/>
      <c r="T364" s="26"/>
      <c r="U364" s="26"/>
      <c r="V364" s="28">
        <v>8011</v>
      </c>
      <c r="W364" s="29" t="s">
        <v>4149</v>
      </c>
      <c r="X364" s="30">
        <v>43126</v>
      </c>
      <c r="Y364" s="26">
        <v>20180126</v>
      </c>
      <c r="Z364" s="29">
        <v>4600008009</v>
      </c>
      <c r="AA364" s="33">
        <f t="shared" si="5"/>
        <v>1</v>
      </c>
      <c r="AB364" s="31" t="s">
        <v>4150</v>
      </c>
      <c r="AC364" s="32" t="s">
        <v>360</v>
      </c>
      <c r="AD364" s="32"/>
      <c r="AE364" s="22" t="s">
        <v>605</v>
      </c>
      <c r="AF364" s="26" t="s">
        <v>53</v>
      </c>
      <c r="AG364" s="22"/>
    </row>
    <row r="365" spans="1:33" ht="60" x14ac:dyDescent="0.25">
      <c r="A365" s="20" t="s">
        <v>500</v>
      </c>
      <c r="B365" s="21">
        <v>14111537</v>
      </c>
      <c r="C365" s="22" t="s">
        <v>606</v>
      </c>
      <c r="D365" s="36">
        <v>43252</v>
      </c>
      <c r="E365" s="21" t="s">
        <v>3549</v>
      </c>
      <c r="F365" s="23" t="s">
        <v>3591</v>
      </c>
      <c r="G365" s="23" t="s">
        <v>3665</v>
      </c>
      <c r="H365" s="24">
        <v>54795901703.405731</v>
      </c>
      <c r="I365" s="25">
        <v>54795901703.405731</v>
      </c>
      <c r="J365" s="23" t="s">
        <v>3579</v>
      </c>
      <c r="K365" s="23" t="s">
        <v>47</v>
      </c>
      <c r="L365" s="22" t="s">
        <v>502</v>
      </c>
      <c r="M365" s="22" t="s">
        <v>503</v>
      </c>
      <c r="N365" s="22">
        <v>3837020</v>
      </c>
      <c r="O365" s="22" t="s">
        <v>504</v>
      </c>
      <c r="P365" s="26"/>
      <c r="Q365" s="26"/>
      <c r="R365" s="26"/>
      <c r="S365" s="27"/>
      <c r="T365" s="26"/>
      <c r="U365" s="26"/>
      <c r="V365" s="28"/>
      <c r="W365" s="29"/>
      <c r="X365" s="30"/>
      <c r="Y365" s="26"/>
      <c r="Z365" s="29"/>
      <c r="AA365" s="33" t="str">
        <f t="shared" si="5"/>
        <v/>
      </c>
      <c r="AB365" s="31"/>
      <c r="AC365" s="32"/>
      <c r="AD365" s="32"/>
      <c r="AE365" s="22" t="s">
        <v>585</v>
      </c>
      <c r="AF365" s="26" t="s">
        <v>53</v>
      </c>
      <c r="AG365" s="22"/>
    </row>
    <row r="366" spans="1:33" ht="60" x14ac:dyDescent="0.25">
      <c r="A366" s="20" t="s">
        <v>500</v>
      </c>
      <c r="B366" s="21">
        <v>24122002</v>
      </c>
      <c r="C366" s="22" t="s">
        <v>607</v>
      </c>
      <c r="D366" s="36">
        <v>43191</v>
      </c>
      <c r="E366" s="21" t="s">
        <v>3555</v>
      </c>
      <c r="F366" s="23" t="s">
        <v>3591</v>
      </c>
      <c r="G366" s="23" t="s">
        <v>3665</v>
      </c>
      <c r="H366" s="24">
        <v>142758173.80651021</v>
      </c>
      <c r="I366" s="25">
        <v>142758173.80651021</v>
      </c>
      <c r="J366" s="23" t="s">
        <v>3579</v>
      </c>
      <c r="K366" s="23" t="s">
        <v>47</v>
      </c>
      <c r="L366" s="22" t="s">
        <v>502</v>
      </c>
      <c r="M366" s="22" t="s">
        <v>503</v>
      </c>
      <c r="N366" s="22">
        <v>3837020</v>
      </c>
      <c r="O366" s="22" t="s">
        <v>504</v>
      </c>
      <c r="P366" s="26"/>
      <c r="Q366" s="26"/>
      <c r="R366" s="26"/>
      <c r="S366" s="27"/>
      <c r="T366" s="26"/>
      <c r="U366" s="26"/>
      <c r="V366" s="28"/>
      <c r="W366" s="29"/>
      <c r="X366" s="30"/>
      <c r="Y366" s="26"/>
      <c r="Z366" s="29"/>
      <c r="AA366" s="33" t="str">
        <f t="shared" si="5"/>
        <v/>
      </c>
      <c r="AB366" s="31"/>
      <c r="AC366" s="32"/>
      <c r="AD366" s="32"/>
      <c r="AE366" s="22" t="s">
        <v>590</v>
      </c>
      <c r="AF366" s="26" t="s">
        <v>53</v>
      </c>
      <c r="AG366" s="22"/>
    </row>
    <row r="367" spans="1:33" ht="60" x14ac:dyDescent="0.25">
      <c r="A367" s="20" t="s">
        <v>500</v>
      </c>
      <c r="B367" s="21">
        <v>24121500</v>
      </c>
      <c r="C367" s="22" t="s">
        <v>608</v>
      </c>
      <c r="D367" s="36">
        <v>43252</v>
      </c>
      <c r="E367" s="21" t="s">
        <v>3557</v>
      </c>
      <c r="F367" s="23" t="s">
        <v>3591</v>
      </c>
      <c r="G367" s="23" t="s">
        <v>3665</v>
      </c>
      <c r="H367" s="24">
        <v>6629998700.287921</v>
      </c>
      <c r="I367" s="25">
        <v>6629998700.287921</v>
      </c>
      <c r="J367" s="23" t="s">
        <v>3579</v>
      </c>
      <c r="K367" s="23" t="s">
        <v>47</v>
      </c>
      <c r="L367" s="22" t="s">
        <v>502</v>
      </c>
      <c r="M367" s="22" t="s">
        <v>503</v>
      </c>
      <c r="N367" s="22">
        <v>3837020</v>
      </c>
      <c r="O367" s="22" t="s">
        <v>504</v>
      </c>
      <c r="P367" s="26"/>
      <c r="Q367" s="26"/>
      <c r="R367" s="26"/>
      <c r="S367" s="27"/>
      <c r="T367" s="26"/>
      <c r="U367" s="26"/>
      <c r="V367" s="28"/>
      <c r="W367" s="29"/>
      <c r="X367" s="30"/>
      <c r="Y367" s="26"/>
      <c r="Z367" s="29"/>
      <c r="AA367" s="33" t="str">
        <f t="shared" si="5"/>
        <v/>
      </c>
      <c r="AB367" s="31"/>
      <c r="AC367" s="32"/>
      <c r="AD367" s="32"/>
      <c r="AE367" s="22" t="s">
        <v>609</v>
      </c>
      <c r="AF367" s="26" t="s">
        <v>599</v>
      </c>
      <c r="AG367" s="22"/>
    </row>
    <row r="368" spans="1:33" ht="60" x14ac:dyDescent="0.25">
      <c r="A368" s="20" t="s">
        <v>500</v>
      </c>
      <c r="B368" s="21" t="s">
        <v>3539</v>
      </c>
      <c r="C368" s="22" t="s">
        <v>610</v>
      </c>
      <c r="D368" s="36">
        <v>43101</v>
      </c>
      <c r="E368" s="21" t="s">
        <v>3557</v>
      </c>
      <c r="F368" s="23" t="s">
        <v>3591</v>
      </c>
      <c r="G368" s="23" t="s">
        <v>3665</v>
      </c>
      <c r="H368" s="24">
        <v>8220064158</v>
      </c>
      <c r="I368" s="25">
        <v>8220064158</v>
      </c>
      <c r="J368" s="23" t="s">
        <v>3579</v>
      </c>
      <c r="K368" s="23" t="s">
        <v>47</v>
      </c>
      <c r="L368" s="22" t="s">
        <v>502</v>
      </c>
      <c r="M368" s="22" t="s">
        <v>503</v>
      </c>
      <c r="N368" s="22">
        <v>3837020</v>
      </c>
      <c r="O368" s="22" t="s">
        <v>504</v>
      </c>
      <c r="P368" s="26"/>
      <c r="Q368" s="26"/>
      <c r="R368" s="26"/>
      <c r="S368" s="27"/>
      <c r="T368" s="26"/>
      <c r="U368" s="26"/>
      <c r="V368" s="28">
        <v>8154</v>
      </c>
      <c r="W368" s="29">
        <v>21203</v>
      </c>
      <c r="X368" s="30">
        <v>43182</v>
      </c>
      <c r="Y368" s="26"/>
      <c r="Z368" s="29"/>
      <c r="AA368" s="33">
        <f t="shared" si="5"/>
        <v>0.33</v>
      </c>
      <c r="AB368" s="31"/>
      <c r="AC368" s="32"/>
      <c r="AD368" s="32"/>
      <c r="AE368" s="22" t="s">
        <v>609</v>
      </c>
      <c r="AF368" s="26" t="s">
        <v>599</v>
      </c>
      <c r="AG368" s="22"/>
    </row>
    <row r="369" spans="1:33" ht="60" x14ac:dyDescent="0.25">
      <c r="A369" s="20" t="s">
        <v>500</v>
      </c>
      <c r="B369" s="21">
        <v>24122004</v>
      </c>
      <c r="C369" s="22" t="s">
        <v>611</v>
      </c>
      <c r="D369" s="36">
        <v>43160</v>
      </c>
      <c r="E369" s="21" t="s">
        <v>3557</v>
      </c>
      <c r="F369" s="23" t="s">
        <v>3591</v>
      </c>
      <c r="G369" s="23" t="s">
        <v>3665</v>
      </c>
      <c r="H369" s="24">
        <v>19515543761</v>
      </c>
      <c r="I369" s="25">
        <v>19515543761</v>
      </c>
      <c r="J369" s="23" t="s">
        <v>3579</v>
      </c>
      <c r="K369" s="23" t="s">
        <v>47</v>
      </c>
      <c r="L369" s="22" t="s">
        <v>502</v>
      </c>
      <c r="M369" s="22" t="s">
        <v>503</v>
      </c>
      <c r="N369" s="22">
        <v>3837020</v>
      </c>
      <c r="O369" s="22" t="s">
        <v>504</v>
      </c>
      <c r="P369" s="26"/>
      <c r="Q369" s="26"/>
      <c r="R369" s="26"/>
      <c r="S369" s="27"/>
      <c r="T369" s="26"/>
      <c r="U369" s="26"/>
      <c r="V369" s="28"/>
      <c r="W369" s="29"/>
      <c r="X369" s="30"/>
      <c r="Y369" s="26"/>
      <c r="Z369" s="29"/>
      <c r="AA369" s="33" t="str">
        <f t="shared" si="5"/>
        <v/>
      </c>
      <c r="AB369" s="31"/>
      <c r="AC369" s="32"/>
      <c r="AD369" s="32"/>
      <c r="AE369" s="22" t="s">
        <v>614</v>
      </c>
      <c r="AF369" s="26" t="s">
        <v>599</v>
      </c>
      <c r="AG369" s="22"/>
    </row>
    <row r="370" spans="1:33" ht="60" x14ac:dyDescent="0.25">
      <c r="A370" s="20" t="s">
        <v>500</v>
      </c>
      <c r="B370" s="21">
        <v>24121513</v>
      </c>
      <c r="C370" s="22" t="s">
        <v>615</v>
      </c>
      <c r="D370" s="36">
        <v>43252</v>
      </c>
      <c r="E370" s="21" t="s">
        <v>3549</v>
      </c>
      <c r="F370" s="23" t="s">
        <v>3591</v>
      </c>
      <c r="G370" s="23" t="s">
        <v>3665</v>
      </c>
      <c r="H370" s="24">
        <v>2700989182.4987144</v>
      </c>
      <c r="I370" s="25">
        <v>2700989182.4987144</v>
      </c>
      <c r="J370" s="23" t="s">
        <v>3579</v>
      </c>
      <c r="K370" s="23" t="s">
        <v>47</v>
      </c>
      <c r="L370" s="22" t="s">
        <v>502</v>
      </c>
      <c r="M370" s="22" t="s">
        <v>503</v>
      </c>
      <c r="N370" s="22">
        <v>3837020</v>
      </c>
      <c r="O370" s="22" t="s">
        <v>504</v>
      </c>
      <c r="P370" s="26"/>
      <c r="Q370" s="26"/>
      <c r="R370" s="26"/>
      <c r="S370" s="27"/>
      <c r="T370" s="26"/>
      <c r="U370" s="26"/>
      <c r="V370" s="28"/>
      <c r="W370" s="29"/>
      <c r="X370" s="30"/>
      <c r="Y370" s="26"/>
      <c r="Z370" s="29"/>
      <c r="AA370" s="33" t="str">
        <f t="shared" si="5"/>
        <v/>
      </c>
      <c r="AB370" s="31"/>
      <c r="AC370" s="32"/>
      <c r="AD370" s="32"/>
      <c r="AE370" s="22" t="s">
        <v>585</v>
      </c>
      <c r="AF370" s="26" t="s">
        <v>53</v>
      </c>
      <c r="AG370" s="22"/>
    </row>
    <row r="371" spans="1:33" ht="60" x14ac:dyDescent="0.25">
      <c r="A371" s="20" t="s">
        <v>500</v>
      </c>
      <c r="B371" s="21" t="s">
        <v>616</v>
      </c>
      <c r="C371" s="22" t="s">
        <v>617</v>
      </c>
      <c r="D371" s="36">
        <v>43252</v>
      </c>
      <c r="E371" s="21" t="s">
        <v>3561</v>
      </c>
      <c r="F371" s="23" t="s">
        <v>3648</v>
      </c>
      <c r="G371" s="23" t="s">
        <v>3665</v>
      </c>
      <c r="H371" s="24">
        <v>9640000</v>
      </c>
      <c r="I371" s="25">
        <v>9640000</v>
      </c>
      <c r="J371" s="23" t="s">
        <v>3579</v>
      </c>
      <c r="K371" s="23" t="s">
        <v>47</v>
      </c>
      <c r="L371" s="22" t="s">
        <v>502</v>
      </c>
      <c r="M371" s="22" t="s">
        <v>503</v>
      </c>
      <c r="N371" s="22">
        <v>3837020</v>
      </c>
      <c r="O371" s="22" t="s">
        <v>504</v>
      </c>
      <c r="P371" s="26"/>
      <c r="Q371" s="26"/>
      <c r="R371" s="26"/>
      <c r="S371" s="27"/>
      <c r="T371" s="26"/>
      <c r="U371" s="26"/>
      <c r="V371" s="28"/>
      <c r="W371" s="29"/>
      <c r="X371" s="30"/>
      <c r="Y371" s="26"/>
      <c r="Z371" s="29"/>
      <c r="AA371" s="33" t="str">
        <f t="shared" si="5"/>
        <v/>
      </c>
      <c r="AB371" s="31"/>
      <c r="AC371" s="32"/>
      <c r="AD371" s="32"/>
      <c r="AE371" s="22" t="s">
        <v>556</v>
      </c>
      <c r="AF371" s="26" t="s">
        <v>53</v>
      </c>
      <c r="AG371" s="22"/>
    </row>
    <row r="372" spans="1:33" ht="60" x14ac:dyDescent="0.25">
      <c r="A372" s="20" t="s">
        <v>500</v>
      </c>
      <c r="B372" s="21" t="s">
        <v>4151</v>
      </c>
      <c r="C372" s="22" t="s">
        <v>620</v>
      </c>
      <c r="D372" s="36">
        <v>43160</v>
      </c>
      <c r="E372" s="21" t="s">
        <v>3554</v>
      </c>
      <c r="F372" s="23" t="s">
        <v>3648</v>
      </c>
      <c r="G372" s="23" t="s">
        <v>3665</v>
      </c>
      <c r="H372" s="24">
        <v>75000000</v>
      </c>
      <c r="I372" s="25">
        <v>75000000</v>
      </c>
      <c r="J372" s="23" t="s">
        <v>3579</v>
      </c>
      <c r="K372" s="23" t="s">
        <v>47</v>
      </c>
      <c r="L372" s="22" t="s">
        <v>502</v>
      </c>
      <c r="M372" s="22" t="s">
        <v>503</v>
      </c>
      <c r="N372" s="22">
        <v>3837020</v>
      </c>
      <c r="O372" s="22" t="s">
        <v>504</v>
      </c>
      <c r="P372" s="26"/>
      <c r="Q372" s="26"/>
      <c r="R372" s="26"/>
      <c r="S372" s="27"/>
      <c r="T372" s="26"/>
      <c r="U372" s="26"/>
      <c r="V372" s="28"/>
      <c r="W372" s="29"/>
      <c r="X372" s="30"/>
      <c r="Y372" s="26"/>
      <c r="Z372" s="29"/>
      <c r="AA372" s="33" t="str">
        <f t="shared" si="5"/>
        <v/>
      </c>
      <c r="AB372" s="31"/>
      <c r="AC372" s="32"/>
      <c r="AD372" s="32"/>
      <c r="AE372" s="22" t="s">
        <v>621</v>
      </c>
      <c r="AF372" s="26" t="s">
        <v>53</v>
      </c>
      <c r="AG372" s="22"/>
    </row>
    <row r="373" spans="1:33" ht="60" x14ac:dyDescent="0.25">
      <c r="A373" s="20" t="s">
        <v>500</v>
      </c>
      <c r="B373" s="21">
        <v>41115700</v>
      </c>
      <c r="C373" s="22" t="s">
        <v>622</v>
      </c>
      <c r="D373" s="36">
        <v>43313</v>
      </c>
      <c r="E373" s="21" t="s">
        <v>3554</v>
      </c>
      <c r="F373" s="23" t="s">
        <v>3648</v>
      </c>
      <c r="G373" s="23" t="s">
        <v>3665</v>
      </c>
      <c r="H373" s="24">
        <v>55000000</v>
      </c>
      <c r="I373" s="25">
        <v>55000000</v>
      </c>
      <c r="J373" s="23" t="s">
        <v>3579</v>
      </c>
      <c r="K373" s="23" t="s">
        <v>47</v>
      </c>
      <c r="L373" s="22" t="s">
        <v>502</v>
      </c>
      <c r="M373" s="22" t="s">
        <v>503</v>
      </c>
      <c r="N373" s="22">
        <v>3837020</v>
      </c>
      <c r="O373" s="22" t="s">
        <v>504</v>
      </c>
      <c r="P373" s="26"/>
      <c r="Q373" s="26"/>
      <c r="R373" s="26"/>
      <c r="S373" s="27"/>
      <c r="T373" s="26"/>
      <c r="U373" s="26"/>
      <c r="V373" s="28"/>
      <c r="W373" s="29"/>
      <c r="X373" s="30"/>
      <c r="Y373" s="26"/>
      <c r="Z373" s="29"/>
      <c r="AA373" s="33" t="str">
        <f t="shared" si="5"/>
        <v/>
      </c>
      <c r="AB373" s="31"/>
      <c r="AC373" s="32"/>
      <c r="AD373" s="32"/>
      <c r="AE373" s="22" t="s">
        <v>623</v>
      </c>
      <c r="AF373" s="26" t="s">
        <v>53</v>
      </c>
      <c r="AG373" s="22"/>
    </row>
    <row r="374" spans="1:33" ht="60" x14ac:dyDescent="0.25">
      <c r="A374" s="20" t="s">
        <v>500</v>
      </c>
      <c r="B374" s="21">
        <v>72154300</v>
      </c>
      <c r="C374" s="22" t="s">
        <v>624</v>
      </c>
      <c r="D374" s="36">
        <v>43252</v>
      </c>
      <c r="E374" s="21" t="s">
        <v>3557</v>
      </c>
      <c r="F374" s="23" t="s">
        <v>3648</v>
      </c>
      <c r="G374" s="23" t="s">
        <v>3665</v>
      </c>
      <c r="H374" s="24">
        <v>15000000</v>
      </c>
      <c r="I374" s="25">
        <v>15000000</v>
      </c>
      <c r="J374" s="23" t="s">
        <v>3579</v>
      </c>
      <c r="K374" s="23" t="s">
        <v>47</v>
      </c>
      <c r="L374" s="22" t="s">
        <v>502</v>
      </c>
      <c r="M374" s="22" t="s">
        <v>503</v>
      </c>
      <c r="N374" s="22">
        <v>3837020</v>
      </c>
      <c r="O374" s="22" t="s">
        <v>504</v>
      </c>
      <c r="P374" s="26"/>
      <c r="Q374" s="26"/>
      <c r="R374" s="26"/>
      <c r="S374" s="27"/>
      <c r="T374" s="26"/>
      <c r="U374" s="26"/>
      <c r="V374" s="28"/>
      <c r="W374" s="29"/>
      <c r="X374" s="30"/>
      <c r="Y374" s="26"/>
      <c r="Z374" s="29"/>
      <c r="AA374" s="33" t="str">
        <f t="shared" si="5"/>
        <v/>
      </c>
      <c r="AB374" s="31"/>
      <c r="AC374" s="32"/>
      <c r="AD374" s="32"/>
      <c r="AE374" s="22" t="s">
        <v>618</v>
      </c>
      <c r="AF374" s="26" t="s">
        <v>53</v>
      </c>
      <c r="AG374" s="22"/>
    </row>
    <row r="375" spans="1:33" ht="60" x14ac:dyDescent="0.25">
      <c r="A375" s="20" t="s">
        <v>500</v>
      </c>
      <c r="B375" s="21">
        <v>73152101</v>
      </c>
      <c r="C375" s="22" t="s">
        <v>625</v>
      </c>
      <c r="D375" s="36">
        <v>43282</v>
      </c>
      <c r="E375" s="21" t="s">
        <v>4152</v>
      </c>
      <c r="F375" s="23" t="s">
        <v>4118</v>
      </c>
      <c r="G375" s="23" t="s">
        <v>3665</v>
      </c>
      <c r="H375" s="24">
        <v>55000000</v>
      </c>
      <c r="I375" s="25">
        <v>55000000</v>
      </c>
      <c r="J375" s="23" t="s">
        <v>3579</v>
      </c>
      <c r="K375" s="23" t="s">
        <v>47</v>
      </c>
      <c r="L375" s="22" t="s">
        <v>502</v>
      </c>
      <c r="M375" s="22" t="s">
        <v>503</v>
      </c>
      <c r="N375" s="22">
        <v>3837020</v>
      </c>
      <c r="O375" s="22" t="s">
        <v>504</v>
      </c>
      <c r="P375" s="26"/>
      <c r="Q375" s="26"/>
      <c r="R375" s="26"/>
      <c r="S375" s="27"/>
      <c r="T375" s="26"/>
      <c r="U375" s="26"/>
      <c r="V375" s="28"/>
      <c r="W375" s="29"/>
      <c r="X375" s="30"/>
      <c r="Y375" s="26"/>
      <c r="Z375" s="29"/>
      <c r="AA375" s="33" t="str">
        <f t="shared" si="5"/>
        <v/>
      </c>
      <c r="AB375" s="31"/>
      <c r="AC375" s="32"/>
      <c r="AD375" s="32"/>
      <c r="AE375" s="22" t="s">
        <v>621</v>
      </c>
      <c r="AF375" s="26" t="s">
        <v>53</v>
      </c>
      <c r="AG375" s="22"/>
    </row>
    <row r="376" spans="1:33" ht="60" x14ac:dyDescent="0.25">
      <c r="A376" s="20" t="s">
        <v>500</v>
      </c>
      <c r="B376" s="21">
        <v>81141500</v>
      </c>
      <c r="C376" s="22" t="s">
        <v>626</v>
      </c>
      <c r="D376" s="36">
        <v>43282</v>
      </c>
      <c r="E376" s="21" t="s">
        <v>3552</v>
      </c>
      <c r="F376" s="23" t="s">
        <v>4118</v>
      </c>
      <c r="G376" s="23" t="s">
        <v>3665</v>
      </c>
      <c r="H376" s="24">
        <v>25000000</v>
      </c>
      <c r="I376" s="25">
        <v>25000000</v>
      </c>
      <c r="J376" s="23" t="s">
        <v>3579</v>
      </c>
      <c r="K376" s="23" t="s">
        <v>47</v>
      </c>
      <c r="L376" s="22" t="s">
        <v>502</v>
      </c>
      <c r="M376" s="22" t="s">
        <v>503</v>
      </c>
      <c r="N376" s="22">
        <v>3837020</v>
      </c>
      <c r="O376" s="22" t="s">
        <v>504</v>
      </c>
      <c r="P376" s="26"/>
      <c r="Q376" s="26"/>
      <c r="R376" s="26"/>
      <c r="S376" s="27"/>
      <c r="T376" s="26"/>
      <c r="U376" s="26"/>
      <c r="V376" s="28"/>
      <c r="W376" s="29"/>
      <c r="X376" s="30"/>
      <c r="Y376" s="26"/>
      <c r="Z376" s="29"/>
      <c r="AA376" s="33" t="str">
        <f t="shared" si="5"/>
        <v/>
      </c>
      <c r="AB376" s="31"/>
      <c r="AC376" s="32"/>
      <c r="AD376" s="32"/>
      <c r="AE376" s="22" t="s">
        <v>623</v>
      </c>
      <c r="AF376" s="26" t="s">
        <v>53</v>
      </c>
      <c r="AG376" s="22"/>
    </row>
    <row r="377" spans="1:33" ht="60" x14ac:dyDescent="0.25">
      <c r="A377" s="20" t="s">
        <v>500</v>
      </c>
      <c r="B377" s="21">
        <v>81141500</v>
      </c>
      <c r="C377" s="22" t="s">
        <v>627</v>
      </c>
      <c r="D377" s="36">
        <v>43344</v>
      </c>
      <c r="E377" s="21" t="s">
        <v>3556</v>
      </c>
      <c r="F377" s="23" t="s">
        <v>4118</v>
      </c>
      <c r="G377" s="23" t="s">
        <v>3665</v>
      </c>
      <c r="H377" s="24">
        <v>60000000</v>
      </c>
      <c r="I377" s="25">
        <v>60000000</v>
      </c>
      <c r="J377" s="23" t="s">
        <v>3579</v>
      </c>
      <c r="K377" s="23" t="s">
        <v>47</v>
      </c>
      <c r="L377" s="22" t="s">
        <v>502</v>
      </c>
      <c r="M377" s="22" t="s">
        <v>503</v>
      </c>
      <c r="N377" s="22">
        <v>3837020</v>
      </c>
      <c r="O377" s="22" t="s">
        <v>504</v>
      </c>
      <c r="P377" s="26"/>
      <c r="Q377" s="26"/>
      <c r="R377" s="26"/>
      <c r="S377" s="27"/>
      <c r="T377" s="26"/>
      <c r="U377" s="26"/>
      <c r="V377" s="28"/>
      <c r="W377" s="29"/>
      <c r="X377" s="30"/>
      <c r="Y377" s="26"/>
      <c r="Z377" s="29"/>
      <c r="AA377" s="33" t="str">
        <f t="shared" si="5"/>
        <v/>
      </c>
      <c r="AB377" s="31"/>
      <c r="AC377" s="32"/>
      <c r="AD377" s="32"/>
      <c r="AE377" s="22" t="s">
        <v>623</v>
      </c>
      <c r="AF377" s="26" t="s">
        <v>53</v>
      </c>
      <c r="AG377" s="22"/>
    </row>
    <row r="378" spans="1:33" ht="90" x14ac:dyDescent="0.25">
      <c r="A378" s="20" t="s">
        <v>500</v>
      </c>
      <c r="B378" s="21">
        <v>81141500</v>
      </c>
      <c r="C378" s="22" t="s">
        <v>628</v>
      </c>
      <c r="D378" s="36">
        <v>43344</v>
      </c>
      <c r="E378" s="21" t="s">
        <v>3556</v>
      </c>
      <c r="F378" s="23" t="s">
        <v>4118</v>
      </c>
      <c r="G378" s="23" t="s">
        <v>3665</v>
      </c>
      <c r="H378" s="24">
        <v>15000000</v>
      </c>
      <c r="I378" s="25">
        <v>15000000</v>
      </c>
      <c r="J378" s="23" t="s">
        <v>3579</v>
      </c>
      <c r="K378" s="23" t="s">
        <v>47</v>
      </c>
      <c r="L378" s="22" t="s">
        <v>502</v>
      </c>
      <c r="M378" s="22" t="s">
        <v>503</v>
      </c>
      <c r="N378" s="22">
        <v>3837020</v>
      </c>
      <c r="O378" s="22" t="s">
        <v>504</v>
      </c>
      <c r="P378" s="26"/>
      <c r="Q378" s="26"/>
      <c r="R378" s="26"/>
      <c r="S378" s="27"/>
      <c r="T378" s="26"/>
      <c r="U378" s="26"/>
      <c r="V378" s="28"/>
      <c r="W378" s="29"/>
      <c r="X378" s="30"/>
      <c r="Y378" s="26"/>
      <c r="Z378" s="29"/>
      <c r="AA378" s="33" t="str">
        <f t="shared" si="5"/>
        <v/>
      </c>
      <c r="AB378" s="31"/>
      <c r="AC378" s="32"/>
      <c r="AD378" s="32"/>
      <c r="AE378" s="22" t="s">
        <v>623</v>
      </c>
      <c r="AF378" s="26" t="s">
        <v>53</v>
      </c>
      <c r="AG378" s="22"/>
    </row>
    <row r="379" spans="1:33" ht="60" x14ac:dyDescent="0.25">
      <c r="A379" s="20" t="s">
        <v>500</v>
      </c>
      <c r="B379" s="21">
        <v>81141504</v>
      </c>
      <c r="C379" s="22" t="s">
        <v>629</v>
      </c>
      <c r="D379" s="36">
        <v>43160</v>
      </c>
      <c r="E379" s="21" t="s">
        <v>3558</v>
      </c>
      <c r="F379" s="23" t="s">
        <v>3648</v>
      </c>
      <c r="G379" s="23" t="s">
        <v>3665</v>
      </c>
      <c r="H379" s="24">
        <v>63854942</v>
      </c>
      <c r="I379" s="25">
        <v>63854942</v>
      </c>
      <c r="J379" s="23" t="s">
        <v>3579</v>
      </c>
      <c r="K379" s="23" t="s">
        <v>47</v>
      </c>
      <c r="L379" s="22" t="s">
        <v>502</v>
      </c>
      <c r="M379" s="22" t="s">
        <v>503</v>
      </c>
      <c r="N379" s="22">
        <v>3837020</v>
      </c>
      <c r="O379" s="22" t="s">
        <v>504</v>
      </c>
      <c r="P379" s="26"/>
      <c r="Q379" s="26"/>
      <c r="R379" s="26"/>
      <c r="S379" s="27"/>
      <c r="T379" s="26"/>
      <c r="U379" s="26"/>
      <c r="V379" s="28"/>
      <c r="W379" s="29" t="s">
        <v>4153</v>
      </c>
      <c r="X379" s="30"/>
      <c r="Y379" s="26"/>
      <c r="Z379" s="29"/>
      <c r="AA379" s="33">
        <f t="shared" si="5"/>
        <v>0</v>
      </c>
      <c r="AB379" s="31"/>
      <c r="AC379" s="32" t="s">
        <v>324</v>
      </c>
      <c r="AD379" s="32"/>
      <c r="AE379" s="22" t="s">
        <v>578</v>
      </c>
      <c r="AF379" s="26" t="s">
        <v>53</v>
      </c>
      <c r="AG379" s="22"/>
    </row>
    <row r="380" spans="1:33" ht="60" x14ac:dyDescent="0.25">
      <c r="A380" s="20" t="s">
        <v>500</v>
      </c>
      <c r="B380" s="21">
        <v>81141504</v>
      </c>
      <c r="C380" s="22" t="s">
        <v>4154</v>
      </c>
      <c r="D380" s="36">
        <v>43160</v>
      </c>
      <c r="E380" s="21" t="s">
        <v>3558</v>
      </c>
      <c r="F380" s="23" t="s">
        <v>3648</v>
      </c>
      <c r="G380" s="23" t="s">
        <v>3665</v>
      </c>
      <c r="H380" s="24">
        <v>63854942</v>
      </c>
      <c r="I380" s="25">
        <v>0</v>
      </c>
      <c r="J380" s="23" t="s">
        <v>3579</v>
      </c>
      <c r="K380" s="23" t="s">
        <v>47</v>
      </c>
      <c r="L380" s="22" t="s">
        <v>502</v>
      </c>
      <c r="M380" s="22" t="s">
        <v>503</v>
      </c>
      <c r="N380" s="22" t="s">
        <v>682</v>
      </c>
      <c r="O380" s="22" t="s">
        <v>504</v>
      </c>
      <c r="P380" s="26"/>
      <c r="Q380" s="26"/>
      <c r="R380" s="26"/>
      <c r="S380" s="27"/>
      <c r="T380" s="26"/>
      <c r="U380" s="26"/>
      <c r="V380" s="28"/>
      <c r="W380" s="29">
        <v>20371</v>
      </c>
      <c r="X380" s="30"/>
      <c r="Y380" s="26"/>
      <c r="Z380" s="29"/>
      <c r="AA380" s="33">
        <f t="shared" si="5"/>
        <v>0</v>
      </c>
      <c r="AB380" s="31"/>
      <c r="AC380" s="32"/>
      <c r="AD380" s="32"/>
      <c r="AE380" s="22"/>
      <c r="AF380" s="26"/>
      <c r="AG380" s="22"/>
    </row>
    <row r="381" spans="1:33" ht="60" x14ac:dyDescent="0.25">
      <c r="A381" s="20" t="s">
        <v>500</v>
      </c>
      <c r="B381" s="21">
        <v>81141504</v>
      </c>
      <c r="C381" s="22" t="s">
        <v>4155</v>
      </c>
      <c r="D381" s="36">
        <v>43160</v>
      </c>
      <c r="E381" s="21" t="s">
        <v>3558</v>
      </c>
      <c r="F381" s="23" t="s">
        <v>3648</v>
      </c>
      <c r="G381" s="23" t="s">
        <v>3665</v>
      </c>
      <c r="H381" s="24">
        <v>63854942</v>
      </c>
      <c r="I381" s="25">
        <v>63854942</v>
      </c>
      <c r="J381" s="23" t="s">
        <v>3579</v>
      </c>
      <c r="K381" s="23" t="s">
        <v>47</v>
      </c>
      <c r="L381" s="22" t="s">
        <v>502</v>
      </c>
      <c r="M381" s="22" t="s">
        <v>503</v>
      </c>
      <c r="N381" s="22" t="s">
        <v>682</v>
      </c>
      <c r="O381" s="22" t="s">
        <v>504</v>
      </c>
      <c r="P381" s="26"/>
      <c r="Q381" s="26"/>
      <c r="R381" s="26"/>
      <c r="S381" s="27"/>
      <c r="T381" s="26"/>
      <c r="U381" s="26"/>
      <c r="V381" s="28"/>
      <c r="W381" s="29">
        <v>21242</v>
      </c>
      <c r="X381" s="30"/>
      <c r="Y381" s="26"/>
      <c r="Z381" s="29"/>
      <c r="AA381" s="33">
        <f t="shared" si="5"/>
        <v>0</v>
      </c>
      <c r="AB381" s="31"/>
      <c r="AC381" s="32"/>
      <c r="AD381" s="32"/>
      <c r="AE381" s="22"/>
      <c r="AF381" s="26"/>
      <c r="AG381" s="22"/>
    </row>
    <row r="382" spans="1:33" ht="60" x14ac:dyDescent="0.25">
      <c r="A382" s="20" t="s">
        <v>500</v>
      </c>
      <c r="B382" s="21" t="s">
        <v>3540</v>
      </c>
      <c r="C382" s="22" t="s">
        <v>630</v>
      </c>
      <c r="D382" s="36">
        <v>43221</v>
      </c>
      <c r="E382" s="21" t="s">
        <v>3553</v>
      </c>
      <c r="F382" s="23" t="s">
        <v>3648</v>
      </c>
      <c r="G382" s="23" t="s">
        <v>3665</v>
      </c>
      <c r="H382" s="24">
        <v>40000000</v>
      </c>
      <c r="I382" s="25">
        <v>40000000</v>
      </c>
      <c r="J382" s="23" t="s">
        <v>3579</v>
      </c>
      <c r="K382" s="23" t="s">
        <v>47</v>
      </c>
      <c r="L382" s="22" t="s">
        <v>502</v>
      </c>
      <c r="M382" s="22" t="s">
        <v>503</v>
      </c>
      <c r="N382" s="22">
        <v>3837020</v>
      </c>
      <c r="O382" s="22" t="s">
        <v>504</v>
      </c>
      <c r="P382" s="26"/>
      <c r="Q382" s="26"/>
      <c r="R382" s="26"/>
      <c r="S382" s="27"/>
      <c r="T382" s="26"/>
      <c r="U382" s="26"/>
      <c r="V382" s="28"/>
      <c r="W382" s="29"/>
      <c r="X382" s="30"/>
      <c r="Y382" s="26"/>
      <c r="Z382" s="29"/>
      <c r="AA382" s="33" t="str">
        <f t="shared" si="5"/>
        <v/>
      </c>
      <c r="AB382" s="31"/>
      <c r="AC382" s="32"/>
      <c r="AD382" s="32"/>
      <c r="AE382" s="22" t="s">
        <v>621</v>
      </c>
      <c r="AF382" s="26" t="s">
        <v>53</v>
      </c>
      <c r="AG382" s="22"/>
    </row>
    <row r="383" spans="1:33" ht="60" x14ac:dyDescent="0.25">
      <c r="A383" s="20" t="s">
        <v>500</v>
      </c>
      <c r="B383" s="21">
        <v>80005600</v>
      </c>
      <c r="C383" s="22" t="s">
        <v>631</v>
      </c>
      <c r="D383" s="36">
        <v>43252</v>
      </c>
      <c r="E383" s="21" t="s">
        <v>3557</v>
      </c>
      <c r="F383" s="23" t="s">
        <v>3648</v>
      </c>
      <c r="G383" s="23" t="s">
        <v>3665</v>
      </c>
      <c r="H383" s="24">
        <v>72080000</v>
      </c>
      <c r="I383" s="25">
        <v>72080000</v>
      </c>
      <c r="J383" s="23" t="s">
        <v>3579</v>
      </c>
      <c r="K383" s="23" t="s">
        <v>47</v>
      </c>
      <c r="L383" s="22" t="s">
        <v>502</v>
      </c>
      <c r="M383" s="22" t="s">
        <v>503</v>
      </c>
      <c r="N383" s="22">
        <v>3837020</v>
      </c>
      <c r="O383" s="22" t="s">
        <v>504</v>
      </c>
      <c r="P383" s="26"/>
      <c r="Q383" s="26"/>
      <c r="R383" s="26"/>
      <c r="S383" s="27"/>
      <c r="T383" s="26"/>
      <c r="U383" s="26"/>
      <c r="V383" s="28"/>
      <c r="W383" s="29"/>
      <c r="X383" s="30"/>
      <c r="Y383" s="26"/>
      <c r="Z383" s="29"/>
      <c r="AA383" s="33" t="str">
        <f t="shared" si="5"/>
        <v/>
      </c>
      <c r="AB383" s="31"/>
      <c r="AC383" s="32"/>
      <c r="AD383" s="32"/>
      <c r="AE383" s="22" t="s">
        <v>619</v>
      </c>
      <c r="AF383" s="26" t="s">
        <v>53</v>
      </c>
      <c r="AG383" s="22"/>
    </row>
    <row r="384" spans="1:33" ht="60" x14ac:dyDescent="0.25">
      <c r="A384" s="20" t="s">
        <v>500</v>
      </c>
      <c r="B384" s="21" t="s">
        <v>4156</v>
      </c>
      <c r="C384" s="22" t="s">
        <v>632</v>
      </c>
      <c r="D384" s="36">
        <v>43191</v>
      </c>
      <c r="E384" s="21" t="s">
        <v>3558</v>
      </c>
      <c r="F384" s="23" t="s">
        <v>3591</v>
      </c>
      <c r="G384" s="23" t="s">
        <v>3665</v>
      </c>
      <c r="H384" s="24">
        <v>160000000</v>
      </c>
      <c r="I384" s="25">
        <v>160000000</v>
      </c>
      <c r="J384" s="23" t="s">
        <v>3579</v>
      </c>
      <c r="K384" s="23" t="s">
        <v>47</v>
      </c>
      <c r="L384" s="22" t="s">
        <v>502</v>
      </c>
      <c r="M384" s="22" t="s">
        <v>503</v>
      </c>
      <c r="N384" s="22">
        <v>3837020</v>
      </c>
      <c r="O384" s="22" t="s">
        <v>504</v>
      </c>
      <c r="P384" s="26"/>
      <c r="Q384" s="26"/>
      <c r="R384" s="26"/>
      <c r="S384" s="27"/>
      <c r="T384" s="26"/>
      <c r="U384" s="26"/>
      <c r="V384" s="28"/>
      <c r="W384" s="29">
        <v>21381</v>
      </c>
      <c r="X384" s="30"/>
      <c r="Y384" s="26"/>
      <c r="Z384" s="29"/>
      <c r="AA384" s="33">
        <f t="shared" si="5"/>
        <v>0</v>
      </c>
      <c r="AB384" s="31"/>
      <c r="AC384" s="32"/>
      <c r="AD384" s="32"/>
      <c r="AE384" s="22" t="s">
        <v>618</v>
      </c>
      <c r="AF384" s="26" t="s">
        <v>53</v>
      </c>
      <c r="AG384" s="22"/>
    </row>
    <row r="385" spans="1:33" ht="60" x14ac:dyDescent="0.25">
      <c r="A385" s="20" t="s">
        <v>500</v>
      </c>
      <c r="B385" s="21" t="s">
        <v>4157</v>
      </c>
      <c r="C385" s="22" t="s">
        <v>633</v>
      </c>
      <c r="D385" s="36">
        <v>43221</v>
      </c>
      <c r="E385" s="21" t="s">
        <v>3553</v>
      </c>
      <c r="F385" s="23" t="s">
        <v>3648</v>
      </c>
      <c r="G385" s="23" t="s">
        <v>3665</v>
      </c>
      <c r="H385" s="24">
        <v>50000000</v>
      </c>
      <c r="I385" s="25">
        <v>50000000</v>
      </c>
      <c r="J385" s="23" t="s">
        <v>3579</v>
      </c>
      <c r="K385" s="23" t="s">
        <v>47</v>
      </c>
      <c r="L385" s="22" t="s">
        <v>502</v>
      </c>
      <c r="M385" s="22" t="s">
        <v>503</v>
      </c>
      <c r="N385" s="22">
        <v>3837020</v>
      </c>
      <c r="O385" s="22" t="s">
        <v>504</v>
      </c>
      <c r="P385" s="26"/>
      <c r="Q385" s="26"/>
      <c r="R385" s="26"/>
      <c r="S385" s="27"/>
      <c r="T385" s="26"/>
      <c r="U385" s="26"/>
      <c r="V385" s="28"/>
      <c r="W385" s="29"/>
      <c r="X385" s="30"/>
      <c r="Y385" s="26"/>
      <c r="Z385" s="29"/>
      <c r="AA385" s="33" t="str">
        <f t="shared" si="5"/>
        <v/>
      </c>
      <c r="AB385" s="31"/>
      <c r="AC385" s="32"/>
      <c r="AD385" s="32"/>
      <c r="AE385" s="22" t="s">
        <v>605</v>
      </c>
      <c r="AF385" s="26" t="s">
        <v>53</v>
      </c>
      <c r="AG385" s="22"/>
    </row>
    <row r="386" spans="1:33" ht="60" x14ac:dyDescent="0.25">
      <c r="A386" s="20" t="s">
        <v>500</v>
      </c>
      <c r="B386" s="21">
        <v>12352310</v>
      </c>
      <c r="C386" s="22" t="s">
        <v>634</v>
      </c>
      <c r="D386" s="36">
        <v>43252</v>
      </c>
      <c r="E386" s="21" t="s">
        <v>3549</v>
      </c>
      <c r="F386" s="23" t="s">
        <v>3648</v>
      </c>
      <c r="G386" s="23" t="s">
        <v>3665</v>
      </c>
      <c r="H386" s="24">
        <v>42400000</v>
      </c>
      <c r="I386" s="25">
        <v>42400000</v>
      </c>
      <c r="J386" s="23" t="s">
        <v>3579</v>
      </c>
      <c r="K386" s="23" t="s">
        <v>47</v>
      </c>
      <c r="L386" s="22" t="s">
        <v>502</v>
      </c>
      <c r="M386" s="22" t="s">
        <v>503</v>
      </c>
      <c r="N386" s="22">
        <v>3837020</v>
      </c>
      <c r="O386" s="22" t="s">
        <v>504</v>
      </c>
      <c r="P386" s="26"/>
      <c r="Q386" s="26"/>
      <c r="R386" s="26"/>
      <c r="S386" s="27"/>
      <c r="T386" s="26"/>
      <c r="U386" s="26"/>
      <c r="V386" s="28"/>
      <c r="W386" s="29"/>
      <c r="X386" s="30"/>
      <c r="Y386" s="26"/>
      <c r="Z386" s="29"/>
      <c r="AA386" s="33" t="str">
        <f t="shared" si="5"/>
        <v/>
      </c>
      <c r="AB386" s="31"/>
      <c r="AC386" s="32"/>
      <c r="AD386" s="32"/>
      <c r="AE386" s="22" t="s">
        <v>621</v>
      </c>
      <c r="AF386" s="26" t="s">
        <v>53</v>
      </c>
      <c r="AG386" s="22"/>
    </row>
    <row r="387" spans="1:33" ht="60" x14ac:dyDescent="0.25">
      <c r="A387" s="20" t="s">
        <v>500</v>
      </c>
      <c r="B387" s="21">
        <v>15121517</v>
      </c>
      <c r="C387" s="22" t="s">
        <v>635</v>
      </c>
      <c r="D387" s="36">
        <v>43191</v>
      </c>
      <c r="E387" s="21" t="s">
        <v>3550</v>
      </c>
      <c r="F387" s="23" t="s">
        <v>3648</v>
      </c>
      <c r="G387" s="23" t="s">
        <v>3665</v>
      </c>
      <c r="H387" s="24">
        <v>15000000</v>
      </c>
      <c r="I387" s="25">
        <v>15000000</v>
      </c>
      <c r="J387" s="23" t="s">
        <v>3579</v>
      </c>
      <c r="K387" s="23" t="s">
        <v>47</v>
      </c>
      <c r="L387" s="22" t="s">
        <v>502</v>
      </c>
      <c r="M387" s="22" t="s">
        <v>503</v>
      </c>
      <c r="N387" s="22">
        <v>3837020</v>
      </c>
      <c r="O387" s="22" t="s">
        <v>504</v>
      </c>
      <c r="P387" s="26"/>
      <c r="Q387" s="26"/>
      <c r="R387" s="26"/>
      <c r="S387" s="27"/>
      <c r="T387" s="26"/>
      <c r="U387" s="26"/>
      <c r="V387" s="28"/>
      <c r="W387" s="29"/>
      <c r="X387" s="30"/>
      <c r="Y387" s="26"/>
      <c r="Z387" s="29"/>
      <c r="AA387" s="33" t="str">
        <f t="shared" si="5"/>
        <v/>
      </c>
      <c r="AB387" s="31"/>
      <c r="AC387" s="32"/>
      <c r="AD387" s="32"/>
      <c r="AE387" s="22" t="s">
        <v>619</v>
      </c>
      <c r="AF387" s="26" t="s">
        <v>53</v>
      </c>
      <c r="AG387" s="22"/>
    </row>
    <row r="388" spans="1:33" ht="60" x14ac:dyDescent="0.25">
      <c r="A388" s="20" t="s">
        <v>500</v>
      </c>
      <c r="B388" s="21">
        <v>15121517</v>
      </c>
      <c r="C388" s="22" t="s">
        <v>636</v>
      </c>
      <c r="D388" s="36">
        <v>43160</v>
      </c>
      <c r="E388" s="21" t="s">
        <v>3555</v>
      </c>
      <c r="F388" s="23" t="s">
        <v>3648</v>
      </c>
      <c r="G388" s="23" t="s">
        <v>3665</v>
      </c>
      <c r="H388" s="24">
        <v>30000000</v>
      </c>
      <c r="I388" s="25">
        <v>30000000</v>
      </c>
      <c r="J388" s="23" t="s">
        <v>3579</v>
      </c>
      <c r="K388" s="23" t="s">
        <v>47</v>
      </c>
      <c r="L388" s="22" t="s">
        <v>502</v>
      </c>
      <c r="M388" s="22" t="s">
        <v>503</v>
      </c>
      <c r="N388" s="22">
        <v>3837020</v>
      </c>
      <c r="O388" s="22" t="s">
        <v>504</v>
      </c>
      <c r="P388" s="26"/>
      <c r="Q388" s="26"/>
      <c r="R388" s="26"/>
      <c r="S388" s="27"/>
      <c r="T388" s="26"/>
      <c r="U388" s="26"/>
      <c r="V388" s="28"/>
      <c r="W388" s="29"/>
      <c r="X388" s="30"/>
      <c r="Y388" s="26"/>
      <c r="Z388" s="29"/>
      <c r="AA388" s="33" t="str">
        <f t="shared" si="5"/>
        <v/>
      </c>
      <c r="AB388" s="31"/>
      <c r="AC388" s="32"/>
      <c r="AD388" s="32"/>
      <c r="AE388" s="22" t="s">
        <v>619</v>
      </c>
      <c r="AF388" s="26" t="s">
        <v>53</v>
      </c>
      <c r="AG388" s="22"/>
    </row>
    <row r="389" spans="1:33" ht="60" x14ac:dyDescent="0.25">
      <c r="A389" s="20" t="s">
        <v>500</v>
      </c>
      <c r="B389" s="21">
        <v>40142500</v>
      </c>
      <c r="C389" s="22" t="s">
        <v>637</v>
      </c>
      <c r="D389" s="36">
        <v>43221</v>
      </c>
      <c r="E389" s="21" t="s">
        <v>4158</v>
      </c>
      <c r="F389" s="23" t="s">
        <v>3648</v>
      </c>
      <c r="G389" s="23" t="s">
        <v>3665</v>
      </c>
      <c r="H389" s="24">
        <v>25000000</v>
      </c>
      <c r="I389" s="25">
        <v>25000000</v>
      </c>
      <c r="J389" s="23" t="s">
        <v>3579</v>
      </c>
      <c r="K389" s="23" t="s">
        <v>47</v>
      </c>
      <c r="L389" s="22" t="s">
        <v>502</v>
      </c>
      <c r="M389" s="22" t="s">
        <v>503</v>
      </c>
      <c r="N389" s="22">
        <v>3837020</v>
      </c>
      <c r="O389" s="22" t="s">
        <v>504</v>
      </c>
      <c r="P389" s="26"/>
      <c r="Q389" s="26"/>
      <c r="R389" s="26"/>
      <c r="S389" s="27"/>
      <c r="T389" s="26"/>
      <c r="U389" s="26"/>
      <c r="V389" s="28"/>
      <c r="W389" s="29"/>
      <c r="X389" s="30"/>
      <c r="Y389" s="26"/>
      <c r="Z389" s="29"/>
      <c r="AA389" s="33" t="str">
        <f t="shared" si="5"/>
        <v/>
      </c>
      <c r="AB389" s="31"/>
      <c r="AC389" s="32"/>
      <c r="AD389" s="32"/>
      <c r="AE389" s="22" t="s">
        <v>619</v>
      </c>
      <c r="AF389" s="26" t="s">
        <v>53</v>
      </c>
      <c r="AG389" s="22"/>
    </row>
    <row r="390" spans="1:33" ht="60" x14ac:dyDescent="0.25">
      <c r="A390" s="20" t="s">
        <v>500</v>
      </c>
      <c r="B390" s="21">
        <v>73152101</v>
      </c>
      <c r="C390" s="22" t="s">
        <v>638</v>
      </c>
      <c r="D390" s="36">
        <v>43252</v>
      </c>
      <c r="E390" s="21" t="s">
        <v>3557</v>
      </c>
      <c r="F390" s="23" t="s">
        <v>3658</v>
      </c>
      <c r="G390" s="23" t="s">
        <v>3665</v>
      </c>
      <c r="H390" s="24">
        <v>304000000</v>
      </c>
      <c r="I390" s="25">
        <v>304000000</v>
      </c>
      <c r="J390" s="23" t="s">
        <v>3579</v>
      </c>
      <c r="K390" s="23" t="s">
        <v>47</v>
      </c>
      <c r="L390" s="22" t="s">
        <v>502</v>
      </c>
      <c r="M390" s="22" t="s">
        <v>503</v>
      </c>
      <c r="N390" s="22">
        <v>3837020</v>
      </c>
      <c r="O390" s="22" t="s">
        <v>504</v>
      </c>
      <c r="P390" s="26"/>
      <c r="Q390" s="26"/>
      <c r="R390" s="26"/>
      <c r="S390" s="27"/>
      <c r="T390" s="26"/>
      <c r="U390" s="26"/>
      <c r="V390" s="28"/>
      <c r="W390" s="29"/>
      <c r="X390" s="30"/>
      <c r="Y390" s="26"/>
      <c r="Z390" s="29"/>
      <c r="AA390" s="33" t="str">
        <f t="shared" si="5"/>
        <v/>
      </c>
      <c r="AB390" s="31"/>
      <c r="AC390" s="32"/>
      <c r="AD390" s="32"/>
      <c r="AE390" s="22" t="s">
        <v>590</v>
      </c>
      <c r="AF390" s="26" t="s">
        <v>53</v>
      </c>
      <c r="AG390" s="22"/>
    </row>
    <row r="391" spans="1:33" ht="60" x14ac:dyDescent="0.25">
      <c r="A391" s="20" t="s">
        <v>500</v>
      </c>
      <c r="B391" s="21">
        <v>47131502</v>
      </c>
      <c r="C391" s="22" t="s">
        <v>639</v>
      </c>
      <c r="D391" s="36">
        <v>43221</v>
      </c>
      <c r="E391" s="21" t="s">
        <v>3556</v>
      </c>
      <c r="F391" s="23" t="s">
        <v>3648</v>
      </c>
      <c r="G391" s="23" t="s">
        <v>3665</v>
      </c>
      <c r="H391" s="24">
        <v>15900000</v>
      </c>
      <c r="I391" s="25">
        <v>15900000</v>
      </c>
      <c r="J391" s="23" t="s">
        <v>3579</v>
      </c>
      <c r="K391" s="23" t="s">
        <v>47</v>
      </c>
      <c r="L391" s="22" t="s">
        <v>502</v>
      </c>
      <c r="M391" s="22" t="s">
        <v>503</v>
      </c>
      <c r="N391" s="22">
        <v>3837020</v>
      </c>
      <c r="O391" s="22" t="s">
        <v>504</v>
      </c>
      <c r="P391" s="26"/>
      <c r="Q391" s="26"/>
      <c r="R391" s="26"/>
      <c r="S391" s="27"/>
      <c r="T391" s="26"/>
      <c r="U391" s="26"/>
      <c r="V391" s="28">
        <v>8158</v>
      </c>
      <c r="W391" s="29" t="s">
        <v>4159</v>
      </c>
      <c r="X391" s="30">
        <v>43201</v>
      </c>
      <c r="Y391" s="26"/>
      <c r="Z391" s="29"/>
      <c r="AA391" s="33">
        <f t="shared" si="5"/>
        <v>0.33</v>
      </c>
      <c r="AB391" s="31"/>
      <c r="AC391" s="32"/>
      <c r="AD391" s="32"/>
      <c r="AE391" s="22" t="s">
        <v>589</v>
      </c>
      <c r="AF391" s="26" t="s">
        <v>53</v>
      </c>
      <c r="AG391" s="22"/>
    </row>
    <row r="392" spans="1:33" ht="60" x14ac:dyDescent="0.25">
      <c r="A392" s="20" t="s">
        <v>500</v>
      </c>
      <c r="B392" s="21">
        <v>31161504</v>
      </c>
      <c r="C392" s="22" t="s">
        <v>640</v>
      </c>
      <c r="D392" s="36">
        <v>43191</v>
      </c>
      <c r="E392" s="21" t="s">
        <v>3556</v>
      </c>
      <c r="F392" s="23" t="s">
        <v>3648</v>
      </c>
      <c r="G392" s="23" t="s">
        <v>3665</v>
      </c>
      <c r="H392" s="24">
        <v>10000000</v>
      </c>
      <c r="I392" s="25">
        <v>10000000</v>
      </c>
      <c r="J392" s="23" t="s">
        <v>3579</v>
      </c>
      <c r="K392" s="23" t="s">
        <v>47</v>
      </c>
      <c r="L392" s="22" t="s">
        <v>502</v>
      </c>
      <c r="M392" s="22" t="s">
        <v>503</v>
      </c>
      <c r="N392" s="22">
        <v>3837020</v>
      </c>
      <c r="O392" s="22" t="s">
        <v>504</v>
      </c>
      <c r="P392" s="26"/>
      <c r="Q392" s="26"/>
      <c r="R392" s="26"/>
      <c r="S392" s="27"/>
      <c r="T392" s="26"/>
      <c r="U392" s="26"/>
      <c r="V392" s="28"/>
      <c r="W392" s="29"/>
      <c r="X392" s="30"/>
      <c r="Y392" s="26"/>
      <c r="Z392" s="29"/>
      <c r="AA392" s="33" t="str">
        <f t="shared" si="5"/>
        <v/>
      </c>
      <c r="AB392" s="31"/>
      <c r="AC392" s="32"/>
      <c r="AD392" s="32"/>
      <c r="AE392" s="22" t="s">
        <v>621</v>
      </c>
      <c r="AF392" s="26" t="s">
        <v>53</v>
      </c>
      <c r="AG392" s="22"/>
    </row>
    <row r="393" spans="1:33" ht="60" x14ac:dyDescent="0.25">
      <c r="A393" s="20" t="s">
        <v>500</v>
      </c>
      <c r="B393" s="21" t="s">
        <v>4160</v>
      </c>
      <c r="C393" s="22" t="s">
        <v>641</v>
      </c>
      <c r="D393" s="36">
        <v>43221</v>
      </c>
      <c r="E393" s="21" t="s">
        <v>3552</v>
      </c>
      <c r="F393" s="23" t="s">
        <v>3648</v>
      </c>
      <c r="G393" s="23" t="s">
        <v>3665</v>
      </c>
      <c r="H393" s="24">
        <v>20000000</v>
      </c>
      <c r="I393" s="25">
        <v>20000000</v>
      </c>
      <c r="J393" s="23" t="s">
        <v>3579</v>
      </c>
      <c r="K393" s="23" t="s">
        <v>47</v>
      </c>
      <c r="L393" s="22" t="s">
        <v>502</v>
      </c>
      <c r="M393" s="22" t="s">
        <v>503</v>
      </c>
      <c r="N393" s="22">
        <v>3837020</v>
      </c>
      <c r="O393" s="22" t="s">
        <v>504</v>
      </c>
      <c r="P393" s="26"/>
      <c r="Q393" s="26"/>
      <c r="R393" s="26"/>
      <c r="S393" s="27"/>
      <c r="T393" s="26"/>
      <c r="U393" s="26"/>
      <c r="V393" s="28"/>
      <c r="W393" s="29"/>
      <c r="X393" s="30"/>
      <c r="Y393" s="26"/>
      <c r="Z393" s="29"/>
      <c r="AA393" s="33" t="str">
        <f t="shared" si="5"/>
        <v/>
      </c>
      <c r="AB393" s="31"/>
      <c r="AC393" s="32"/>
      <c r="AD393" s="32"/>
      <c r="AE393" s="22" t="s">
        <v>618</v>
      </c>
      <c r="AF393" s="26" t="s">
        <v>53</v>
      </c>
      <c r="AG393" s="22"/>
    </row>
    <row r="394" spans="1:33" ht="60" x14ac:dyDescent="0.25">
      <c r="A394" s="20" t="s">
        <v>500</v>
      </c>
      <c r="B394" s="21">
        <v>81101701</v>
      </c>
      <c r="C394" s="22" t="s">
        <v>642</v>
      </c>
      <c r="D394" s="36">
        <v>43160</v>
      </c>
      <c r="E394" s="21" t="s">
        <v>3549</v>
      </c>
      <c r="F394" s="23" t="s">
        <v>3648</v>
      </c>
      <c r="G394" s="23" t="s">
        <v>3665</v>
      </c>
      <c r="H394" s="24">
        <v>12000000</v>
      </c>
      <c r="I394" s="25">
        <v>12000000</v>
      </c>
      <c r="J394" s="23" t="s">
        <v>3579</v>
      </c>
      <c r="K394" s="23" t="s">
        <v>47</v>
      </c>
      <c r="L394" s="22" t="s">
        <v>502</v>
      </c>
      <c r="M394" s="22" t="s">
        <v>503</v>
      </c>
      <c r="N394" s="22">
        <v>3837020</v>
      </c>
      <c r="O394" s="22" t="s">
        <v>504</v>
      </c>
      <c r="P394" s="26"/>
      <c r="Q394" s="26"/>
      <c r="R394" s="26"/>
      <c r="S394" s="27"/>
      <c r="T394" s="26"/>
      <c r="U394" s="26"/>
      <c r="V394" s="28"/>
      <c r="W394" s="29"/>
      <c r="X394" s="30"/>
      <c r="Y394" s="26"/>
      <c r="Z394" s="29"/>
      <c r="AA394" s="33" t="str">
        <f t="shared" si="5"/>
        <v/>
      </c>
      <c r="AB394" s="31"/>
      <c r="AC394" s="32"/>
      <c r="AD394" s="32"/>
      <c r="AE394" s="22" t="s">
        <v>618</v>
      </c>
      <c r="AF394" s="26" t="s">
        <v>53</v>
      </c>
      <c r="AG394" s="22"/>
    </row>
    <row r="395" spans="1:33" ht="60" x14ac:dyDescent="0.25">
      <c r="A395" s="20" t="s">
        <v>500</v>
      </c>
      <c r="B395" s="21">
        <v>14101500</v>
      </c>
      <c r="C395" s="22" t="s">
        <v>643</v>
      </c>
      <c r="D395" s="36">
        <v>43132</v>
      </c>
      <c r="E395" s="21" t="s">
        <v>3557</v>
      </c>
      <c r="F395" s="23" t="s">
        <v>3648</v>
      </c>
      <c r="G395" s="23" t="s">
        <v>3665</v>
      </c>
      <c r="H395" s="24">
        <v>78100466</v>
      </c>
      <c r="I395" s="25">
        <v>78100466</v>
      </c>
      <c r="J395" s="23" t="s">
        <v>3579</v>
      </c>
      <c r="K395" s="23" t="s">
        <v>47</v>
      </c>
      <c r="L395" s="22" t="s">
        <v>502</v>
      </c>
      <c r="M395" s="22" t="s">
        <v>503</v>
      </c>
      <c r="N395" s="22">
        <v>3837020</v>
      </c>
      <c r="O395" s="22" t="s">
        <v>504</v>
      </c>
      <c r="P395" s="26"/>
      <c r="Q395" s="26"/>
      <c r="R395" s="26"/>
      <c r="S395" s="27"/>
      <c r="T395" s="26"/>
      <c r="U395" s="26"/>
      <c r="V395" s="28">
        <v>8173</v>
      </c>
      <c r="W395" s="29">
        <v>21212</v>
      </c>
      <c r="X395" s="30">
        <v>43207</v>
      </c>
      <c r="Y395" s="26"/>
      <c r="Z395" s="29"/>
      <c r="AA395" s="33">
        <f t="shared" si="5"/>
        <v>0.33</v>
      </c>
      <c r="AB395" s="31"/>
      <c r="AC395" s="32" t="s">
        <v>324</v>
      </c>
      <c r="AD395" s="32"/>
      <c r="AE395" s="22" t="s">
        <v>592</v>
      </c>
      <c r="AF395" s="26" t="s">
        <v>53</v>
      </c>
      <c r="AG395" s="22"/>
    </row>
    <row r="396" spans="1:33" ht="63.75" x14ac:dyDescent="0.25">
      <c r="A396" s="20" t="s">
        <v>500</v>
      </c>
      <c r="B396" s="21">
        <v>15111510</v>
      </c>
      <c r="C396" s="22" t="s">
        <v>4161</v>
      </c>
      <c r="D396" s="36">
        <v>43101</v>
      </c>
      <c r="E396" s="21" t="s">
        <v>3557</v>
      </c>
      <c r="F396" s="23" t="s">
        <v>3648</v>
      </c>
      <c r="G396" s="23" t="s">
        <v>3665</v>
      </c>
      <c r="H396" s="24">
        <v>70000000.000000015</v>
      </c>
      <c r="I396" s="25">
        <v>70000000.000000015</v>
      </c>
      <c r="J396" s="23" t="s">
        <v>3579</v>
      </c>
      <c r="K396" s="23" t="s">
        <v>47</v>
      </c>
      <c r="L396" s="22" t="s">
        <v>502</v>
      </c>
      <c r="M396" s="22" t="s">
        <v>503</v>
      </c>
      <c r="N396" s="22">
        <v>3837020</v>
      </c>
      <c r="O396" s="22" t="s">
        <v>504</v>
      </c>
      <c r="P396" s="26"/>
      <c r="Q396" s="26"/>
      <c r="R396" s="26"/>
      <c r="S396" s="27"/>
      <c r="T396" s="26"/>
      <c r="U396" s="26"/>
      <c r="V396" s="28">
        <v>8083</v>
      </c>
      <c r="W396" s="29">
        <v>20168</v>
      </c>
      <c r="X396" s="30">
        <v>43158</v>
      </c>
      <c r="Y396" s="26">
        <v>43196</v>
      </c>
      <c r="Z396" s="29">
        <v>4600008080</v>
      </c>
      <c r="AA396" s="33">
        <f t="shared" ref="AA396:AA459" si="6">+IF(AND(W396="",X396="",Y396="",Z396=""),"",IF(AND(W396&lt;&gt;"",X396="",Y396="",Z396=""),0%,IF(AND(W396&lt;&gt;"",X396&lt;&gt;"",Y396="",Z396=""),33%,IF(AND(W396&lt;&gt;"",X396&lt;&gt;"",Y396&lt;&gt;"",Z396=""),66%,IF(AND(W396&lt;&gt;"",X396&lt;&gt;"",Y396&lt;&gt;"",Z396&lt;&gt;""),100%,"Información incompleta")))))</f>
        <v>1</v>
      </c>
      <c r="AB396" s="31" t="s">
        <v>4162</v>
      </c>
      <c r="AC396" s="32" t="s">
        <v>1172</v>
      </c>
      <c r="AD396" s="32"/>
      <c r="AE396" s="22" t="s">
        <v>590</v>
      </c>
      <c r="AF396" s="26" t="s">
        <v>53</v>
      </c>
      <c r="AG396" s="22"/>
    </row>
    <row r="397" spans="1:33" ht="60" x14ac:dyDescent="0.25">
      <c r="A397" s="20" t="s">
        <v>500</v>
      </c>
      <c r="B397" s="21" t="s">
        <v>644</v>
      </c>
      <c r="C397" s="22" t="s">
        <v>645</v>
      </c>
      <c r="D397" s="36">
        <v>43101</v>
      </c>
      <c r="E397" s="21" t="s">
        <v>3560</v>
      </c>
      <c r="F397" s="23" t="s">
        <v>4118</v>
      </c>
      <c r="G397" s="23" t="s">
        <v>3665</v>
      </c>
      <c r="H397" s="24">
        <v>2500000</v>
      </c>
      <c r="I397" s="25">
        <v>2500000</v>
      </c>
      <c r="J397" s="23" t="s">
        <v>3579</v>
      </c>
      <c r="K397" s="23" t="s">
        <v>47</v>
      </c>
      <c r="L397" s="22" t="s">
        <v>502</v>
      </c>
      <c r="M397" s="22" t="s">
        <v>503</v>
      </c>
      <c r="N397" s="22">
        <v>3837021</v>
      </c>
      <c r="O397" s="22" t="s">
        <v>504</v>
      </c>
      <c r="P397" s="26"/>
      <c r="Q397" s="26"/>
      <c r="R397" s="26"/>
      <c r="S397" s="27"/>
      <c r="T397" s="26"/>
      <c r="U397" s="26"/>
      <c r="V397" s="28"/>
      <c r="W397" s="29"/>
      <c r="X397" s="30"/>
      <c r="Y397" s="26"/>
      <c r="Z397" s="29"/>
      <c r="AA397" s="33" t="str">
        <f t="shared" si="6"/>
        <v/>
      </c>
      <c r="AB397" s="31"/>
      <c r="AC397" s="32"/>
      <c r="AD397" s="32"/>
      <c r="AE397" s="22" t="s">
        <v>556</v>
      </c>
      <c r="AF397" s="26" t="s">
        <v>53</v>
      </c>
      <c r="AG397" s="22"/>
    </row>
    <row r="398" spans="1:33" ht="60" x14ac:dyDescent="0.25">
      <c r="A398" s="20" t="s">
        <v>500</v>
      </c>
      <c r="B398" s="21">
        <v>41121800</v>
      </c>
      <c r="C398" s="22" t="s">
        <v>646</v>
      </c>
      <c r="D398" s="36">
        <v>43191</v>
      </c>
      <c r="E398" s="21" t="s">
        <v>3558</v>
      </c>
      <c r="F398" s="23" t="s">
        <v>3648</v>
      </c>
      <c r="G398" s="23" t="s">
        <v>3665</v>
      </c>
      <c r="H398" s="24">
        <v>20000000</v>
      </c>
      <c r="I398" s="25">
        <v>20000000</v>
      </c>
      <c r="J398" s="23" t="s">
        <v>3579</v>
      </c>
      <c r="K398" s="23" t="s">
        <v>47</v>
      </c>
      <c r="L398" s="22" t="s">
        <v>502</v>
      </c>
      <c r="M398" s="22" t="s">
        <v>503</v>
      </c>
      <c r="N398" s="22">
        <v>3837020</v>
      </c>
      <c r="O398" s="22" t="s">
        <v>504</v>
      </c>
      <c r="P398" s="26"/>
      <c r="Q398" s="26"/>
      <c r="R398" s="26"/>
      <c r="S398" s="27"/>
      <c r="T398" s="26"/>
      <c r="U398" s="26"/>
      <c r="V398" s="28"/>
      <c r="W398" s="29"/>
      <c r="X398" s="30"/>
      <c r="Y398" s="26"/>
      <c r="Z398" s="29"/>
      <c r="AA398" s="33" t="str">
        <f t="shared" si="6"/>
        <v/>
      </c>
      <c r="AB398" s="31"/>
      <c r="AC398" s="32"/>
      <c r="AD398" s="32"/>
      <c r="AE398" s="22" t="s">
        <v>581</v>
      </c>
      <c r="AF398" s="26" t="s">
        <v>53</v>
      </c>
      <c r="AG398" s="22"/>
    </row>
    <row r="399" spans="1:33" ht="60" x14ac:dyDescent="0.25">
      <c r="A399" s="20" t="s">
        <v>500</v>
      </c>
      <c r="B399" s="21">
        <v>41115703</v>
      </c>
      <c r="C399" s="22" t="s">
        <v>647</v>
      </c>
      <c r="D399" s="36">
        <v>43132</v>
      </c>
      <c r="E399" s="21" t="s">
        <v>3549</v>
      </c>
      <c r="F399" s="23" t="s">
        <v>3648</v>
      </c>
      <c r="G399" s="23" t="s">
        <v>3665</v>
      </c>
      <c r="H399" s="24">
        <v>25000000</v>
      </c>
      <c r="I399" s="25">
        <v>25000000</v>
      </c>
      <c r="J399" s="23" t="s">
        <v>3579</v>
      </c>
      <c r="K399" s="23" t="s">
        <v>47</v>
      </c>
      <c r="L399" s="22" t="s">
        <v>502</v>
      </c>
      <c r="M399" s="22" t="s">
        <v>503</v>
      </c>
      <c r="N399" s="22">
        <v>3837020</v>
      </c>
      <c r="O399" s="22" t="s">
        <v>504</v>
      </c>
      <c r="P399" s="26"/>
      <c r="Q399" s="26"/>
      <c r="R399" s="26"/>
      <c r="S399" s="27"/>
      <c r="T399" s="26"/>
      <c r="U399" s="26"/>
      <c r="V399" s="28"/>
      <c r="W399" s="29"/>
      <c r="X399" s="30"/>
      <c r="Y399" s="26"/>
      <c r="Z399" s="29"/>
      <c r="AA399" s="33" t="str">
        <f t="shared" si="6"/>
        <v/>
      </c>
      <c r="AB399" s="31"/>
      <c r="AC399" s="32" t="s">
        <v>324</v>
      </c>
      <c r="AD399" s="32"/>
      <c r="AE399" s="22" t="s">
        <v>581</v>
      </c>
      <c r="AF399" s="26" t="s">
        <v>53</v>
      </c>
      <c r="AG399" s="22"/>
    </row>
    <row r="400" spans="1:33" ht="114.75" x14ac:dyDescent="0.25">
      <c r="A400" s="20" t="s">
        <v>500</v>
      </c>
      <c r="B400" s="21">
        <v>41115703</v>
      </c>
      <c r="C400" s="22" t="s">
        <v>4163</v>
      </c>
      <c r="D400" s="36">
        <v>43132</v>
      </c>
      <c r="E400" s="21" t="s">
        <v>3549</v>
      </c>
      <c r="F400" s="23" t="s">
        <v>3648</v>
      </c>
      <c r="G400" s="23" t="s">
        <v>3665</v>
      </c>
      <c r="H400" s="24">
        <v>6892027</v>
      </c>
      <c r="I400" s="25">
        <v>4260438</v>
      </c>
      <c r="J400" s="23" t="s">
        <v>3579</v>
      </c>
      <c r="K400" s="23" t="s">
        <v>47</v>
      </c>
      <c r="L400" s="22" t="s">
        <v>502</v>
      </c>
      <c r="M400" s="22" t="s">
        <v>503</v>
      </c>
      <c r="N400" s="22" t="s">
        <v>663</v>
      </c>
      <c r="O400" s="22" t="s">
        <v>504</v>
      </c>
      <c r="P400" s="26"/>
      <c r="Q400" s="26"/>
      <c r="R400" s="26"/>
      <c r="S400" s="27"/>
      <c r="T400" s="26"/>
      <c r="U400" s="26"/>
      <c r="V400" s="28">
        <v>8059</v>
      </c>
      <c r="W400" s="29">
        <v>20598</v>
      </c>
      <c r="X400" s="30">
        <v>43168</v>
      </c>
      <c r="Y400" s="26" t="s">
        <v>4164</v>
      </c>
      <c r="Z400" s="29" t="s">
        <v>4165</v>
      </c>
      <c r="AA400" s="33">
        <f t="shared" si="6"/>
        <v>1</v>
      </c>
      <c r="AB400" s="31" t="s">
        <v>4166</v>
      </c>
      <c r="AC400" s="32" t="s">
        <v>324</v>
      </c>
      <c r="AD400" s="32"/>
      <c r="AE400" s="22" t="s">
        <v>4167</v>
      </c>
      <c r="AF400" s="26" t="s">
        <v>53</v>
      </c>
      <c r="AG400" s="22"/>
    </row>
    <row r="401" spans="1:33" ht="75" x14ac:dyDescent="0.25">
      <c r="A401" s="20" t="s">
        <v>500</v>
      </c>
      <c r="B401" s="21">
        <v>41115703</v>
      </c>
      <c r="C401" s="22" t="s">
        <v>4168</v>
      </c>
      <c r="D401" s="36">
        <v>43192</v>
      </c>
      <c r="E401" s="21" t="s">
        <v>3555</v>
      </c>
      <c r="F401" s="23" t="s">
        <v>3648</v>
      </c>
      <c r="G401" s="23" t="s">
        <v>3665</v>
      </c>
      <c r="H401" s="24">
        <v>2732730</v>
      </c>
      <c r="I401" s="25">
        <v>15375243</v>
      </c>
      <c r="J401" s="23" t="s">
        <v>3579</v>
      </c>
      <c r="K401" s="23" t="s">
        <v>47</v>
      </c>
      <c r="L401" s="22" t="s">
        <v>502</v>
      </c>
      <c r="M401" s="22" t="s">
        <v>503</v>
      </c>
      <c r="N401" s="22" t="s">
        <v>663</v>
      </c>
      <c r="O401" s="22" t="s">
        <v>504</v>
      </c>
      <c r="P401" s="26"/>
      <c r="Q401" s="26"/>
      <c r="R401" s="26"/>
      <c r="S401" s="27"/>
      <c r="T401" s="26"/>
      <c r="U401" s="26"/>
      <c r="V401" s="28"/>
      <c r="W401" s="29">
        <v>21260</v>
      </c>
      <c r="X401" s="30"/>
      <c r="Y401" s="26"/>
      <c r="Z401" s="29"/>
      <c r="AA401" s="33">
        <f t="shared" si="6"/>
        <v>0</v>
      </c>
      <c r="AB401" s="31"/>
      <c r="AC401" s="32"/>
      <c r="AD401" s="32"/>
      <c r="AE401" s="22" t="s">
        <v>4167</v>
      </c>
      <c r="AF401" s="26" t="s">
        <v>53</v>
      </c>
      <c r="AG401" s="22"/>
    </row>
    <row r="402" spans="1:33" ht="60" x14ac:dyDescent="0.25">
      <c r="A402" s="20" t="s">
        <v>500</v>
      </c>
      <c r="B402" s="21">
        <v>12161500</v>
      </c>
      <c r="C402" s="22" t="s">
        <v>648</v>
      </c>
      <c r="D402" s="36">
        <v>43221</v>
      </c>
      <c r="E402" s="21" t="s">
        <v>3555</v>
      </c>
      <c r="F402" s="23" t="s">
        <v>3648</v>
      </c>
      <c r="G402" s="23" t="s">
        <v>3665</v>
      </c>
      <c r="H402" s="24">
        <v>80000000</v>
      </c>
      <c r="I402" s="25">
        <v>80000000</v>
      </c>
      <c r="J402" s="23" t="s">
        <v>3579</v>
      </c>
      <c r="K402" s="23" t="s">
        <v>47</v>
      </c>
      <c r="L402" s="22" t="s">
        <v>502</v>
      </c>
      <c r="M402" s="22" t="s">
        <v>503</v>
      </c>
      <c r="N402" s="22">
        <v>3837020</v>
      </c>
      <c r="O402" s="22" t="s">
        <v>504</v>
      </c>
      <c r="P402" s="26"/>
      <c r="Q402" s="26"/>
      <c r="R402" s="26"/>
      <c r="S402" s="27"/>
      <c r="T402" s="26"/>
      <c r="U402" s="26"/>
      <c r="V402" s="28"/>
      <c r="W402" s="29"/>
      <c r="X402" s="30"/>
      <c r="Y402" s="26"/>
      <c r="Z402" s="29"/>
      <c r="AA402" s="33" t="str">
        <f t="shared" si="6"/>
        <v/>
      </c>
      <c r="AB402" s="31"/>
      <c r="AC402" s="32"/>
      <c r="AD402" s="32"/>
      <c r="AE402" s="22" t="s">
        <v>581</v>
      </c>
      <c r="AF402" s="26" t="s">
        <v>53</v>
      </c>
      <c r="AG402" s="22"/>
    </row>
    <row r="403" spans="1:33" ht="60" x14ac:dyDescent="0.25">
      <c r="A403" s="20" t="s">
        <v>500</v>
      </c>
      <c r="B403" s="21">
        <v>81141501</v>
      </c>
      <c r="C403" s="22" t="s">
        <v>649</v>
      </c>
      <c r="D403" s="36">
        <v>43221</v>
      </c>
      <c r="E403" s="21" t="s">
        <v>3556</v>
      </c>
      <c r="F403" s="23" t="s">
        <v>3648</v>
      </c>
      <c r="G403" s="23" t="s">
        <v>3665</v>
      </c>
      <c r="H403" s="24">
        <v>5000000</v>
      </c>
      <c r="I403" s="25">
        <v>5000000</v>
      </c>
      <c r="J403" s="23" t="s">
        <v>3579</v>
      </c>
      <c r="K403" s="23" t="s">
        <v>47</v>
      </c>
      <c r="L403" s="22" t="s">
        <v>502</v>
      </c>
      <c r="M403" s="22" t="s">
        <v>503</v>
      </c>
      <c r="N403" s="22">
        <v>3837020</v>
      </c>
      <c r="O403" s="22" t="s">
        <v>504</v>
      </c>
      <c r="P403" s="26"/>
      <c r="Q403" s="26"/>
      <c r="R403" s="26"/>
      <c r="S403" s="27"/>
      <c r="T403" s="26"/>
      <c r="U403" s="26"/>
      <c r="V403" s="28"/>
      <c r="W403" s="29"/>
      <c r="X403" s="30"/>
      <c r="Y403" s="26"/>
      <c r="Z403" s="29"/>
      <c r="AA403" s="33" t="str">
        <f t="shared" si="6"/>
        <v/>
      </c>
      <c r="AB403" s="31"/>
      <c r="AC403" s="32"/>
      <c r="AD403" s="32"/>
      <c r="AE403" s="22" t="s">
        <v>581</v>
      </c>
      <c r="AF403" s="26" t="s">
        <v>53</v>
      </c>
      <c r="AG403" s="22"/>
    </row>
    <row r="404" spans="1:33" ht="60" x14ac:dyDescent="0.25">
      <c r="A404" s="20" t="s">
        <v>500</v>
      </c>
      <c r="B404" s="21">
        <v>47131600</v>
      </c>
      <c r="C404" s="22" t="s">
        <v>650</v>
      </c>
      <c r="D404" s="36">
        <v>43252</v>
      </c>
      <c r="E404" s="21" t="s">
        <v>3560</v>
      </c>
      <c r="F404" s="23" t="s">
        <v>3648</v>
      </c>
      <c r="G404" s="23" t="s">
        <v>3665</v>
      </c>
      <c r="H404" s="24">
        <v>15000000</v>
      </c>
      <c r="I404" s="25">
        <v>15000000</v>
      </c>
      <c r="J404" s="23" t="s">
        <v>3579</v>
      </c>
      <c r="K404" s="23" t="s">
        <v>47</v>
      </c>
      <c r="L404" s="22" t="s">
        <v>502</v>
      </c>
      <c r="M404" s="22" t="s">
        <v>503</v>
      </c>
      <c r="N404" s="22">
        <v>3837020</v>
      </c>
      <c r="O404" s="22" t="s">
        <v>504</v>
      </c>
      <c r="P404" s="26"/>
      <c r="Q404" s="26"/>
      <c r="R404" s="26"/>
      <c r="S404" s="27"/>
      <c r="T404" s="26"/>
      <c r="U404" s="26"/>
      <c r="V404" s="28"/>
      <c r="W404" s="29"/>
      <c r="X404" s="30"/>
      <c r="Y404" s="26"/>
      <c r="Z404" s="29"/>
      <c r="AA404" s="33" t="str">
        <f t="shared" si="6"/>
        <v/>
      </c>
      <c r="AB404" s="31"/>
      <c r="AC404" s="32"/>
      <c r="AD404" s="32"/>
      <c r="AE404" s="22" t="s">
        <v>572</v>
      </c>
      <c r="AF404" s="26" t="s">
        <v>53</v>
      </c>
      <c r="AG404" s="22"/>
    </row>
    <row r="405" spans="1:33" ht="76.5" x14ac:dyDescent="0.25">
      <c r="A405" s="20" t="s">
        <v>500</v>
      </c>
      <c r="B405" s="21">
        <v>80101703</v>
      </c>
      <c r="C405" s="22" t="s">
        <v>651</v>
      </c>
      <c r="D405" s="36">
        <v>43101</v>
      </c>
      <c r="E405" s="21" t="s">
        <v>4169</v>
      </c>
      <c r="F405" s="23" t="s">
        <v>4118</v>
      </c>
      <c r="G405" s="23" t="s">
        <v>3665</v>
      </c>
      <c r="H405" s="24">
        <v>3000000</v>
      </c>
      <c r="I405" s="25">
        <v>2341688</v>
      </c>
      <c r="J405" s="23" t="s">
        <v>3579</v>
      </c>
      <c r="K405" s="23" t="s">
        <v>47</v>
      </c>
      <c r="L405" s="22" t="s">
        <v>502</v>
      </c>
      <c r="M405" s="22" t="s">
        <v>503</v>
      </c>
      <c r="N405" s="22">
        <v>3837020</v>
      </c>
      <c r="O405" s="22" t="s">
        <v>504</v>
      </c>
      <c r="P405" s="26"/>
      <c r="Q405" s="26"/>
      <c r="R405" s="26"/>
      <c r="S405" s="27"/>
      <c r="T405" s="26"/>
      <c r="U405" s="26"/>
      <c r="V405" s="28">
        <v>8032</v>
      </c>
      <c r="W405" s="29">
        <v>20404</v>
      </c>
      <c r="X405" s="30">
        <v>43126</v>
      </c>
      <c r="Y405" s="26">
        <v>20180126</v>
      </c>
      <c r="Z405" s="29">
        <v>4600008020</v>
      </c>
      <c r="AA405" s="33">
        <f t="shared" si="6"/>
        <v>1</v>
      </c>
      <c r="AB405" s="31" t="s">
        <v>4135</v>
      </c>
      <c r="AC405" s="32" t="s">
        <v>360</v>
      </c>
      <c r="AD405" s="32"/>
      <c r="AE405" s="22" t="s">
        <v>572</v>
      </c>
      <c r="AF405" s="26" t="s">
        <v>53</v>
      </c>
      <c r="AG405" s="22"/>
    </row>
    <row r="406" spans="1:33" ht="60" x14ac:dyDescent="0.25">
      <c r="A406" s="20" t="s">
        <v>500</v>
      </c>
      <c r="B406" s="21">
        <v>80101703</v>
      </c>
      <c r="C406" s="22" t="s">
        <v>652</v>
      </c>
      <c r="D406" s="36">
        <v>43101</v>
      </c>
      <c r="E406" s="21" t="s">
        <v>4169</v>
      </c>
      <c r="F406" s="23" t="s">
        <v>4118</v>
      </c>
      <c r="G406" s="23" t="s">
        <v>3665</v>
      </c>
      <c r="H406" s="24">
        <v>142952000</v>
      </c>
      <c r="I406" s="25">
        <v>142952000</v>
      </c>
      <c r="J406" s="23" t="s">
        <v>3579</v>
      </c>
      <c r="K406" s="23" t="s">
        <v>47</v>
      </c>
      <c r="L406" s="22" t="s">
        <v>502</v>
      </c>
      <c r="M406" s="22" t="s">
        <v>503</v>
      </c>
      <c r="N406" s="22">
        <v>3837020</v>
      </c>
      <c r="O406" s="22" t="s">
        <v>504</v>
      </c>
      <c r="P406" s="26"/>
      <c r="Q406" s="26"/>
      <c r="R406" s="26"/>
      <c r="S406" s="27"/>
      <c r="T406" s="26"/>
      <c r="U406" s="26"/>
      <c r="V406" s="28"/>
      <c r="W406" s="29"/>
      <c r="X406" s="30"/>
      <c r="Y406" s="26"/>
      <c r="Z406" s="29"/>
      <c r="AA406" s="33" t="str">
        <f t="shared" si="6"/>
        <v/>
      </c>
      <c r="AB406" s="31"/>
      <c r="AC406" s="32"/>
      <c r="AD406" s="32"/>
      <c r="AE406" s="22" t="s">
        <v>653</v>
      </c>
      <c r="AF406" s="26" t="s">
        <v>53</v>
      </c>
      <c r="AG406" s="22"/>
    </row>
    <row r="407" spans="1:33" ht="60" x14ac:dyDescent="0.25">
      <c r="A407" s="20" t="s">
        <v>500</v>
      </c>
      <c r="B407" s="21" t="s">
        <v>4170</v>
      </c>
      <c r="C407" s="22" t="s">
        <v>654</v>
      </c>
      <c r="D407" s="36">
        <v>43101</v>
      </c>
      <c r="E407" s="21" t="s">
        <v>3557</v>
      </c>
      <c r="F407" s="23" t="s">
        <v>3643</v>
      </c>
      <c r="G407" s="23" t="s">
        <v>3665</v>
      </c>
      <c r="H407" s="24">
        <v>1575132312</v>
      </c>
      <c r="I407" s="25">
        <v>1406100002.5799999</v>
      </c>
      <c r="J407" s="23" t="s">
        <v>3579</v>
      </c>
      <c r="K407" s="23" t="s">
        <v>47</v>
      </c>
      <c r="L407" s="22" t="s">
        <v>502</v>
      </c>
      <c r="M407" s="22" t="s">
        <v>503</v>
      </c>
      <c r="N407" s="22">
        <v>3837020</v>
      </c>
      <c r="O407" s="22" t="s">
        <v>504</v>
      </c>
      <c r="P407" s="26"/>
      <c r="Q407" s="26"/>
      <c r="R407" s="26"/>
      <c r="S407" s="27"/>
      <c r="T407" s="26"/>
      <c r="U407" s="26"/>
      <c r="V407" s="28">
        <v>8007</v>
      </c>
      <c r="W407" s="29" t="s">
        <v>4171</v>
      </c>
      <c r="X407" s="30">
        <v>43122</v>
      </c>
      <c r="Y407" s="26">
        <v>20180323</v>
      </c>
      <c r="Z407" s="29">
        <v>4600008067</v>
      </c>
      <c r="AA407" s="33">
        <f t="shared" si="6"/>
        <v>1</v>
      </c>
      <c r="AB407" s="31" t="s">
        <v>4172</v>
      </c>
      <c r="AC407" s="32" t="s">
        <v>360</v>
      </c>
      <c r="AD407" s="32"/>
      <c r="AE407" s="22" t="s">
        <v>655</v>
      </c>
      <c r="AF407" s="26" t="s">
        <v>53</v>
      </c>
      <c r="AG407" s="22"/>
    </row>
    <row r="408" spans="1:33" ht="60" x14ac:dyDescent="0.25">
      <c r="A408" s="20" t="s">
        <v>500</v>
      </c>
      <c r="B408" s="21">
        <v>78131800</v>
      </c>
      <c r="C408" s="22" t="s">
        <v>656</v>
      </c>
      <c r="D408" s="36">
        <v>43101</v>
      </c>
      <c r="E408" s="21" t="s">
        <v>3557</v>
      </c>
      <c r="F408" s="23" t="s">
        <v>3648</v>
      </c>
      <c r="G408" s="23" t="s">
        <v>3665</v>
      </c>
      <c r="H408" s="24">
        <v>73920000</v>
      </c>
      <c r="I408" s="25">
        <v>73920000</v>
      </c>
      <c r="J408" s="23" t="s">
        <v>3579</v>
      </c>
      <c r="K408" s="23" t="s">
        <v>47</v>
      </c>
      <c r="L408" s="22" t="s">
        <v>502</v>
      </c>
      <c r="M408" s="22" t="s">
        <v>503</v>
      </c>
      <c r="N408" s="22">
        <v>3837020</v>
      </c>
      <c r="O408" s="22" t="s">
        <v>504</v>
      </c>
      <c r="P408" s="26"/>
      <c r="Q408" s="26"/>
      <c r="R408" s="26"/>
      <c r="S408" s="27"/>
      <c r="T408" s="26"/>
      <c r="U408" s="26"/>
      <c r="V408" s="28"/>
      <c r="W408" s="29"/>
      <c r="X408" s="30"/>
      <c r="Y408" s="26"/>
      <c r="Z408" s="29"/>
      <c r="AA408" s="33" t="str">
        <f t="shared" si="6"/>
        <v/>
      </c>
      <c r="AB408" s="31"/>
      <c r="AC408" s="32"/>
      <c r="AD408" s="32"/>
      <c r="AE408" s="22" t="s">
        <v>657</v>
      </c>
      <c r="AF408" s="26" t="s">
        <v>53</v>
      </c>
      <c r="AG408" s="22"/>
    </row>
    <row r="409" spans="1:33" ht="60" x14ac:dyDescent="0.25">
      <c r="A409" s="20" t="s">
        <v>500</v>
      </c>
      <c r="B409" s="21">
        <v>82101503</v>
      </c>
      <c r="C409" s="22" t="s">
        <v>658</v>
      </c>
      <c r="D409" s="36">
        <v>43252</v>
      </c>
      <c r="E409" s="21" t="s">
        <v>3550</v>
      </c>
      <c r="F409" s="23" t="s">
        <v>3677</v>
      </c>
      <c r="G409" s="23" t="s">
        <v>3665</v>
      </c>
      <c r="H409" s="24">
        <v>6000000000</v>
      </c>
      <c r="I409" s="25">
        <v>6000000000</v>
      </c>
      <c r="J409" s="23" t="s">
        <v>3579</v>
      </c>
      <c r="K409" s="23" t="s">
        <v>47</v>
      </c>
      <c r="L409" s="22" t="s">
        <v>502</v>
      </c>
      <c r="M409" s="22" t="s">
        <v>503</v>
      </c>
      <c r="N409" s="22">
        <v>3837020</v>
      </c>
      <c r="O409" s="22" t="s">
        <v>504</v>
      </c>
      <c r="P409" s="26"/>
      <c r="Q409" s="26"/>
      <c r="R409" s="26"/>
      <c r="S409" s="27"/>
      <c r="T409" s="26"/>
      <c r="U409" s="26"/>
      <c r="V409" s="28"/>
      <c r="W409" s="29"/>
      <c r="X409" s="30"/>
      <c r="Y409" s="26"/>
      <c r="Z409" s="29"/>
      <c r="AA409" s="33" t="str">
        <f t="shared" si="6"/>
        <v/>
      </c>
      <c r="AB409" s="31"/>
      <c r="AC409" s="32"/>
      <c r="AD409" s="32"/>
      <c r="AE409" s="22" t="s">
        <v>659</v>
      </c>
      <c r="AF409" s="26" t="s">
        <v>53</v>
      </c>
      <c r="AG409" s="22"/>
    </row>
    <row r="410" spans="1:33" ht="60" x14ac:dyDescent="0.25">
      <c r="A410" s="20" t="s">
        <v>500</v>
      </c>
      <c r="B410" s="21">
        <v>80111620</v>
      </c>
      <c r="C410" s="22" t="s">
        <v>660</v>
      </c>
      <c r="D410" s="36">
        <v>43101</v>
      </c>
      <c r="E410" s="21" t="s">
        <v>3557</v>
      </c>
      <c r="F410" s="23" t="s">
        <v>3643</v>
      </c>
      <c r="G410" s="23" t="s">
        <v>3665</v>
      </c>
      <c r="H410" s="24">
        <v>1304201676</v>
      </c>
      <c r="I410" s="25">
        <v>954696105</v>
      </c>
      <c r="J410" s="23" t="s">
        <v>3579</v>
      </c>
      <c r="K410" s="23" t="s">
        <v>47</v>
      </c>
      <c r="L410" s="22" t="s">
        <v>502</v>
      </c>
      <c r="M410" s="22" t="s">
        <v>503</v>
      </c>
      <c r="N410" s="22">
        <v>3837020</v>
      </c>
      <c r="O410" s="22" t="s">
        <v>504</v>
      </c>
      <c r="P410" s="26"/>
      <c r="Q410" s="26"/>
      <c r="R410" s="26"/>
      <c r="S410" s="27"/>
      <c r="T410" s="26"/>
      <c r="U410" s="26"/>
      <c r="V410" s="28"/>
      <c r="W410" s="29">
        <v>21163</v>
      </c>
      <c r="X410" s="30"/>
      <c r="Y410" s="26"/>
      <c r="Z410" s="29"/>
      <c r="AA410" s="33">
        <f t="shared" si="6"/>
        <v>0</v>
      </c>
      <c r="AB410" s="31"/>
      <c r="AC410" s="32"/>
      <c r="AD410" s="32"/>
      <c r="AE410" s="22" t="s">
        <v>661</v>
      </c>
      <c r="AF410" s="26" t="s">
        <v>53</v>
      </c>
      <c r="AG410" s="22"/>
    </row>
    <row r="411" spans="1:33" ht="60" x14ac:dyDescent="0.25">
      <c r="A411" s="20" t="s">
        <v>500</v>
      </c>
      <c r="B411" s="21">
        <v>93141506</v>
      </c>
      <c r="C411" s="22" t="s">
        <v>662</v>
      </c>
      <c r="D411" s="36">
        <v>43101</v>
      </c>
      <c r="E411" s="21" t="s">
        <v>3550</v>
      </c>
      <c r="F411" s="23" t="s">
        <v>3648</v>
      </c>
      <c r="G411" s="23" t="s">
        <v>3665</v>
      </c>
      <c r="H411" s="24">
        <v>79200000</v>
      </c>
      <c r="I411" s="25">
        <v>65779292</v>
      </c>
      <c r="J411" s="23" t="s">
        <v>3579</v>
      </c>
      <c r="K411" s="23" t="s">
        <v>47</v>
      </c>
      <c r="L411" s="22" t="s">
        <v>502</v>
      </c>
      <c r="M411" s="22" t="s">
        <v>503</v>
      </c>
      <c r="N411" s="22" t="s">
        <v>663</v>
      </c>
      <c r="O411" s="22" t="s">
        <v>504</v>
      </c>
      <c r="P411" s="26"/>
      <c r="Q411" s="26"/>
      <c r="R411" s="26"/>
      <c r="S411" s="27"/>
      <c r="T411" s="26"/>
      <c r="U411" s="26"/>
      <c r="V411" s="28">
        <v>8014</v>
      </c>
      <c r="W411" s="29" t="s">
        <v>4173</v>
      </c>
      <c r="X411" s="30">
        <v>43158</v>
      </c>
      <c r="Y411" s="26">
        <v>43158</v>
      </c>
      <c r="Z411" s="29">
        <v>4600008078</v>
      </c>
      <c r="AA411" s="33">
        <f t="shared" si="6"/>
        <v>1</v>
      </c>
      <c r="AB411" s="31" t="s">
        <v>4174</v>
      </c>
      <c r="AC411" s="32" t="s">
        <v>324</v>
      </c>
      <c r="AD411" s="32"/>
      <c r="AE411" s="22" t="s">
        <v>664</v>
      </c>
      <c r="AF411" s="26" t="s">
        <v>53</v>
      </c>
      <c r="AG411" s="22"/>
    </row>
    <row r="412" spans="1:33" ht="60" x14ac:dyDescent="0.25">
      <c r="A412" s="20" t="s">
        <v>500</v>
      </c>
      <c r="B412" s="21">
        <v>93141506</v>
      </c>
      <c r="C412" s="22" t="s">
        <v>665</v>
      </c>
      <c r="D412" s="36">
        <v>43221</v>
      </c>
      <c r="E412" s="21" t="s">
        <v>3550</v>
      </c>
      <c r="F412" s="23" t="s">
        <v>3648</v>
      </c>
      <c r="G412" s="23" t="s">
        <v>3665</v>
      </c>
      <c r="H412" s="24">
        <v>20000000</v>
      </c>
      <c r="I412" s="25">
        <v>20000000</v>
      </c>
      <c r="J412" s="23" t="s">
        <v>3579</v>
      </c>
      <c r="K412" s="23" t="s">
        <v>47</v>
      </c>
      <c r="L412" s="22" t="s">
        <v>502</v>
      </c>
      <c r="M412" s="22" t="s">
        <v>503</v>
      </c>
      <c r="N412" s="22">
        <v>3837020</v>
      </c>
      <c r="O412" s="22" t="s">
        <v>504</v>
      </c>
      <c r="P412" s="26"/>
      <c r="Q412" s="26"/>
      <c r="R412" s="26"/>
      <c r="S412" s="27"/>
      <c r="T412" s="26"/>
      <c r="U412" s="26"/>
      <c r="V412" s="28"/>
      <c r="W412" s="29"/>
      <c r="X412" s="30"/>
      <c r="Y412" s="26"/>
      <c r="Z412" s="29"/>
      <c r="AA412" s="33" t="str">
        <f t="shared" si="6"/>
        <v/>
      </c>
      <c r="AB412" s="31"/>
      <c r="AC412" s="32"/>
      <c r="AD412" s="32"/>
      <c r="AE412" s="22" t="s">
        <v>664</v>
      </c>
      <c r="AF412" s="26" t="s">
        <v>53</v>
      </c>
      <c r="AG412" s="22"/>
    </row>
    <row r="413" spans="1:33" ht="60" x14ac:dyDescent="0.25">
      <c r="A413" s="20" t="s">
        <v>500</v>
      </c>
      <c r="B413" s="21">
        <v>92121704</v>
      </c>
      <c r="C413" s="22" t="s">
        <v>666</v>
      </c>
      <c r="D413" s="36">
        <v>43282</v>
      </c>
      <c r="E413" s="21" t="s">
        <v>4090</v>
      </c>
      <c r="F413" s="23" t="s">
        <v>3677</v>
      </c>
      <c r="G413" s="23" t="s">
        <v>3665</v>
      </c>
      <c r="H413" s="24">
        <v>300000000</v>
      </c>
      <c r="I413" s="25">
        <v>300000000</v>
      </c>
      <c r="J413" s="23" t="s">
        <v>3579</v>
      </c>
      <c r="K413" s="23" t="s">
        <v>47</v>
      </c>
      <c r="L413" s="22" t="s">
        <v>502</v>
      </c>
      <c r="M413" s="22" t="s">
        <v>503</v>
      </c>
      <c r="N413" s="22">
        <v>3837020</v>
      </c>
      <c r="O413" s="22" t="s">
        <v>504</v>
      </c>
      <c r="P413" s="26" t="s">
        <v>525</v>
      </c>
      <c r="Q413" s="26" t="s">
        <v>530</v>
      </c>
      <c r="R413" s="26" t="s">
        <v>527</v>
      </c>
      <c r="S413" s="27">
        <v>220155001</v>
      </c>
      <c r="T413" s="26" t="s">
        <v>530</v>
      </c>
      <c r="U413" s="26" t="s">
        <v>528</v>
      </c>
      <c r="V413" s="28"/>
      <c r="W413" s="29"/>
      <c r="X413" s="30"/>
      <c r="Y413" s="26"/>
      <c r="Z413" s="29"/>
      <c r="AA413" s="33" t="str">
        <f t="shared" si="6"/>
        <v/>
      </c>
      <c r="AB413" s="31"/>
      <c r="AC413" s="32"/>
      <c r="AD413" s="32"/>
      <c r="AE413" s="22" t="s">
        <v>511</v>
      </c>
      <c r="AF413" s="26" t="s">
        <v>53</v>
      </c>
      <c r="AG413" s="22"/>
    </row>
    <row r="414" spans="1:33" ht="60" x14ac:dyDescent="0.25">
      <c r="A414" s="20" t="s">
        <v>500</v>
      </c>
      <c r="B414" s="21"/>
      <c r="C414" s="22" t="s">
        <v>667</v>
      </c>
      <c r="D414" s="36">
        <v>43160</v>
      </c>
      <c r="E414" s="21" t="s">
        <v>3556</v>
      </c>
      <c r="F414" s="23" t="s">
        <v>3648</v>
      </c>
      <c r="G414" s="23" t="s">
        <v>3665</v>
      </c>
      <c r="H414" s="24">
        <v>25000000</v>
      </c>
      <c r="I414" s="25">
        <v>25000000</v>
      </c>
      <c r="J414" s="23" t="s">
        <v>3579</v>
      </c>
      <c r="K414" s="23" t="s">
        <v>47</v>
      </c>
      <c r="L414" s="22" t="s">
        <v>502</v>
      </c>
      <c r="M414" s="22" t="s">
        <v>503</v>
      </c>
      <c r="N414" s="22">
        <v>3837020</v>
      </c>
      <c r="O414" s="22" t="s">
        <v>504</v>
      </c>
      <c r="P414" s="26" t="s">
        <v>525</v>
      </c>
      <c r="Q414" s="26" t="s">
        <v>530</v>
      </c>
      <c r="R414" s="26" t="s">
        <v>527</v>
      </c>
      <c r="S414" s="27">
        <v>220155001</v>
      </c>
      <c r="T414" s="26" t="s">
        <v>530</v>
      </c>
      <c r="U414" s="26" t="s">
        <v>531</v>
      </c>
      <c r="V414" s="28"/>
      <c r="W414" s="29"/>
      <c r="X414" s="30"/>
      <c r="Y414" s="26"/>
      <c r="Z414" s="29"/>
      <c r="AA414" s="33" t="str">
        <f t="shared" si="6"/>
        <v/>
      </c>
      <c r="AB414" s="31"/>
      <c r="AC414" s="32"/>
      <c r="AD414" s="32"/>
      <c r="AE414" s="22" t="s">
        <v>505</v>
      </c>
      <c r="AF414" s="26" t="s">
        <v>53</v>
      </c>
      <c r="AG414" s="22"/>
    </row>
    <row r="415" spans="1:33" ht="60" x14ac:dyDescent="0.25">
      <c r="A415" s="20" t="s">
        <v>500</v>
      </c>
      <c r="B415" s="21">
        <v>41115500</v>
      </c>
      <c r="C415" s="22" t="s">
        <v>4175</v>
      </c>
      <c r="D415" s="36">
        <v>43221</v>
      </c>
      <c r="E415" s="21" t="s">
        <v>3556</v>
      </c>
      <c r="F415" s="23" t="s">
        <v>3648</v>
      </c>
      <c r="G415" s="23" t="s">
        <v>3665</v>
      </c>
      <c r="H415" s="24">
        <v>30000000</v>
      </c>
      <c r="I415" s="25">
        <v>30000000</v>
      </c>
      <c r="J415" s="23" t="s">
        <v>3579</v>
      </c>
      <c r="K415" s="23" t="s">
        <v>47</v>
      </c>
      <c r="L415" s="22" t="s">
        <v>502</v>
      </c>
      <c r="M415" s="22" t="s">
        <v>503</v>
      </c>
      <c r="N415" s="22">
        <v>3837020</v>
      </c>
      <c r="O415" s="22" t="s">
        <v>504</v>
      </c>
      <c r="P415" s="26" t="s">
        <v>525</v>
      </c>
      <c r="Q415" s="26" t="s">
        <v>530</v>
      </c>
      <c r="R415" s="26" t="s">
        <v>527</v>
      </c>
      <c r="S415" s="27">
        <v>220155001</v>
      </c>
      <c r="T415" s="26" t="s">
        <v>530</v>
      </c>
      <c r="U415" s="26" t="s">
        <v>528</v>
      </c>
      <c r="V415" s="28">
        <v>8189</v>
      </c>
      <c r="W415" s="29">
        <v>21254</v>
      </c>
      <c r="X415" s="30"/>
      <c r="Y415" s="26"/>
      <c r="Z415" s="29"/>
      <c r="AA415" s="33">
        <f t="shared" si="6"/>
        <v>0</v>
      </c>
      <c r="AB415" s="31"/>
      <c r="AC415" s="32"/>
      <c r="AD415" s="32"/>
      <c r="AE415" s="22" t="s">
        <v>545</v>
      </c>
      <c r="AF415" s="26" t="s">
        <v>53</v>
      </c>
      <c r="AG415" s="22"/>
    </row>
    <row r="416" spans="1:33" ht="75" x14ac:dyDescent="0.25">
      <c r="A416" s="20" t="s">
        <v>500</v>
      </c>
      <c r="B416" s="21"/>
      <c r="C416" s="22" t="s">
        <v>668</v>
      </c>
      <c r="D416" s="36">
        <v>43161</v>
      </c>
      <c r="E416" s="21" t="s">
        <v>3561</v>
      </c>
      <c r="F416" s="23" t="s">
        <v>3648</v>
      </c>
      <c r="G416" s="23" t="s">
        <v>3665</v>
      </c>
      <c r="H416" s="24">
        <v>10000000</v>
      </c>
      <c r="I416" s="25">
        <v>10000000</v>
      </c>
      <c r="J416" s="23" t="s">
        <v>3579</v>
      </c>
      <c r="K416" s="23" t="s">
        <v>47</v>
      </c>
      <c r="L416" s="22" t="s">
        <v>502</v>
      </c>
      <c r="M416" s="22" t="s">
        <v>503</v>
      </c>
      <c r="N416" s="22" t="s">
        <v>663</v>
      </c>
      <c r="O416" s="22" t="s">
        <v>504</v>
      </c>
      <c r="P416" s="26" t="s">
        <v>525</v>
      </c>
      <c r="Q416" s="26" t="s">
        <v>530</v>
      </c>
      <c r="R416" s="26" t="s">
        <v>669</v>
      </c>
      <c r="S416" s="27">
        <v>220158001</v>
      </c>
      <c r="T416" s="26" t="s">
        <v>530</v>
      </c>
      <c r="U416" s="26" t="s">
        <v>668</v>
      </c>
      <c r="V416" s="28"/>
      <c r="W416" s="29"/>
      <c r="X416" s="30"/>
      <c r="Y416" s="26"/>
      <c r="Z416" s="29"/>
      <c r="AA416" s="33" t="str">
        <f t="shared" si="6"/>
        <v/>
      </c>
      <c r="AB416" s="31"/>
      <c r="AC416" s="32"/>
      <c r="AD416" s="32"/>
      <c r="AE416" s="22" t="s">
        <v>623</v>
      </c>
      <c r="AF416" s="26" t="s">
        <v>53</v>
      </c>
      <c r="AG416" s="22"/>
    </row>
    <row r="417" spans="1:33" ht="60" x14ac:dyDescent="0.25">
      <c r="A417" s="20" t="s">
        <v>500</v>
      </c>
      <c r="B417" s="21">
        <v>43231500</v>
      </c>
      <c r="C417" s="22" t="s">
        <v>670</v>
      </c>
      <c r="D417" s="36">
        <v>43282</v>
      </c>
      <c r="E417" s="21" t="s">
        <v>3552</v>
      </c>
      <c r="F417" s="23" t="s">
        <v>3658</v>
      </c>
      <c r="G417" s="23" t="s">
        <v>3665</v>
      </c>
      <c r="H417" s="24">
        <v>190000000</v>
      </c>
      <c r="I417" s="25">
        <v>190000000</v>
      </c>
      <c r="J417" s="23" t="s">
        <v>3579</v>
      </c>
      <c r="K417" s="23" t="s">
        <v>47</v>
      </c>
      <c r="L417" s="22" t="s">
        <v>502</v>
      </c>
      <c r="M417" s="22" t="s">
        <v>503</v>
      </c>
      <c r="N417" s="22">
        <v>3837020</v>
      </c>
      <c r="O417" s="22" t="s">
        <v>504</v>
      </c>
      <c r="P417" s="26" t="s">
        <v>525</v>
      </c>
      <c r="Q417" s="26" t="s">
        <v>530</v>
      </c>
      <c r="R417" s="26" t="s">
        <v>669</v>
      </c>
      <c r="S417" s="27">
        <v>220158001</v>
      </c>
      <c r="T417" s="26" t="s">
        <v>530</v>
      </c>
      <c r="U417" s="26" t="s">
        <v>670</v>
      </c>
      <c r="V417" s="28"/>
      <c r="W417" s="29"/>
      <c r="X417" s="30"/>
      <c r="Y417" s="26"/>
      <c r="Z417" s="29"/>
      <c r="AA417" s="33" t="str">
        <f t="shared" si="6"/>
        <v/>
      </c>
      <c r="AB417" s="31"/>
      <c r="AC417" s="32"/>
      <c r="AD417" s="32"/>
      <c r="AE417" s="22" t="s">
        <v>623</v>
      </c>
      <c r="AF417" s="26" t="s">
        <v>53</v>
      </c>
      <c r="AG417" s="22"/>
    </row>
    <row r="418" spans="1:33" ht="60" x14ac:dyDescent="0.25">
      <c r="A418" s="20" t="s">
        <v>500</v>
      </c>
      <c r="B418" s="21">
        <v>22101802</v>
      </c>
      <c r="C418" s="22" t="s">
        <v>671</v>
      </c>
      <c r="D418" s="36">
        <v>43160</v>
      </c>
      <c r="E418" s="21" t="s">
        <v>3556</v>
      </c>
      <c r="F418" s="23" t="s">
        <v>3658</v>
      </c>
      <c r="G418" s="23" t="s">
        <v>3665</v>
      </c>
      <c r="H418" s="24">
        <v>150000000</v>
      </c>
      <c r="I418" s="25">
        <v>150000000</v>
      </c>
      <c r="J418" s="23" t="s">
        <v>3579</v>
      </c>
      <c r="K418" s="23" t="s">
        <v>47</v>
      </c>
      <c r="L418" s="22" t="s">
        <v>502</v>
      </c>
      <c r="M418" s="22" t="s">
        <v>503</v>
      </c>
      <c r="N418" s="22">
        <v>3837020</v>
      </c>
      <c r="O418" s="22" t="s">
        <v>504</v>
      </c>
      <c r="P418" s="26" t="s">
        <v>525</v>
      </c>
      <c r="Q418" s="26" t="s">
        <v>530</v>
      </c>
      <c r="R418" s="26" t="s">
        <v>669</v>
      </c>
      <c r="S418" s="27">
        <v>220158001</v>
      </c>
      <c r="T418" s="26" t="s">
        <v>530</v>
      </c>
      <c r="U418" s="26" t="s">
        <v>671</v>
      </c>
      <c r="V418" s="28"/>
      <c r="W418" s="29"/>
      <c r="X418" s="30"/>
      <c r="Y418" s="26"/>
      <c r="Z418" s="29"/>
      <c r="AA418" s="33" t="str">
        <f t="shared" si="6"/>
        <v/>
      </c>
      <c r="AB418" s="31"/>
      <c r="AC418" s="32"/>
      <c r="AD418" s="32"/>
      <c r="AE418" s="22" t="s">
        <v>556</v>
      </c>
      <c r="AF418" s="26" t="s">
        <v>53</v>
      </c>
      <c r="AG418" s="22"/>
    </row>
    <row r="419" spans="1:33" ht="60" x14ac:dyDescent="0.25">
      <c r="A419" s="20" t="s">
        <v>500</v>
      </c>
      <c r="B419" s="21">
        <v>81141501</v>
      </c>
      <c r="C419" s="22" t="s">
        <v>672</v>
      </c>
      <c r="D419" s="36">
        <v>43252</v>
      </c>
      <c r="E419" s="21" t="s">
        <v>3552</v>
      </c>
      <c r="F419" s="23" t="s">
        <v>3648</v>
      </c>
      <c r="G419" s="23" t="s">
        <v>3665</v>
      </c>
      <c r="H419" s="24">
        <v>50000000</v>
      </c>
      <c r="I419" s="25">
        <v>50000000</v>
      </c>
      <c r="J419" s="23" t="s">
        <v>3579</v>
      </c>
      <c r="K419" s="23" t="s">
        <v>47</v>
      </c>
      <c r="L419" s="22" t="s">
        <v>502</v>
      </c>
      <c r="M419" s="22" t="s">
        <v>503</v>
      </c>
      <c r="N419" s="22">
        <v>3837020</v>
      </c>
      <c r="O419" s="22" t="s">
        <v>504</v>
      </c>
      <c r="P419" s="26" t="s">
        <v>525</v>
      </c>
      <c r="Q419" s="26" t="s">
        <v>530</v>
      </c>
      <c r="R419" s="26" t="s">
        <v>669</v>
      </c>
      <c r="S419" s="27">
        <v>220158001</v>
      </c>
      <c r="T419" s="26" t="s">
        <v>530</v>
      </c>
      <c r="U419" s="26" t="s">
        <v>672</v>
      </c>
      <c r="V419" s="28"/>
      <c r="W419" s="29"/>
      <c r="X419" s="30"/>
      <c r="Y419" s="26"/>
      <c r="Z419" s="29"/>
      <c r="AA419" s="33" t="str">
        <f t="shared" si="6"/>
        <v/>
      </c>
      <c r="AB419" s="31"/>
      <c r="AC419" s="32"/>
      <c r="AD419" s="32"/>
      <c r="AE419" s="22" t="s">
        <v>581</v>
      </c>
      <c r="AF419" s="26" t="s">
        <v>53</v>
      </c>
      <c r="AG419" s="22"/>
    </row>
    <row r="420" spans="1:33" ht="60" x14ac:dyDescent="0.25">
      <c r="A420" s="20" t="s">
        <v>500</v>
      </c>
      <c r="B420" s="21">
        <v>80111700</v>
      </c>
      <c r="C420" s="22" t="s">
        <v>673</v>
      </c>
      <c r="D420" s="36">
        <v>43313</v>
      </c>
      <c r="E420" s="21" t="s">
        <v>3554</v>
      </c>
      <c r="F420" s="23" t="s">
        <v>3648</v>
      </c>
      <c r="G420" s="23" t="s">
        <v>3665</v>
      </c>
      <c r="H420" s="24">
        <v>20000000</v>
      </c>
      <c r="I420" s="25">
        <v>20000000</v>
      </c>
      <c r="J420" s="23" t="s">
        <v>3579</v>
      </c>
      <c r="K420" s="23" t="s">
        <v>47</v>
      </c>
      <c r="L420" s="22" t="s">
        <v>502</v>
      </c>
      <c r="M420" s="22" t="s">
        <v>503</v>
      </c>
      <c r="N420" s="22">
        <v>3837020</v>
      </c>
      <c r="O420" s="22" t="s">
        <v>504</v>
      </c>
      <c r="P420" s="26" t="s">
        <v>525</v>
      </c>
      <c r="Q420" s="26" t="s">
        <v>530</v>
      </c>
      <c r="R420" s="26" t="s">
        <v>669</v>
      </c>
      <c r="S420" s="27">
        <v>220158001</v>
      </c>
      <c r="T420" s="26" t="s">
        <v>530</v>
      </c>
      <c r="U420" s="26" t="s">
        <v>673</v>
      </c>
      <c r="V420" s="28"/>
      <c r="W420" s="29"/>
      <c r="X420" s="30"/>
      <c r="Y420" s="26"/>
      <c r="Z420" s="29"/>
      <c r="AA420" s="33" t="str">
        <f t="shared" si="6"/>
        <v/>
      </c>
      <c r="AB420" s="31"/>
      <c r="AC420" s="32"/>
      <c r="AD420" s="32"/>
      <c r="AE420" s="22" t="s">
        <v>589</v>
      </c>
      <c r="AF420" s="26" t="s">
        <v>53</v>
      </c>
      <c r="AG420" s="22"/>
    </row>
    <row r="421" spans="1:33" ht="60" x14ac:dyDescent="0.25">
      <c r="A421" s="20" t="s">
        <v>500</v>
      </c>
      <c r="B421" s="21" t="s">
        <v>4176</v>
      </c>
      <c r="C421" s="22" t="s">
        <v>674</v>
      </c>
      <c r="D421" s="36">
        <v>43160</v>
      </c>
      <c r="E421" s="21" t="s">
        <v>3554</v>
      </c>
      <c r="F421" s="23" t="s">
        <v>3643</v>
      </c>
      <c r="G421" s="23" t="s">
        <v>3665</v>
      </c>
      <c r="H421" s="24">
        <v>2024696926</v>
      </c>
      <c r="I421" s="25">
        <v>2024696926</v>
      </c>
      <c r="J421" s="23" t="s">
        <v>3579</v>
      </c>
      <c r="K421" s="23" t="s">
        <v>47</v>
      </c>
      <c r="L421" s="22" t="s">
        <v>502</v>
      </c>
      <c r="M421" s="22" t="s">
        <v>503</v>
      </c>
      <c r="N421" s="22">
        <v>3837020</v>
      </c>
      <c r="O421" s="22" t="s">
        <v>504</v>
      </c>
      <c r="P421" s="26" t="s">
        <v>525</v>
      </c>
      <c r="Q421" s="26" t="s">
        <v>530</v>
      </c>
      <c r="R421" s="26" t="s">
        <v>669</v>
      </c>
      <c r="S421" s="27">
        <v>220158001</v>
      </c>
      <c r="T421" s="26" t="s">
        <v>530</v>
      </c>
      <c r="U421" s="26" t="s">
        <v>674</v>
      </c>
      <c r="V421" s="28"/>
      <c r="W421" s="29">
        <v>21380</v>
      </c>
      <c r="X421" s="30"/>
      <c r="Y421" s="26"/>
      <c r="Z421" s="29"/>
      <c r="AA421" s="33">
        <f t="shared" si="6"/>
        <v>0</v>
      </c>
      <c r="AB421" s="31"/>
      <c r="AC421" s="32"/>
      <c r="AD421" s="32"/>
      <c r="AE421" s="22" t="s">
        <v>618</v>
      </c>
      <c r="AF421" s="26" t="s">
        <v>53</v>
      </c>
      <c r="AG421" s="22"/>
    </row>
    <row r="422" spans="1:33" ht="60" x14ac:dyDescent="0.25">
      <c r="A422" s="20" t="s">
        <v>500</v>
      </c>
      <c r="B422" s="21">
        <v>23153100</v>
      </c>
      <c r="C422" s="22" t="s">
        <v>675</v>
      </c>
      <c r="D422" s="36">
        <v>43191</v>
      </c>
      <c r="E422" s="21" t="s">
        <v>3556</v>
      </c>
      <c r="F422" s="23" t="s">
        <v>3658</v>
      </c>
      <c r="G422" s="23" t="s">
        <v>3665</v>
      </c>
      <c r="H422" s="24">
        <v>1600000000</v>
      </c>
      <c r="I422" s="25">
        <v>1600000000</v>
      </c>
      <c r="J422" s="23" t="s">
        <v>3579</v>
      </c>
      <c r="K422" s="23" t="s">
        <v>47</v>
      </c>
      <c r="L422" s="22" t="s">
        <v>502</v>
      </c>
      <c r="M422" s="22" t="s">
        <v>503</v>
      </c>
      <c r="N422" s="22">
        <v>3837020</v>
      </c>
      <c r="O422" s="22" t="s">
        <v>504</v>
      </c>
      <c r="P422" s="26" t="s">
        <v>525</v>
      </c>
      <c r="Q422" s="26" t="s">
        <v>530</v>
      </c>
      <c r="R422" s="26" t="s">
        <v>669</v>
      </c>
      <c r="S422" s="27">
        <v>220158001</v>
      </c>
      <c r="T422" s="26" t="s">
        <v>530</v>
      </c>
      <c r="U422" s="26" t="s">
        <v>675</v>
      </c>
      <c r="V422" s="28"/>
      <c r="W422" s="29"/>
      <c r="X422" s="30"/>
      <c r="Y422" s="26"/>
      <c r="Z422" s="29"/>
      <c r="AA422" s="33" t="str">
        <f t="shared" si="6"/>
        <v/>
      </c>
      <c r="AB422" s="31"/>
      <c r="AC422" s="32"/>
      <c r="AD422" s="32"/>
      <c r="AE422" s="22" t="s">
        <v>621</v>
      </c>
      <c r="AF422" s="26" t="s">
        <v>53</v>
      </c>
      <c r="AG422" s="22"/>
    </row>
    <row r="423" spans="1:33" ht="60" x14ac:dyDescent="0.25">
      <c r="A423" s="20" t="s">
        <v>500</v>
      </c>
      <c r="B423" s="21">
        <v>20121907</v>
      </c>
      <c r="C423" s="22" t="s">
        <v>676</v>
      </c>
      <c r="D423" s="36">
        <v>43160</v>
      </c>
      <c r="E423" s="21" t="s">
        <v>3550</v>
      </c>
      <c r="F423" s="23" t="s">
        <v>3658</v>
      </c>
      <c r="G423" s="23" t="s">
        <v>3665</v>
      </c>
      <c r="H423" s="24">
        <v>144724830</v>
      </c>
      <c r="I423" s="25">
        <v>144724830</v>
      </c>
      <c r="J423" s="23" t="s">
        <v>3579</v>
      </c>
      <c r="K423" s="23" t="s">
        <v>47</v>
      </c>
      <c r="L423" s="22" t="s">
        <v>502</v>
      </c>
      <c r="M423" s="22" t="s">
        <v>503</v>
      </c>
      <c r="N423" s="22">
        <v>3837020</v>
      </c>
      <c r="O423" s="22" t="s">
        <v>504</v>
      </c>
      <c r="P423" s="26" t="s">
        <v>525</v>
      </c>
      <c r="Q423" s="26" t="s">
        <v>530</v>
      </c>
      <c r="R423" s="26" t="s">
        <v>669</v>
      </c>
      <c r="S423" s="27">
        <v>220158001</v>
      </c>
      <c r="T423" s="26" t="s">
        <v>530</v>
      </c>
      <c r="U423" s="26" t="s">
        <v>676</v>
      </c>
      <c r="V423" s="28"/>
      <c r="W423" s="29"/>
      <c r="X423" s="30"/>
      <c r="Y423" s="26"/>
      <c r="Z423" s="29"/>
      <c r="AA423" s="33" t="str">
        <f t="shared" si="6"/>
        <v/>
      </c>
      <c r="AB423" s="31"/>
      <c r="AC423" s="32"/>
      <c r="AD423" s="32"/>
      <c r="AE423" s="22" t="s">
        <v>592</v>
      </c>
      <c r="AF423" s="26" t="s">
        <v>53</v>
      </c>
      <c r="AG423" s="22"/>
    </row>
    <row r="424" spans="1:33" ht="60" x14ac:dyDescent="0.25">
      <c r="A424" s="20" t="s">
        <v>500</v>
      </c>
      <c r="B424" s="21" t="s">
        <v>4177</v>
      </c>
      <c r="C424" s="22" t="s">
        <v>677</v>
      </c>
      <c r="D424" s="36">
        <v>43160</v>
      </c>
      <c r="E424" s="21" t="s">
        <v>3554</v>
      </c>
      <c r="F424" s="23" t="s">
        <v>3643</v>
      </c>
      <c r="G424" s="23" t="s">
        <v>3665</v>
      </c>
      <c r="H424" s="24">
        <v>1830578244</v>
      </c>
      <c r="I424" s="25">
        <v>1830578244</v>
      </c>
      <c r="J424" s="23" t="s">
        <v>3579</v>
      </c>
      <c r="K424" s="23" t="s">
        <v>47</v>
      </c>
      <c r="L424" s="22" t="s">
        <v>502</v>
      </c>
      <c r="M424" s="22" t="s">
        <v>503</v>
      </c>
      <c r="N424" s="22">
        <v>3837020</v>
      </c>
      <c r="O424" s="22" t="s">
        <v>504</v>
      </c>
      <c r="P424" s="26" t="s">
        <v>525</v>
      </c>
      <c r="Q424" s="26" t="s">
        <v>530</v>
      </c>
      <c r="R424" s="26" t="s">
        <v>669</v>
      </c>
      <c r="S424" s="27">
        <v>220158001</v>
      </c>
      <c r="T424" s="26" t="s">
        <v>530</v>
      </c>
      <c r="U424" s="26" t="s">
        <v>677</v>
      </c>
      <c r="V424" s="28"/>
      <c r="W424" s="29">
        <v>21262</v>
      </c>
      <c r="X424" s="30"/>
      <c r="Y424" s="26"/>
      <c r="Z424" s="29"/>
      <c r="AA424" s="33">
        <f t="shared" si="6"/>
        <v>0</v>
      </c>
      <c r="AB424" s="31"/>
      <c r="AC424" s="32"/>
      <c r="AD424" s="32"/>
      <c r="AE424" s="22" t="s">
        <v>618</v>
      </c>
      <c r="AF424" s="26" t="s">
        <v>53</v>
      </c>
      <c r="AG424" s="22"/>
    </row>
    <row r="425" spans="1:33" ht="60" x14ac:dyDescent="0.25">
      <c r="A425" s="20" t="s">
        <v>500</v>
      </c>
      <c r="B425" s="21">
        <v>20121907</v>
      </c>
      <c r="C425" s="22" t="s">
        <v>678</v>
      </c>
      <c r="D425" s="36">
        <v>43101</v>
      </c>
      <c r="E425" s="21" t="s">
        <v>3557</v>
      </c>
      <c r="F425" s="23" t="s">
        <v>4118</v>
      </c>
      <c r="G425" s="23" t="s">
        <v>3665</v>
      </c>
      <c r="H425" s="24">
        <v>680000000</v>
      </c>
      <c r="I425" s="25">
        <v>1432760000</v>
      </c>
      <c r="J425" s="23" t="s">
        <v>3579</v>
      </c>
      <c r="K425" s="23" t="s">
        <v>47</v>
      </c>
      <c r="L425" s="22" t="s">
        <v>502</v>
      </c>
      <c r="M425" s="22" t="s">
        <v>503</v>
      </c>
      <c r="N425" s="22">
        <v>3837020</v>
      </c>
      <c r="O425" s="22" t="s">
        <v>504</v>
      </c>
      <c r="P425" s="26" t="s">
        <v>525</v>
      </c>
      <c r="Q425" s="26" t="s">
        <v>530</v>
      </c>
      <c r="R425" s="26" t="s">
        <v>669</v>
      </c>
      <c r="S425" s="27">
        <v>220158001</v>
      </c>
      <c r="T425" s="26" t="s">
        <v>530</v>
      </c>
      <c r="U425" s="26" t="s">
        <v>678</v>
      </c>
      <c r="V425" s="28">
        <v>8008</v>
      </c>
      <c r="W425" s="29">
        <v>20047</v>
      </c>
      <c r="X425" s="30">
        <v>43126</v>
      </c>
      <c r="Y425" s="26">
        <v>20180126</v>
      </c>
      <c r="Z425" s="29">
        <v>4600008016</v>
      </c>
      <c r="AA425" s="33">
        <f t="shared" si="6"/>
        <v>1</v>
      </c>
      <c r="AB425" s="31" t="s">
        <v>4178</v>
      </c>
      <c r="AC425" s="32" t="s">
        <v>360</v>
      </c>
      <c r="AD425" s="32"/>
      <c r="AE425" s="22" t="s">
        <v>619</v>
      </c>
      <c r="AF425" s="26" t="s">
        <v>53</v>
      </c>
      <c r="AG425" s="22"/>
    </row>
    <row r="426" spans="1:33" ht="60" x14ac:dyDescent="0.25">
      <c r="A426" s="20" t="s">
        <v>500</v>
      </c>
      <c r="B426" s="21">
        <v>20121907</v>
      </c>
      <c r="C426" s="22" t="s">
        <v>679</v>
      </c>
      <c r="D426" s="36">
        <v>43221</v>
      </c>
      <c r="E426" s="21" t="s">
        <v>3554</v>
      </c>
      <c r="F426" s="23" t="s">
        <v>3658</v>
      </c>
      <c r="G426" s="23" t="s">
        <v>3665</v>
      </c>
      <c r="H426" s="24">
        <v>0</v>
      </c>
      <c r="I426" s="25">
        <v>0</v>
      </c>
      <c r="J426" s="23" t="s">
        <v>3579</v>
      </c>
      <c r="K426" s="23" t="s">
        <v>47</v>
      </c>
      <c r="L426" s="22" t="s">
        <v>502</v>
      </c>
      <c r="M426" s="22" t="s">
        <v>503</v>
      </c>
      <c r="N426" s="22">
        <v>3837020</v>
      </c>
      <c r="O426" s="22" t="s">
        <v>504</v>
      </c>
      <c r="P426" s="26" t="s">
        <v>525</v>
      </c>
      <c r="Q426" s="26" t="s">
        <v>530</v>
      </c>
      <c r="R426" s="26" t="s">
        <v>669</v>
      </c>
      <c r="S426" s="27">
        <v>220158001</v>
      </c>
      <c r="T426" s="26" t="s">
        <v>530</v>
      </c>
      <c r="U426" s="26" t="s">
        <v>679</v>
      </c>
      <c r="V426" s="28"/>
      <c r="W426" s="29"/>
      <c r="X426" s="30"/>
      <c r="Y426" s="26"/>
      <c r="Z426" s="29"/>
      <c r="AA426" s="33" t="str">
        <f t="shared" si="6"/>
        <v/>
      </c>
      <c r="AB426" s="31"/>
      <c r="AC426" s="32"/>
      <c r="AD426" s="32"/>
      <c r="AE426" s="22" t="s">
        <v>680</v>
      </c>
      <c r="AF426" s="26" t="s">
        <v>599</v>
      </c>
      <c r="AG426" s="22"/>
    </row>
    <row r="427" spans="1:33" ht="60" x14ac:dyDescent="0.25">
      <c r="A427" s="20" t="s">
        <v>500</v>
      </c>
      <c r="B427" s="21" t="s">
        <v>4179</v>
      </c>
      <c r="C427" s="22" t="s">
        <v>681</v>
      </c>
      <c r="D427" s="36">
        <v>43132</v>
      </c>
      <c r="E427" s="21" t="s">
        <v>3555</v>
      </c>
      <c r="F427" s="23" t="s">
        <v>3643</v>
      </c>
      <c r="G427" s="23" t="s">
        <v>3665</v>
      </c>
      <c r="H427" s="24">
        <v>1185916000</v>
      </c>
      <c r="I427" s="25">
        <v>1185916000</v>
      </c>
      <c r="J427" s="23" t="s">
        <v>3579</v>
      </c>
      <c r="K427" s="23" t="s">
        <v>47</v>
      </c>
      <c r="L427" s="22" t="s">
        <v>502</v>
      </c>
      <c r="M427" s="22" t="s">
        <v>503</v>
      </c>
      <c r="N427" s="22" t="s">
        <v>682</v>
      </c>
      <c r="O427" s="22" t="s">
        <v>504</v>
      </c>
      <c r="P427" s="26" t="s">
        <v>525</v>
      </c>
      <c r="Q427" s="26" t="s">
        <v>530</v>
      </c>
      <c r="R427" s="26" t="s">
        <v>683</v>
      </c>
      <c r="S427" s="27">
        <v>112350003</v>
      </c>
      <c r="T427" s="26" t="s">
        <v>530</v>
      </c>
      <c r="U427" s="26" t="s">
        <v>681</v>
      </c>
      <c r="V427" s="28"/>
      <c r="W427" s="29"/>
      <c r="X427" s="30"/>
      <c r="Y427" s="26"/>
      <c r="Z427" s="29"/>
      <c r="AA427" s="33" t="str">
        <f t="shared" si="6"/>
        <v/>
      </c>
      <c r="AB427" s="31"/>
      <c r="AC427" s="32"/>
      <c r="AD427" s="32"/>
      <c r="AE427" s="22" t="s">
        <v>564</v>
      </c>
      <c r="AF427" s="26" t="s">
        <v>53</v>
      </c>
      <c r="AG427" s="22"/>
    </row>
    <row r="428" spans="1:33" ht="60" x14ac:dyDescent="0.25">
      <c r="A428" s="20" t="s">
        <v>500</v>
      </c>
      <c r="B428" s="21" t="s">
        <v>4179</v>
      </c>
      <c r="C428" s="22" t="s">
        <v>684</v>
      </c>
      <c r="D428" s="36">
        <v>43132</v>
      </c>
      <c r="E428" s="21" t="s">
        <v>3558</v>
      </c>
      <c r="F428" s="23" t="s">
        <v>3657</v>
      </c>
      <c r="G428" s="23" t="s">
        <v>3665</v>
      </c>
      <c r="H428" s="24">
        <v>130000000</v>
      </c>
      <c r="I428" s="25">
        <v>130000000</v>
      </c>
      <c r="J428" s="23" t="s">
        <v>3579</v>
      </c>
      <c r="K428" s="23" t="s">
        <v>47</v>
      </c>
      <c r="L428" s="22" t="s">
        <v>502</v>
      </c>
      <c r="M428" s="22" t="s">
        <v>503</v>
      </c>
      <c r="N428" s="22">
        <v>3837020</v>
      </c>
      <c r="O428" s="22" t="s">
        <v>504</v>
      </c>
      <c r="P428" s="26" t="s">
        <v>525</v>
      </c>
      <c r="Q428" s="26" t="s">
        <v>530</v>
      </c>
      <c r="R428" s="26" t="s">
        <v>683</v>
      </c>
      <c r="S428" s="27">
        <v>112350003</v>
      </c>
      <c r="T428" s="26" t="s">
        <v>530</v>
      </c>
      <c r="U428" s="26" t="s">
        <v>681</v>
      </c>
      <c r="V428" s="28"/>
      <c r="W428" s="29"/>
      <c r="X428" s="30"/>
      <c r="Y428" s="26"/>
      <c r="Z428" s="29"/>
      <c r="AA428" s="33" t="str">
        <f t="shared" si="6"/>
        <v/>
      </c>
      <c r="AB428" s="31"/>
      <c r="AC428" s="32"/>
      <c r="AD428" s="32"/>
      <c r="AE428" s="22" t="s">
        <v>564</v>
      </c>
      <c r="AF428" s="26" t="s">
        <v>685</v>
      </c>
      <c r="AG428" s="22"/>
    </row>
    <row r="429" spans="1:33" ht="60" x14ac:dyDescent="0.25">
      <c r="A429" s="20" t="s">
        <v>500</v>
      </c>
      <c r="B429" s="21">
        <v>80111700</v>
      </c>
      <c r="C429" s="22" t="s">
        <v>686</v>
      </c>
      <c r="D429" s="36">
        <v>43252</v>
      </c>
      <c r="E429" s="21" t="s">
        <v>3556</v>
      </c>
      <c r="F429" s="23" t="s">
        <v>3648</v>
      </c>
      <c r="G429" s="23" t="s">
        <v>3665</v>
      </c>
      <c r="H429" s="24">
        <v>245000000</v>
      </c>
      <c r="I429" s="25">
        <v>245000000</v>
      </c>
      <c r="J429" s="23" t="s">
        <v>3579</v>
      </c>
      <c r="K429" s="23" t="s">
        <v>47</v>
      </c>
      <c r="L429" s="22" t="s">
        <v>502</v>
      </c>
      <c r="M429" s="22" t="s">
        <v>503</v>
      </c>
      <c r="N429" s="22">
        <v>3837020</v>
      </c>
      <c r="O429" s="22" t="s">
        <v>504</v>
      </c>
      <c r="P429" s="26" t="s">
        <v>525</v>
      </c>
      <c r="Q429" s="26" t="s">
        <v>687</v>
      </c>
      <c r="R429" s="26" t="s">
        <v>688</v>
      </c>
      <c r="S429" s="27">
        <v>220159001</v>
      </c>
      <c r="T429" s="26" t="s">
        <v>687</v>
      </c>
      <c r="U429" s="26" t="s">
        <v>689</v>
      </c>
      <c r="V429" s="28"/>
      <c r="W429" s="29"/>
      <c r="X429" s="30"/>
      <c r="Y429" s="26"/>
      <c r="Z429" s="29"/>
      <c r="AA429" s="33" t="str">
        <f t="shared" si="6"/>
        <v/>
      </c>
      <c r="AB429" s="31"/>
      <c r="AC429" s="32"/>
      <c r="AD429" s="32"/>
      <c r="AE429" s="22" t="s">
        <v>653</v>
      </c>
      <c r="AF429" s="26" t="s">
        <v>53</v>
      </c>
      <c r="AG429" s="22"/>
    </row>
    <row r="430" spans="1:33" ht="60" x14ac:dyDescent="0.25">
      <c r="A430" s="20" t="s">
        <v>500</v>
      </c>
      <c r="B430" s="21">
        <v>47131700</v>
      </c>
      <c r="C430" s="22" t="s">
        <v>690</v>
      </c>
      <c r="D430" s="36">
        <v>43252</v>
      </c>
      <c r="E430" s="21" t="s">
        <v>3561</v>
      </c>
      <c r="F430" s="23" t="s">
        <v>3648</v>
      </c>
      <c r="G430" s="23" t="s">
        <v>3665</v>
      </c>
      <c r="H430" s="24">
        <v>2112000</v>
      </c>
      <c r="I430" s="25">
        <v>2112000</v>
      </c>
      <c r="J430" s="23" t="s">
        <v>3579</v>
      </c>
      <c r="K430" s="23" t="s">
        <v>47</v>
      </c>
      <c r="L430" s="22" t="s">
        <v>502</v>
      </c>
      <c r="M430" s="22" t="s">
        <v>503</v>
      </c>
      <c r="N430" s="22">
        <v>3837020</v>
      </c>
      <c r="O430" s="22" t="s">
        <v>504</v>
      </c>
      <c r="P430" s="26" t="s">
        <v>525</v>
      </c>
      <c r="Q430" s="26" t="s">
        <v>530</v>
      </c>
      <c r="R430" s="26" t="s">
        <v>691</v>
      </c>
      <c r="S430" s="27">
        <v>220160001</v>
      </c>
      <c r="T430" s="26" t="s">
        <v>530</v>
      </c>
      <c r="U430" s="26" t="s">
        <v>692</v>
      </c>
      <c r="V430" s="28"/>
      <c r="W430" s="29"/>
      <c r="X430" s="30"/>
      <c r="Y430" s="26"/>
      <c r="Z430" s="29"/>
      <c r="AA430" s="33" t="str">
        <f t="shared" si="6"/>
        <v/>
      </c>
      <c r="AB430" s="31"/>
      <c r="AC430" s="32"/>
      <c r="AD430" s="32"/>
      <c r="AE430" s="22" t="s">
        <v>556</v>
      </c>
      <c r="AF430" s="26" t="s">
        <v>53</v>
      </c>
      <c r="AG430" s="22"/>
    </row>
    <row r="431" spans="1:33" ht="60" x14ac:dyDescent="0.25">
      <c r="A431" s="20" t="s">
        <v>500</v>
      </c>
      <c r="B431" s="21">
        <v>46181900</v>
      </c>
      <c r="C431" s="22" t="s">
        <v>693</v>
      </c>
      <c r="D431" s="36">
        <v>43374</v>
      </c>
      <c r="E431" s="21" t="s">
        <v>3561</v>
      </c>
      <c r="F431" s="23" t="s">
        <v>3648</v>
      </c>
      <c r="G431" s="23" t="s">
        <v>3665</v>
      </c>
      <c r="H431" s="24">
        <v>3168000</v>
      </c>
      <c r="I431" s="25">
        <v>3168000</v>
      </c>
      <c r="J431" s="23" t="s">
        <v>3579</v>
      </c>
      <c r="K431" s="23" t="s">
        <v>47</v>
      </c>
      <c r="L431" s="22" t="s">
        <v>502</v>
      </c>
      <c r="M431" s="22" t="s">
        <v>503</v>
      </c>
      <c r="N431" s="22">
        <v>3837020</v>
      </c>
      <c r="O431" s="22" t="s">
        <v>504</v>
      </c>
      <c r="P431" s="26" t="s">
        <v>525</v>
      </c>
      <c r="Q431" s="26" t="s">
        <v>530</v>
      </c>
      <c r="R431" s="26" t="s">
        <v>691</v>
      </c>
      <c r="S431" s="27">
        <v>220160001</v>
      </c>
      <c r="T431" s="26" t="s">
        <v>530</v>
      </c>
      <c r="U431" s="26" t="s">
        <v>692</v>
      </c>
      <c r="V431" s="28"/>
      <c r="W431" s="29"/>
      <c r="X431" s="30"/>
      <c r="Y431" s="26"/>
      <c r="Z431" s="29"/>
      <c r="AA431" s="33" t="str">
        <f t="shared" si="6"/>
        <v/>
      </c>
      <c r="AB431" s="31"/>
      <c r="AC431" s="32"/>
      <c r="AD431" s="32"/>
      <c r="AE431" s="22" t="s">
        <v>556</v>
      </c>
      <c r="AF431" s="26" t="s">
        <v>53</v>
      </c>
      <c r="AG431" s="22"/>
    </row>
    <row r="432" spans="1:33" ht="60" x14ac:dyDescent="0.25">
      <c r="A432" s="20" t="s">
        <v>500</v>
      </c>
      <c r="B432" s="21" t="s">
        <v>4180</v>
      </c>
      <c r="C432" s="22" t="s">
        <v>694</v>
      </c>
      <c r="D432" s="36">
        <v>43221</v>
      </c>
      <c r="E432" s="21" t="s">
        <v>3561</v>
      </c>
      <c r="F432" s="23" t="s">
        <v>3648</v>
      </c>
      <c r="G432" s="23" t="s">
        <v>3665</v>
      </c>
      <c r="H432" s="24">
        <v>30168000</v>
      </c>
      <c r="I432" s="25">
        <v>30168000</v>
      </c>
      <c r="J432" s="23" t="s">
        <v>3579</v>
      </c>
      <c r="K432" s="23" t="s">
        <v>47</v>
      </c>
      <c r="L432" s="22" t="s">
        <v>502</v>
      </c>
      <c r="M432" s="22" t="s">
        <v>503</v>
      </c>
      <c r="N432" s="22">
        <v>3837020</v>
      </c>
      <c r="O432" s="22" t="s">
        <v>504</v>
      </c>
      <c r="P432" s="26" t="s">
        <v>525</v>
      </c>
      <c r="Q432" s="26" t="s">
        <v>530</v>
      </c>
      <c r="R432" s="26" t="s">
        <v>691</v>
      </c>
      <c r="S432" s="27">
        <v>220160001</v>
      </c>
      <c r="T432" s="26" t="s">
        <v>530</v>
      </c>
      <c r="U432" s="26" t="s">
        <v>692</v>
      </c>
      <c r="V432" s="28"/>
      <c r="W432" s="29"/>
      <c r="X432" s="30"/>
      <c r="Y432" s="26"/>
      <c r="Z432" s="29"/>
      <c r="AA432" s="33" t="str">
        <f t="shared" si="6"/>
        <v/>
      </c>
      <c r="AB432" s="31"/>
      <c r="AC432" s="32"/>
      <c r="AD432" s="32"/>
      <c r="AE432" s="22" t="s">
        <v>556</v>
      </c>
      <c r="AF432" s="26" t="s">
        <v>53</v>
      </c>
      <c r="AG432" s="22"/>
    </row>
    <row r="433" spans="1:33" ht="60" x14ac:dyDescent="0.25">
      <c r="A433" s="20" t="s">
        <v>500</v>
      </c>
      <c r="B433" s="21">
        <v>80111700</v>
      </c>
      <c r="C433" s="22" t="s">
        <v>695</v>
      </c>
      <c r="D433" s="36">
        <v>43101</v>
      </c>
      <c r="E433" s="21" t="s">
        <v>4181</v>
      </c>
      <c r="F433" s="23" t="s">
        <v>3648</v>
      </c>
      <c r="G433" s="23" t="s">
        <v>3665</v>
      </c>
      <c r="H433" s="24">
        <v>10560000</v>
      </c>
      <c r="I433" s="25">
        <v>10560000</v>
      </c>
      <c r="J433" s="23" t="s">
        <v>3579</v>
      </c>
      <c r="K433" s="23" t="s">
        <v>47</v>
      </c>
      <c r="L433" s="22" t="s">
        <v>502</v>
      </c>
      <c r="M433" s="22" t="s">
        <v>503</v>
      </c>
      <c r="N433" s="22">
        <v>3837020</v>
      </c>
      <c r="O433" s="22" t="s">
        <v>504</v>
      </c>
      <c r="P433" s="26" t="s">
        <v>525</v>
      </c>
      <c r="Q433" s="26" t="s">
        <v>530</v>
      </c>
      <c r="R433" s="26" t="s">
        <v>691</v>
      </c>
      <c r="S433" s="27">
        <v>220160001</v>
      </c>
      <c r="T433" s="26" t="s">
        <v>530</v>
      </c>
      <c r="U433" s="26" t="s">
        <v>692</v>
      </c>
      <c r="V433" s="28"/>
      <c r="W433" s="29"/>
      <c r="X433" s="30"/>
      <c r="Y433" s="26"/>
      <c r="Z433" s="29"/>
      <c r="AA433" s="33" t="str">
        <f t="shared" si="6"/>
        <v/>
      </c>
      <c r="AB433" s="31"/>
      <c r="AC433" s="32"/>
      <c r="AD433" s="32"/>
      <c r="AE433" s="22" t="s">
        <v>556</v>
      </c>
      <c r="AF433" s="26" t="s">
        <v>53</v>
      </c>
      <c r="AG433" s="22"/>
    </row>
    <row r="434" spans="1:33" ht="60" x14ac:dyDescent="0.25">
      <c r="A434" s="20" t="s">
        <v>500</v>
      </c>
      <c r="B434" s="21">
        <v>85111510</v>
      </c>
      <c r="C434" s="22" t="s">
        <v>696</v>
      </c>
      <c r="D434" s="36">
        <v>43405</v>
      </c>
      <c r="E434" s="21" t="s">
        <v>3560</v>
      </c>
      <c r="F434" s="23" t="s">
        <v>3648</v>
      </c>
      <c r="G434" s="23" t="s">
        <v>3665</v>
      </c>
      <c r="H434" s="24">
        <v>10560000</v>
      </c>
      <c r="I434" s="25">
        <v>10560000</v>
      </c>
      <c r="J434" s="23" t="s">
        <v>3579</v>
      </c>
      <c r="K434" s="23" t="s">
        <v>47</v>
      </c>
      <c r="L434" s="22" t="s">
        <v>502</v>
      </c>
      <c r="M434" s="22" t="s">
        <v>503</v>
      </c>
      <c r="N434" s="22">
        <v>3837020</v>
      </c>
      <c r="O434" s="22" t="s">
        <v>504</v>
      </c>
      <c r="P434" s="26" t="s">
        <v>525</v>
      </c>
      <c r="Q434" s="26" t="s">
        <v>530</v>
      </c>
      <c r="R434" s="26" t="s">
        <v>691</v>
      </c>
      <c r="S434" s="27">
        <v>220160001</v>
      </c>
      <c r="T434" s="26" t="s">
        <v>530</v>
      </c>
      <c r="U434" s="26" t="s">
        <v>692</v>
      </c>
      <c r="V434" s="28"/>
      <c r="W434" s="29"/>
      <c r="X434" s="30"/>
      <c r="Y434" s="26"/>
      <c r="Z434" s="29"/>
      <c r="AA434" s="33" t="str">
        <f t="shared" si="6"/>
        <v/>
      </c>
      <c r="AB434" s="31"/>
      <c r="AC434" s="32"/>
      <c r="AD434" s="32"/>
      <c r="AE434" s="22" t="s">
        <v>556</v>
      </c>
      <c r="AF434" s="26" t="s">
        <v>53</v>
      </c>
      <c r="AG434" s="22"/>
    </row>
    <row r="435" spans="1:33" ht="60" x14ac:dyDescent="0.25">
      <c r="A435" s="20" t="s">
        <v>500</v>
      </c>
      <c r="B435" s="21" t="s">
        <v>4180</v>
      </c>
      <c r="C435" s="22" t="s">
        <v>697</v>
      </c>
      <c r="D435" s="36">
        <v>43191</v>
      </c>
      <c r="E435" s="21" t="s">
        <v>3560</v>
      </c>
      <c r="F435" s="23" t="s">
        <v>3648</v>
      </c>
      <c r="G435" s="23" t="s">
        <v>3665</v>
      </c>
      <c r="H435" s="24">
        <v>26400000</v>
      </c>
      <c r="I435" s="25">
        <v>26400000</v>
      </c>
      <c r="J435" s="23" t="s">
        <v>3579</v>
      </c>
      <c r="K435" s="23" t="s">
        <v>47</v>
      </c>
      <c r="L435" s="22" t="s">
        <v>502</v>
      </c>
      <c r="M435" s="22" t="s">
        <v>503</v>
      </c>
      <c r="N435" s="22">
        <v>3837020</v>
      </c>
      <c r="O435" s="22" t="s">
        <v>504</v>
      </c>
      <c r="P435" s="26" t="s">
        <v>525</v>
      </c>
      <c r="Q435" s="26" t="s">
        <v>530</v>
      </c>
      <c r="R435" s="26" t="s">
        <v>691</v>
      </c>
      <c r="S435" s="27">
        <v>220160001</v>
      </c>
      <c r="T435" s="26" t="s">
        <v>530</v>
      </c>
      <c r="U435" s="26" t="s">
        <v>692</v>
      </c>
      <c r="V435" s="28"/>
      <c r="W435" s="29"/>
      <c r="X435" s="30"/>
      <c r="Y435" s="26"/>
      <c r="Z435" s="29"/>
      <c r="AA435" s="33" t="str">
        <f t="shared" si="6"/>
        <v/>
      </c>
      <c r="AB435" s="31"/>
      <c r="AC435" s="32"/>
      <c r="AD435" s="32"/>
      <c r="AE435" s="22" t="s">
        <v>556</v>
      </c>
      <c r="AF435" s="26" t="s">
        <v>53</v>
      </c>
      <c r="AG435" s="22"/>
    </row>
    <row r="436" spans="1:33" ht="60" x14ac:dyDescent="0.25">
      <c r="A436" s="20" t="s">
        <v>500</v>
      </c>
      <c r="B436" s="21">
        <v>81111503</v>
      </c>
      <c r="C436" s="22" t="s">
        <v>698</v>
      </c>
      <c r="D436" s="36">
        <v>43313</v>
      </c>
      <c r="E436" s="21" t="s">
        <v>3556</v>
      </c>
      <c r="F436" s="23" t="s">
        <v>3648</v>
      </c>
      <c r="G436" s="23" t="s">
        <v>3665</v>
      </c>
      <c r="H436" s="24">
        <v>26400000</v>
      </c>
      <c r="I436" s="25">
        <v>26400000</v>
      </c>
      <c r="J436" s="23" t="s">
        <v>3579</v>
      </c>
      <c r="K436" s="23" t="s">
        <v>47</v>
      </c>
      <c r="L436" s="22" t="s">
        <v>502</v>
      </c>
      <c r="M436" s="22" t="s">
        <v>503</v>
      </c>
      <c r="N436" s="22">
        <v>3837020</v>
      </c>
      <c r="O436" s="22" t="s">
        <v>504</v>
      </c>
      <c r="P436" s="26" t="s">
        <v>525</v>
      </c>
      <c r="Q436" s="26" t="s">
        <v>530</v>
      </c>
      <c r="R436" s="26" t="s">
        <v>691</v>
      </c>
      <c r="S436" s="27">
        <v>220160001</v>
      </c>
      <c r="T436" s="26" t="s">
        <v>530</v>
      </c>
      <c r="U436" s="26" t="s">
        <v>692</v>
      </c>
      <c r="V436" s="28"/>
      <c r="W436" s="29"/>
      <c r="X436" s="30"/>
      <c r="Y436" s="26"/>
      <c r="Z436" s="29"/>
      <c r="AA436" s="33" t="str">
        <f t="shared" si="6"/>
        <v/>
      </c>
      <c r="AB436" s="31"/>
      <c r="AC436" s="32"/>
      <c r="AD436" s="32"/>
      <c r="AE436" s="22" t="s">
        <v>556</v>
      </c>
      <c r="AF436" s="26" t="s">
        <v>53</v>
      </c>
      <c r="AG436" s="22"/>
    </row>
    <row r="437" spans="1:33" ht="60" x14ac:dyDescent="0.25">
      <c r="A437" s="20" t="s">
        <v>500</v>
      </c>
      <c r="B437" s="21" t="s">
        <v>4182</v>
      </c>
      <c r="C437" s="22" t="s">
        <v>699</v>
      </c>
      <c r="D437" s="36">
        <v>43374</v>
      </c>
      <c r="E437" s="21" t="s">
        <v>3560</v>
      </c>
      <c r="F437" s="23" t="s">
        <v>3648</v>
      </c>
      <c r="G437" s="23" t="s">
        <v>3665</v>
      </c>
      <c r="H437" s="24">
        <v>10560000</v>
      </c>
      <c r="I437" s="25">
        <v>10560000</v>
      </c>
      <c r="J437" s="23" t="s">
        <v>3579</v>
      </c>
      <c r="K437" s="23" t="s">
        <v>47</v>
      </c>
      <c r="L437" s="22" t="s">
        <v>502</v>
      </c>
      <c r="M437" s="22" t="s">
        <v>503</v>
      </c>
      <c r="N437" s="22">
        <v>3837020</v>
      </c>
      <c r="O437" s="22" t="s">
        <v>504</v>
      </c>
      <c r="P437" s="26" t="s">
        <v>525</v>
      </c>
      <c r="Q437" s="26" t="s">
        <v>530</v>
      </c>
      <c r="R437" s="26" t="s">
        <v>691</v>
      </c>
      <c r="S437" s="27">
        <v>220160001</v>
      </c>
      <c r="T437" s="26" t="s">
        <v>530</v>
      </c>
      <c r="U437" s="26" t="s">
        <v>692</v>
      </c>
      <c r="V437" s="28"/>
      <c r="W437" s="29"/>
      <c r="X437" s="30"/>
      <c r="Y437" s="26"/>
      <c r="Z437" s="29"/>
      <c r="AA437" s="33" t="str">
        <f t="shared" si="6"/>
        <v/>
      </c>
      <c r="AB437" s="31"/>
      <c r="AC437" s="32"/>
      <c r="AD437" s="32"/>
      <c r="AE437" s="22" t="s">
        <v>556</v>
      </c>
      <c r="AF437" s="26" t="s">
        <v>53</v>
      </c>
      <c r="AG437" s="22"/>
    </row>
    <row r="438" spans="1:33" ht="60" x14ac:dyDescent="0.25">
      <c r="A438" s="20" t="s">
        <v>500</v>
      </c>
      <c r="B438" s="21">
        <v>46181804</v>
      </c>
      <c r="C438" s="22" t="s">
        <v>700</v>
      </c>
      <c r="D438" s="36">
        <v>43101</v>
      </c>
      <c r="E438" s="21" t="s">
        <v>3560</v>
      </c>
      <c r="F438" s="23" t="s">
        <v>3648</v>
      </c>
      <c r="G438" s="23" t="s">
        <v>3665</v>
      </c>
      <c r="H438" s="24">
        <v>10560000</v>
      </c>
      <c r="I438" s="25">
        <v>10560000</v>
      </c>
      <c r="J438" s="23" t="s">
        <v>3579</v>
      </c>
      <c r="K438" s="23" t="s">
        <v>47</v>
      </c>
      <c r="L438" s="22" t="s">
        <v>502</v>
      </c>
      <c r="M438" s="22" t="s">
        <v>503</v>
      </c>
      <c r="N438" s="22">
        <v>3837020</v>
      </c>
      <c r="O438" s="22" t="s">
        <v>504</v>
      </c>
      <c r="P438" s="26" t="s">
        <v>525</v>
      </c>
      <c r="Q438" s="26" t="s">
        <v>530</v>
      </c>
      <c r="R438" s="26" t="s">
        <v>691</v>
      </c>
      <c r="S438" s="27">
        <v>220160001</v>
      </c>
      <c r="T438" s="26" t="s">
        <v>530</v>
      </c>
      <c r="U438" s="26" t="s">
        <v>692</v>
      </c>
      <c r="V438" s="28"/>
      <c r="W438" s="29"/>
      <c r="X438" s="30"/>
      <c r="Y438" s="26"/>
      <c r="Z438" s="29"/>
      <c r="AA438" s="33" t="str">
        <f t="shared" si="6"/>
        <v/>
      </c>
      <c r="AB438" s="31"/>
      <c r="AC438" s="32"/>
      <c r="AD438" s="32"/>
      <c r="AE438" s="22" t="s">
        <v>556</v>
      </c>
      <c r="AF438" s="26" t="s">
        <v>53</v>
      </c>
      <c r="AG438" s="22"/>
    </row>
    <row r="439" spans="1:33" ht="60" x14ac:dyDescent="0.25">
      <c r="A439" s="20" t="s">
        <v>500</v>
      </c>
      <c r="B439" s="21">
        <v>32151800</v>
      </c>
      <c r="C439" s="22" t="s">
        <v>701</v>
      </c>
      <c r="D439" s="36">
        <v>43313</v>
      </c>
      <c r="E439" s="21" t="s">
        <v>3561</v>
      </c>
      <c r="F439" s="23" t="s">
        <v>3658</v>
      </c>
      <c r="G439" s="23" t="s">
        <v>3665</v>
      </c>
      <c r="H439" s="24">
        <v>158000000</v>
      </c>
      <c r="I439" s="25">
        <v>158000000</v>
      </c>
      <c r="J439" s="23" t="s">
        <v>3579</v>
      </c>
      <c r="K439" s="23" t="s">
        <v>47</v>
      </c>
      <c r="L439" s="22" t="s">
        <v>502</v>
      </c>
      <c r="M439" s="22" t="s">
        <v>503</v>
      </c>
      <c r="N439" s="22">
        <v>3837020</v>
      </c>
      <c r="O439" s="22" t="s">
        <v>504</v>
      </c>
      <c r="P439" s="26" t="s">
        <v>525</v>
      </c>
      <c r="Q439" s="26" t="s">
        <v>530</v>
      </c>
      <c r="R439" s="26" t="s">
        <v>691</v>
      </c>
      <c r="S439" s="27">
        <v>220160001</v>
      </c>
      <c r="T439" s="26" t="s">
        <v>530</v>
      </c>
      <c r="U439" s="26" t="s">
        <v>702</v>
      </c>
      <c r="V439" s="28"/>
      <c r="W439" s="29"/>
      <c r="X439" s="30"/>
      <c r="Y439" s="26"/>
      <c r="Z439" s="29"/>
      <c r="AA439" s="33" t="str">
        <f t="shared" si="6"/>
        <v/>
      </c>
      <c r="AB439" s="31"/>
      <c r="AC439" s="32"/>
      <c r="AD439" s="32"/>
      <c r="AE439" s="22" t="s">
        <v>556</v>
      </c>
      <c r="AF439" s="26" t="s">
        <v>53</v>
      </c>
      <c r="AG439" s="22"/>
    </row>
    <row r="440" spans="1:33" ht="76.5" x14ac:dyDescent="0.25">
      <c r="A440" s="20" t="s">
        <v>500</v>
      </c>
      <c r="B440" s="21" t="s">
        <v>4183</v>
      </c>
      <c r="C440" s="22" t="s">
        <v>703</v>
      </c>
      <c r="D440" s="36">
        <v>43132</v>
      </c>
      <c r="E440" s="21" t="s">
        <v>3557</v>
      </c>
      <c r="F440" s="23" t="s">
        <v>3648</v>
      </c>
      <c r="G440" s="23" t="s">
        <v>3665</v>
      </c>
      <c r="H440" s="24">
        <v>18000000</v>
      </c>
      <c r="I440" s="25">
        <v>6997200</v>
      </c>
      <c r="J440" s="23" t="s">
        <v>3579</v>
      </c>
      <c r="K440" s="23" t="s">
        <v>47</v>
      </c>
      <c r="L440" s="22" t="s">
        <v>502</v>
      </c>
      <c r="M440" s="22" t="s">
        <v>503</v>
      </c>
      <c r="N440" s="22">
        <v>3837020</v>
      </c>
      <c r="O440" s="22" t="s">
        <v>504</v>
      </c>
      <c r="P440" s="26" t="s">
        <v>525</v>
      </c>
      <c r="Q440" s="26" t="s">
        <v>530</v>
      </c>
      <c r="R440" s="26" t="s">
        <v>704</v>
      </c>
      <c r="S440" s="27">
        <v>220156001</v>
      </c>
      <c r="T440" s="26" t="s">
        <v>530</v>
      </c>
      <c r="U440" s="26" t="s">
        <v>705</v>
      </c>
      <c r="V440" s="28">
        <v>8166</v>
      </c>
      <c r="W440" s="29">
        <v>21228</v>
      </c>
      <c r="X440" s="30">
        <v>43199</v>
      </c>
      <c r="Y440" s="26">
        <v>20180427</v>
      </c>
      <c r="Z440" s="29">
        <v>4600008096</v>
      </c>
      <c r="AA440" s="33">
        <f t="shared" si="6"/>
        <v>1</v>
      </c>
      <c r="AB440" s="31" t="s">
        <v>4184</v>
      </c>
      <c r="AC440" s="32" t="s">
        <v>1172</v>
      </c>
      <c r="AD440" s="32"/>
      <c r="AE440" s="22" t="s">
        <v>664</v>
      </c>
      <c r="AF440" s="26" t="s">
        <v>53</v>
      </c>
      <c r="AG440" s="22"/>
    </row>
    <row r="441" spans="1:33" ht="60" x14ac:dyDescent="0.25">
      <c r="A441" s="20" t="s">
        <v>500</v>
      </c>
      <c r="B441" s="21">
        <v>80111700</v>
      </c>
      <c r="C441" s="22" t="s">
        <v>706</v>
      </c>
      <c r="D441" s="36">
        <v>43101</v>
      </c>
      <c r="E441" s="21" t="s">
        <v>3557</v>
      </c>
      <c r="F441" s="23" t="s">
        <v>3648</v>
      </c>
      <c r="G441" s="23" t="s">
        <v>3665</v>
      </c>
      <c r="H441" s="24">
        <v>19000000</v>
      </c>
      <c r="I441" s="25">
        <v>19000000</v>
      </c>
      <c r="J441" s="23" t="s">
        <v>3579</v>
      </c>
      <c r="K441" s="23" t="s">
        <v>47</v>
      </c>
      <c r="L441" s="22" t="s">
        <v>502</v>
      </c>
      <c r="M441" s="22" t="s">
        <v>503</v>
      </c>
      <c r="N441" s="22">
        <v>3837020</v>
      </c>
      <c r="O441" s="22" t="s">
        <v>504</v>
      </c>
      <c r="P441" s="26" t="s">
        <v>525</v>
      </c>
      <c r="Q441" s="26" t="s">
        <v>530</v>
      </c>
      <c r="R441" s="26" t="s">
        <v>704</v>
      </c>
      <c r="S441" s="27">
        <v>220156001</v>
      </c>
      <c r="T441" s="26" t="s">
        <v>530</v>
      </c>
      <c r="U441" s="26" t="s">
        <v>705</v>
      </c>
      <c r="V441" s="28"/>
      <c r="W441" s="29"/>
      <c r="X441" s="30"/>
      <c r="Y441" s="26"/>
      <c r="Z441" s="29"/>
      <c r="AA441" s="33" t="str">
        <f t="shared" si="6"/>
        <v/>
      </c>
      <c r="AB441" s="31"/>
      <c r="AC441" s="32"/>
      <c r="AD441" s="32"/>
      <c r="AE441" s="22" t="s">
        <v>664</v>
      </c>
      <c r="AF441" s="26" t="s">
        <v>53</v>
      </c>
      <c r="AG441" s="22"/>
    </row>
    <row r="442" spans="1:33" ht="60" x14ac:dyDescent="0.25">
      <c r="A442" s="20" t="s">
        <v>500</v>
      </c>
      <c r="B442" s="21">
        <v>93141506</v>
      </c>
      <c r="C442" s="22" t="s">
        <v>707</v>
      </c>
      <c r="D442" s="36">
        <v>43101</v>
      </c>
      <c r="E442" s="21" t="s">
        <v>3557</v>
      </c>
      <c r="F442" s="23" t="s">
        <v>3648</v>
      </c>
      <c r="G442" s="23" t="s">
        <v>3665</v>
      </c>
      <c r="H442" s="24">
        <v>35900000.000000007</v>
      </c>
      <c r="I442" s="25">
        <v>35900000.000000007</v>
      </c>
      <c r="J442" s="23" t="s">
        <v>3579</v>
      </c>
      <c r="K442" s="23" t="s">
        <v>47</v>
      </c>
      <c r="L442" s="22" t="s">
        <v>502</v>
      </c>
      <c r="M442" s="22" t="s">
        <v>503</v>
      </c>
      <c r="N442" s="22">
        <v>3837020</v>
      </c>
      <c r="O442" s="22" t="s">
        <v>504</v>
      </c>
      <c r="P442" s="26" t="s">
        <v>525</v>
      </c>
      <c r="Q442" s="26" t="s">
        <v>530</v>
      </c>
      <c r="R442" s="26" t="s">
        <v>704</v>
      </c>
      <c r="S442" s="27">
        <v>220156001</v>
      </c>
      <c r="T442" s="26" t="s">
        <v>530</v>
      </c>
      <c r="U442" s="26" t="s">
        <v>705</v>
      </c>
      <c r="V442" s="28"/>
      <c r="W442" s="29"/>
      <c r="X442" s="30"/>
      <c r="Y442" s="26"/>
      <c r="Z442" s="29"/>
      <c r="AA442" s="33" t="str">
        <f t="shared" si="6"/>
        <v/>
      </c>
      <c r="AB442" s="31"/>
      <c r="AC442" s="32"/>
      <c r="AD442" s="32"/>
      <c r="AE442" s="22" t="s">
        <v>664</v>
      </c>
      <c r="AF442" s="26" t="s">
        <v>53</v>
      </c>
      <c r="AG442" s="22"/>
    </row>
    <row r="443" spans="1:33" ht="63.75" x14ac:dyDescent="0.25">
      <c r="A443" s="20" t="s">
        <v>500</v>
      </c>
      <c r="B443" s="21">
        <v>80111700</v>
      </c>
      <c r="C443" s="22" t="s">
        <v>708</v>
      </c>
      <c r="D443" s="36">
        <v>43101</v>
      </c>
      <c r="E443" s="21" t="s">
        <v>3557</v>
      </c>
      <c r="F443" s="23" t="s">
        <v>4185</v>
      </c>
      <c r="G443" s="23" t="s">
        <v>3665</v>
      </c>
      <c r="H443" s="24">
        <v>20000000</v>
      </c>
      <c r="I443" s="25">
        <v>20000000</v>
      </c>
      <c r="J443" s="23" t="s">
        <v>3579</v>
      </c>
      <c r="K443" s="23" t="s">
        <v>47</v>
      </c>
      <c r="L443" s="22" t="s">
        <v>502</v>
      </c>
      <c r="M443" s="22" t="s">
        <v>503</v>
      </c>
      <c r="N443" s="22">
        <v>3837020</v>
      </c>
      <c r="O443" s="22" t="s">
        <v>504</v>
      </c>
      <c r="P443" s="26" t="s">
        <v>525</v>
      </c>
      <c r="Q443" s="26" t="s">
        <v>530</v>
      </c>
      <c r="R443" s="26" t="s">
        <v>704</v>
      </c>
      <c r="S443" s="27">
        <v>220156001</v>
      </c>
      <c r="T443" s="26" t="s">
        <v>530</v>
      </c>
      <c r="U443" s="26" t="s">
        <v>705</v>
      </c>
      <c r="V443" s="28">
        <v>8013</v>
      </c>
      <c r="W443" s="29" t="s">
        <v>4186</v>
      </c>
      <c r="X443" s="30">
        <v>43126</v>
      </c>
      <c r="Y443" s="26">
        <v>20180126</v>
      </c>
      <c r="Z443" s="29">
        <v>4600008026</v>
      </c>
      <c r="AA443" s="33">
        <f t="shared" si="6"/>
        <v>1</v>
      </c>
      <c r="AB443" s="31" t="s">
        <v>4187</v>
      </c>
      <c r="AC443" s="32" t="s">
        <v>360</v>
      </c>
      <c r="AD443" s="32"/>
      <c r="AE443" s="22" t="s">
        <v>664</v>
      </c>
      <c r="AF443" s="26" t="s">
        <v>53</v>
      </c>
      <c r="AG443" s="22"/>
    </row>
    <row r="444" spans="1:33" ht="60" x14ac:dyDescent="0.25">
      <c r="A444" s="20" t="s">
        <v>500</v>
      </c>
      <c r="B444" s="21"/>
      <c r="C444" s="22" t="s">
        <v>709</v>
      </c>
      <c r="D444" s="36">
        <v>43282</v>
      </c>
      <c r="E444" s="21" t="s">
        <v>3550</v>
      </c>
      <c r="F444" s="23" t="s">
        <v>3677</v>
      </c>
      <c r="G444" s="23" t="s">
        <v>3665</v>
      </c>
      <c r="H444" s="24">
        <v>47520000</v>
      </c>
      <c r="I444" s="25">
        <v>47520000</v>
      </c>
      <c r="J444" s="23" t="s">
        <v>3579</v>
      </c>
      <c r="K444" s="23" t="s">
        <v>47</v>
      </c>
      <c r="L444" s="22" t="s">
        <v>502</v>
      </c>
      <c r="M444" s="22" t="s">
        <v>503</v>
      </c>
      <c r="N444" s="22" t="s">
        <v>663</v>
      </c>
      <c r="O444" s="22" t="s">
        <v>504</v>
      </c>
      <c r="P444" s="26" t="s">
        <v>525</v>
      </c>
      <c r="Q444" s="26" t="s">
        <v>530</v>
      </c>
      <c r="R444" s="26" t="s">
        <v>704</v>
      </c>
      <c r="S444" s="27">
        <v>220156001</v>
      </c>
      <c r="T444" s="26" t="s">
        <v>530</v>
      </c>
      <c r="U444" s="26" t="s">
        <v>705</v>
      </c>
      <c r="V444" s="28"/>
      <c r="W444" s="29"/>
      <c r="X444" s="30"/>
      <c r="Y444" s="26"/>
      <c r="Z444" s="29"/>
      <c r="AA444" s="33" t="str">
        <f t="shared" si="6"/>
        <v/>
      </c>
      <c r="AB444" s="31"/>
      <c r="AC444" s="32"/>
      <c r="AD444" s="32"/>
      <c r="AE444" s="22" t="s">
        <v>556</v>
      </c>
      <c r="AF444" s="26" t="s">
        <v>53</v>
      </c>
      <c r="AG444" s="22"/>
    </row>
    <row r="445" spans="1:33" ht="90" x14ac:dyDescent="0.25">
      <c r="A445" s="20" t="s">
        <v>500</v>
      </c>
      <c r="B445" s="21">
        <v>93141506</v>
      </c>
      <c r="C445" s="22" t="s">
        <v>710</v>
      </c>
      <c r="D445" s="36">
        <v>43282</v>
      </c>
      <c r="E445" s="21" t="s">
        <v>3552</v>
      </c>
      <c r="F445" s="23" t="s">
        <v>3677</v>
      </c>
      <c r="G445" s="23" t="s">
        <v>3665</v>
      </c>
      <c r="H445" s="24">
        <v>50000000</v>
      </c>
      <c r="I445" s="25">
        <v>50000000</v>
      </c>
      <c r="J445" s="23" t="s">
        <v>3579</v>
      </c>
      <c r="K445" s="23" t="s">
        <v>47</v>
      </c>
      <c r="L445" s="22" t="s">
        <v>502</v>
      </c>
      <c r="M445" s="22" t="s">
        <v>503</v>
      </c>
      <c r="N445" s="22" t="s">
        <v>663</v>
      </c>
      <c r="O445" s="22" t="s">
        <v>504</v>
      </c>
      <c r="P445" s="26" t="s">
        <v>525</v>
      </c>
      <c r="Q445" s="26" t="s">
        <v>530</v>
      </c>
      <c r="R445" s="26" t="s">
        <v>704</v>
      </c>
      <c r="S445" s="27">
        <v>220156001</v>
      </c>
      <c r="T445" s="26" t="s">
        <v>530</v>
      </c>
      <c r="U445" s="26" t="s">
        <v>705</v>
      </c>
      <c r="V445" s="28"/>
      <c r="W445" s="29"/>
      <c r="X445" s="30"/>
      <c r="Y445" s="26"/>
      <c r="Z445" s="29"/>
      <c r="AA445" s="33" t="str">
        <f t="shared" si="6"/>
        <v/>
      </c>
      <c r="AB445" s="31"/>
      <c r="AC445" s="32"/>
      <c r="AD445" s="32"/>
      <c r="AE445" s="22" t="s">
        <v>664</v>
      </c>
      <c r="AF445" s="26" t="s">
        <v>53</v>
      </c>
      <c r="AG445" s="22"/>
    </row>
    <row r="446" spans="1:33" ht="60" x14ac:dyDescent="0.25">
      <c r="A446" s="20" t="s">
        <v>500</v>
      </c>
      <c r="B446" s="21" t="s">
        <v>4188</v>
      </c>
      <c r="C446" s="22" t="s">
        <v>711</v>
      </c>
      <c r="D446" s="36">
        <v>43282</v>
      </c>
      <c r="E446" s="21" t="s">
        <v>3552</v>
      </c>
      <c r="F446" s="23" t="s">
        <v>3677</v>
      </c>
      <c r="G446" s="23" t="s">
        <v>3665</v>
      </c>
      <c r="H446" s="24">
        <v>45000000</v>
      </c>
      <c r="I446" s="25">
        <v>45000000</v>
      </c>
      <c r="J446" s="23" t="s">
        <v>3579</v>
      </c>
      <c r="K446" s="23" t="s">
        <v>47</v>
      </c>
      <c r="L446" s="22" t="s">
        <v>502</v>
      </c>
      <c r="M446" s="22" t="s">
        <v>503</v>
      </c>
      <c r="N446" s="22" t="s">
        <v>663</v>
      </c>
      <c r="O446" s="22" t="s">
        <v>504</v>
      </c>
      <c r="P446" s="26" t="s">
        <v>525</v>
      </c>
      <c r="Q446" s="26" t="s">
        <v>530</v>
      </c>
      <c r="R446" s="26" t="s">
        <v>704</v>
      </c>
      <c r="S446" s="27">
        <v>220156001</v>
      </c>
      <c r="T446" s="26" t="s">
        <v>530</v>
      </c>
      <c r="U446" s="26" t="s">
        <v>705</v>
      </c>
      <c r="V446" s="28"/>
      <c r="W446" s="29"/>
      <c r="X446" s="30"/>
      <c r="Y446" s="26"/>
      <c r="Z446" s="29"/>
      <c r="AA446" s="33" t="str">
        <f t="shared" si="6"/>
        <v/>
      </c>
      <c r="AB446" s="31"/>
      <c r="AC446" s="32"/>
      <c r="AD446" s="32"/>
      <c r="AE446" s="22" t="s">
        <v>664</v>
      </c>
      <c r="AF446" s="26" t="s">
        <v>53</v>
      </c>
      <c r="AG446" s="22"/>
    </row>
    <row r="447" spans="1:33" ht="60" x14ac:dyDescent="0.25">
      <c r="A447" s="20" t="s">
        <v>500</v>
      </c>
      <c r="B447" s="21">
        <v>93141506</v>
      </c>
      <c r="C447" s="22" t="s">
        <v>712</v>
      </c>
      <c r="D447" s="36">
        <v>43132</v>
      </c>
      <c r="E447" s="21" t="s">
        <v>3549</v>
      </c>
      <c r="F447" s="23" t="s">
        <v>3658</v>
      </c>
      <c r="G447" s="23" t="s">
        <v>3665</v>
      </c>
      <c r="H447" s="24">
        <v>530000000</v>
      </c>
      <c r="I447" s="25">
        <v>530000000</v>
      </c>
      <c r="J447" s="23" t="s">
        <v>3579</v>
      </c>
      <c r="K447" s="23" t="s">
        <v>47</v>
      </c>
      <c r="L447" s="22" t="s">
        <v>502</v>
      </c>
      <c r="M447" s="22" t="s">
        <v>503</v>
      </c>
      <c r="N447" s="22" t="s">
        <v>663</v>
      </c>
      <c r="O447" s="22" t="s">
        <v>504</v>
      </c>
      <c r="P447" s="26" t="s">
        <v>525</v>
      </c>
      <c r="Q447" s="26" t="s">
        <v>530</v>
      </c>
      <c r="R447" s="26" t="s">
        <v>704</v>
      </c>
      <c r="S447" s="27">
        <v>220156001</v>
      </c>
      <c r="T447" s="26" t="s">
        <v>530</v>
      </c>
      <c r="U447" s="26" t="s">
        <v>705</v>
      </c>
      <c r="V447" s="28"/>
      <c r="W447" s="29" t="s">
        <v>4189</v>
      </c>
      <c r="X447" s="30"/>
      <c r="Y447" s="26"/>
      <c r="Z447" s="29"/>
      <c r="AA447" s="33">
        <f t="shared" si="6"/>
        <v>0</v>
      </c>
      <c r="AB447" s="31"/>
      <c r="AC447" s="32"/>
      <c r="AD447" s="32"/>
      <c r="AE447" s="22" t="s">
        <v>664</v>
      </c>
      <c r="AF447" s="26" t="s">
        <v>53</v>
      </c>
      <c r="AG447" s="22"/>
    </row>
    <row r="448" spans="1:33" ht="60" x14ac:dyDescent="0.25">
      <c r="A448" s="20" t="s">
        <v>500</v>
      </c>
      <c r="B448" s="21">
        <v>93141506</v>
      </c>
      <c r="C448" s="22" t="s">
        <v>713</v>
      </c>
      <c r="D448" s="36">
        <v>43132</v>
      </c>
      <c r="E448" s="21" t="s">
        <v>3549</v>
      </c>
      <c r="F448" s="23" t="s">
        <v>3658</v>
      </c>
      <c r="G448" s="23" t="s">
        <v>3665</v>
      </c>
      <c r="H448" s="24">
        <v>355000000</v>
      </c>
      <c r="I448" s="25">
        <v>355000000</v>
      </c>
      <c r="J448" s="23" t="s">
        <v>3579</v>
      </c>
      <c r="K448" s="23" t="s">
        <v>47</v>
      </c>
      <c r="L448" s="22" t="s">
        <v>502</v>
      </c>
      <c r="M448" s="22" t="s">
        <v>503</v>
      </c>
      <c r="N448" s="22" t="s">
        <v>663</v>
      </c>
      <c r="O448" s="22" t="s">
        <v>504</v>
      </c>
      <c r="P448" s="26" t="s">
        <v>525</v>
      </c>
      <c r="Q448" s="26" t="s">
        <v>530</v>
      </c>
      <c r="R448" s="26" t="s">
        <v>704</v>
      </c>
      <c r="S448" s="27">
        <v>220156001</v>
      </c>
      <c r="T448" s="26" t="s">
        <v>530</v>
      </c>
      <c r="U448" s="26" t="s">
        <v>705</v>
      </c>
      <c r="V448" s="28"/>
      <c r="W448" s="29" t="s">
        <v>4189</v>
      </c>
      <c r="X448" s="30"/>
      <c r="Y448" s="26"/>
      <c r="Z448" s="29"/>
      <c r="AA448" s="33">
        <f t="shared" si="6"/>
        <v>0</v>
      </c>
      <c r="AB448" s="31"/>
      <c r="AC448" s="32"/>
      <c r="AD448" s="32"/>
      <c r="AE448" s="22" t="s">
        <v>664</v>
      </c>
      <c r="AF448" s="26" t="s">
        <v>53</v>
      </c>
      <c r="AG448" s="22"/>
    </row>
    <row r="449" spans="1:33" ht="60" x14ac:dyDescent="0.25">
      <c r="A449" s="20" t="s">
        <v>500</v>
      </c>
      <c r="B449" s="21">
        <v>86101810</v>
      </c>
      <c r="C449" s="22" t="s">
        <v>714</v>
      </c>
      <c r="D449" s="36">
        <v>43132</v>
      </c>
      <c r="E449" s="21" t="s">
        <v>3557</v>
      </c>
      <c r="F449" s="23" t="s">
        <v>3658</v>
      </c>
      <c r="G449" s="23" t="s">
        <v>3665</v>
      </c>
      <c r="H449" s="24">
        <v>331200000</v>
      </c>
      <c r="I449" s="25">
        <v>331200000</v>
      </c>
      <c r="J449" s="23" t="s">
        <v>3579</v>
      </c>
      <c r="K449" s="23" t="s">
        <v>47</v>
      </c>
      <c r="L449" s="22" t="s">
        <v>502</v>
      </c>
      <c r="M449" s="22" t="s">
        <v>503</v>
      </c>
      <c r="N449" s="22" t="s">
        <v>663</v>
      </c>
      <c r="O449" s="22" t="s">
        <v>504</v>
      </c>
      <c r="P449" s="26" t="s">
        <v>525</v>
      </c>
      <c r="Q449" s="26" t="s">
        <v>530</v>
      </c>
      <c r="R449" s="26" t="s">
        <v>715</v>
      </c>
      <c r="S449" s="27">
        <v>220157001</v>
      </c>
      <c r="T449" s="26" t="s">
        <v>530</v>
      </c>
      <c r="U449" s="26" t="s">
        <v>716</v>
      </c>
      <c r="V449" s="28">
        <v>8184</v>
      </c>
      <c r="W449" s="29" t="s">
        <v>4190</v>
      </c>
      <c r="X449" s="30"/>
      <c r="Y449" s="26"/>
      <c r="Z449" s="29"/>
      <c r="AA449" s="33">
        <f t="shared" si="6"/>
        <v>0</v>
      </c>
      <c r="AB449" s="31"/>
      <c r="AC449" s="32"/>
      <c r="AD449" s="32"/>
      <c r="AE449" s="22" t="s">
        <v>664</v>
      </c>
      <c r="AF449" s="26" t="s">
        <v>53</v>
      </c>
      <c r="AG449" s="22"/>
    </row>
    <row r="450" spans="1:33" ht="63.75" x14ac:dyDescent="0.25">
      <c r="A450" s="20" t="s">
        <v>500</v>
      </c>
      <c r="B450" s="21">
        <v>86101810</v>
      </c>
      <c r="C450" s="22" t="s">
        <v>717</v>
      </c>
      <c r="D450" s="36">
        <v>43101</v>
      </c>
      <c r="E450" s="21" t="s">
        <v>3557</v>
      </c>
      <c r="F450" s="23" t="s">
        <v>4144</v>
      </c>
      <c r="G450" s="23" t="s">
        <v>3665</v>
      </c>
      <c r="H450" s="24">
        <v>25344000</v>
      </c>
      <c r="I450" s="25">
        <v>24960000</v>
      </c>
      <c r="J450" s="23" t="s">
        <v>3579</v>
      </c>
      <c r="K450" s="23" t="s">
        <v>47</v>
      </c>
      <c r="L450" s="22" t="s">
        <v>502</v>
      </c>
      <c r="M450" s="22" t="s">
        <v>503</v>
      </c>
      <c r="N450" s="22" t="s">
        <v>663</v>
      </c>
      <c r="O450" s="22" t="s">
        <v>504</v>
      </c>
      <c r="P450" s="26" t="s">
        <v>525</v>
      </c>
      <c r="Q450" s="26" t="s">
        <v>530</v>
      </c>
      <c r="R450" s="26" t="s">
        <v>715</v>
      </c>
      <c r="S450" s="27">
        <v>220157001</v>
      </c>
      <c r="T450" s="26" t="s">
        <v>530</v>
      </c>
      <c r="U450" s="26" t="s">
        <v>718</v>
      </c>
      <c r="V450" s="28">
        <v>8012</v>
      </c>
      <c r="W450" s="29" t="s">
        <v>4191</v>
      </c>
      <c r="X450" s="30">
        <v>43126</v>
      </c>
      <c r="Y450" s="26">
        <v>20180126</v>
      </c>
      <c r="Z450" s="29">
        <v>4600008022</v>
      </c>
      <c r="AA450" s="33">
        <f t="shared" si="6"/>
        <v>1</v>
      </c>
      <c r="AB450" s="31" t="s">
        <v>4187</v>
      </c>
      <c r="AC450" s="32" t="s">
        <v>360</v>
      </c>
      <c r="AD450" s="32"/>
      <c r="AE450" s="22" t="s">
        <v>664</v>
      </c>
      <c r="AF450" s="26" t="s">
        <v>53</v>
      </c>
      <c r="AG450" s="22"/>
    </row>
    <row r="451" spans="1:33" ht="60" x14ac:dyDescent="0.25">
      <c r="A451" s="20" t="s">
        <v>500</v>
      </c>
      <c r="B451" s="21">
        <v>80111700</v>
      </c>
      <c r="C451" s="22" t="s">
        <v>719</v>
      </c>
      <c r="D451" s="36">
        <v>43374</v>
      </c>
      <c r="E451" s="21" t="s">
        <v>3560</v>
      </c>
      <c r="F451" s="23" t="s">
        <v>3648</v>
      </c>
      <c r="G451" s="23" t="s">
        <v>3665</v>
      </c>
      <c r="H451" s="24">
        <v>23232000</v>
      </c>
      <c r="I451" s="25">
        <v>23232000</v>
      </c>
      <c r="J451" s="23" t="s">
        <v>3579</v>
      </c>
      <c r="K451" s="23" t="s">
        <v>47</v>
      </c>
      <c r="L451" s="22" t="s">
        <v>502</v>
      </c>
      <c r="M451" s="22" t="s">
        <v>503</v>
      </c>
      <c r="N451" s="22" t="s">
        <v>663</v>
      </c>
      <c r="O451" s="22" t="s">
        <v>504</v>
      </c>
      <c r="P451" s="26" t="s">
        <v>525</v>
      </c>
      <c r="Q451" s="26" t="s">
        <v>530</v>
      </c>
      <c r="R451" s="26" t="s">
        <v>715</v>
      </c>
      <c r="S451" s="27">
        <v>220157001</v>
      </c>
      <c r="T451" s="26" t="s">
        <v>530</v>
      </c>
      <c r="U451" s="26" t="s">
        <v>720</v>
      </c>
      <c r="V451" s="28"/>
      <c r="W451" s="29"/>
      <c r="X451" s="30"/>
      <c r="Y451" s="26"/>
      <c r="Z451" s="29"/>
      <c r="AA451" s="33" t="str">
        <f t="shared" si="6"/>
        <v/>
      </c>
      <c r="AB451" s="31"/>
      <c r="AC451" s="32"/>
      <c r="AD451" s="32"/>
      <c r="AE451" s="22" t="s">
        <v>556</v>
      </c>
      <c r="AF451" s="26" t="s">
        <v>53</v>
      </c>
      <c r="AG451" s="22"/>
    </row>
    <row r="452" spans="1:33" ht="60" x14ac:dyDescent="0.25">
      <c r="A452" s="20" t="s">
        <v>500</v>
      </c>
      <c r="B452" s="21">
        <v>24122004</v>
      </c>
      <c r="C452" s="22" t="s">
        <v>721</v>
      </c>
      <c r="D452" s="36">
        <v>43132</v>
      </c>
      <c r="E452" s="21" t="s">
        <v>3555</v>
      </c>
      <c r="F452" s="23" t="s">
        <v>3591</v>
      </c>
      <c r="G452" s="23" t="s">
        <v>3665</v>
      </c>
      <c r="H452" s="24">
        <v>25441678100</v>
      </c>
      <c r="I452" s="25">
        <v>25441678100</v>
      </c>
      <c r="J452" s="23" t="s">
        <v>3579</v>
      </c>
      <c r="K452" s="23" t="s">
        <v>47</v>
      </c>
      <c r="L452" s="22" t="s">
        <v>502</v>
      </c>
      <c r="M452" s="22" t="s">
        <v>503</v>
      </c>
      <c r="N452" s="22" t="s">
        <v>722</v>
      </c>
      <c r="O452" s="22" t="s">
        <v>504</v>
      </c>
      <c r="P452" s="26"/>
      <c r="Q452" s="26"/>
      <c r="R452" s="26"/>
      <c r="S452" s="27"/>
      <c r="T452" s="26"/>
      <c r="U452" s="26"/>
      <c r="V452" s="28"/>
      <c r="W452" s="29"/>
      <c r="X452" s="30"/>
      <c r="Y452" s="26"/>
      <c r="Z452" s="29"/>
      <c r="AA452" s="33" t="str">
        <f t="shared" si="6"/>
        <v/>
      </c>
      <c r="AB452" s="31"/>
      <c r="AC452" s="32"/>
      <c r="AD452" s="32"/>
      <c r="AE452" s="22" t="s">
        <v>585</v>
      </c>
      <c r="AF452" s="26" t="s">
        <v>53</v>
      </c>
      <c r="AG452" s="22"/>
    </row>
    <row r="453" spans="1:33" ht="60" x14ac:dyDescent="0.25">
      <c r="A453" s="20" t="s">
        <v>500</v>
      </c>
      <c r="B453" s="21">
        <v>55121502</v>
      </c>
      <c r="C453" s="22" t="s">
        <v>723</v>
      </c>
      <c r="D453" s="36">
        <v>43282</v>
      </c>
      <c r="E453" s="21" t="s">
        <v>3552</v>
      </c>
      <c r="F453" s="23" t="s">
        <v>3677</v>
      </c>
      <c r="G453" s="23" t="s">
        <v>3665</v>
      </c>
      <c r="H453" s="24">
        <v>15000000000</v>
      </c>
      <c r="I453" s="25">
        <v>14247240000</v>
      </c>
      <c r="J453" s="23" t="s">
        <v>3579</v>
      </c>
      <c r="K453" s="23" t="s">
        <v>47</v>
      </c>
      <c r="L453" s="22" t="s">
        <v>502</v>
      </c>
      <c r="M453" s="22" t="s">
        <v>503</v>
      </c>
      <c r="N453" s="22" t="s">
        <v>663</v>
      </c>
      <c r="O453" s="22" t="s">
        <v>504</v>
      </c>
      <c r="P453" s="26" t="s">
        <v>525</v>
      </c>
      <c r="Q453" s="26" t="s">
        <v>530</v>
      </c>
      <c r="R453" s="26" t="s">
        <v>724</v>
      </c>
      <c r="S453" s="27" t="s">
        <v>725</v>
      </c>
      <c r="T453" s="26" t="s">
        <v>530</v>
      </c>
      <c r="U453" s="26" t="s">
        <v>726</v>
      </c>
      <c r="V453" s="28"/>
      <c r="W453" s="29"/>
      <c r="X453" s="30"/>
      <c r="Y453" s="26"/>
      <c r="Z453" s="29"/>
      <c r="AA453" s="33" t="str">
        <f t="shared" si="6"/>
        <v/>
      </c>
      <c r="AB453" s="31"/>
      <c r="AC453" s="32"/>
      <c r="AD453" s="32"/>
      <c r="AE453" s="22" t="s">
        <v>590</v>
      </c>
      <c r="AF453" s="26" t="s">
        <v>53</v>
      </c>
      <c r="AG453" s="22"/>
    </row>
    <row r="454" spans="1:33" ht="60" x14ac:dyDescent="0.25">
      <c r="A454" s="20" t="s">
        <v>500</v>
      </c>
      <c r="B454" s="21" t="s">
        <v>4192</v>
      </c>
      <c r="C454" s="22" t="s">
        <v>4193</v>
      </c>
      <c r="D454" s="36">
        <v>43221</v>
      </c>
      <c r="E454" s="21" t="s">
        <v>3553</v>
      </c>
      <c r="F454" s="23" t="s">
        <v>3648</v>
      </c>
      <c r="G454" s="23" t="s">
        <v>3665</v>
      </c>
      <c r="H454" s="24">
        <v>5037600</v>
      </c>
      <c r="I454" s="25">
        <v>5037600</v>
      </c>
      <c r="J454" s="23" t="s">
        <v>3579</v>
      </c>
      <c r="K454" s="23" t="s">
        <v>47</v>
      </c>
      <c r="L454" s="22" t="s">
        <v>502</v>
      </c>
      <c r="M454" s="22" t="s">
        <v>503</v>
      </c>
      <c r="N454" s="22">
        <v>3837022</v>
      </c>
      <c r="O454" s="22" t="s">
        <v>504</v>
      </c>
      <c r="P454" s="26"/>
      <c r="Q454" s="26"/>
      <c r="R454" s="26"/>
      <c r="S454" s="27"/>
      <c r="T454" s="26"/>
      <c r="U454" s="26"/>
      <c r="V454" s="28"/>
      <c r="W454" s="29">
        <v>21405</v>
      </c>
      <c r="X454" s="30"/>
      <c r="Y454" s="26"/>
      <c r="Z454" s="29"/>
      <c r="AA454" s="33">
        <f t="shared" si="6"/>
        <v>0</v>
      </c>
      <c r="AB454" s="31"/>
      <c r="AC454" s="32"/>
      <c r="AD454" s="32"/>
      <c r="AE454" s="22" t="s">
        <v>590</v>
      </c>
      <c r="AF454" s="26"/>
      <c r="AG454" s="22"/>
    </row>
    <row r="455" spans="1:33" ht="60" x14ac:dyDescent="0.25">
      <c r="A455" s="20" t="s">
        <v>500</v>
      </c>
      <c r="B455" s="21">
        <v>80141604</v>
      </c>
      <c r="C455" s="22" t="s">
        <v>4194</v>
      </c>
      <c r="D455" s="36">
        <v>43101</v>
      </c>
      <c r="E455" s="21" t="s">
        <v>3553</v>
      </c>
      <c r="F455" s="23" t="s">
        <v>4195</v>
      </c>
      <c r="G455" s="23" t="s">
        <v>3665</v>
      </c>
      <c r="H455" s="24">
        <v>500000000</v>
      </c>
      <c r="I455" s="25">
        <v>500000000</v>
      </c>
      <c r="J455" s="23" t="s">
        <v>3579</v>
      </c>
      <c r="K455" s="23" t="s">
        <v>47</v>
      </c>
      <c r="L455" s="22" t="s">
        <v>502</v>
      </c>
      <c r="M455" s="22" t="s">
        <v>503</v>
      </c>
      <c r="N455" s="22" t="s">
        <v>682</v>
      </c>
      <c r="O455" s="22" t="s">
        <v>504</v>
      </c>
      <c r="P455" s="26"/>
      <c r="Q455" s="26"/>
      <c r="R455" s="26"/>
      <c r="S455" s="27"/>
      <c r="T455" s="26"/>
      <c r="U455" s="26"/>
      <c r="V455" s="28" t="s">
        <v>4196</v>
      </c>
      <c r="W455" s="29">
        <v>20622</v>
      </c>
      <c r="X455" s="30">
        <v>43126</v>
      </c>
      <c r="Y455" s="26">
        <v>20180126</v>
      </c>
      <c r="Z455" s="29" t="s">
        <v>4197</v>
      </c>
      <c r="AA455" s="33">
        <f t="shared" si="6"/>
        <v>1</v>
      </c>
      <c r="AB455" s="31" t="s">
        <v>4198</v>
      </c>
      <c r="AC455" s="32" t="s">
        <v>360</v>
      </c>
      <c r="AD455" s="32"/>
      <c r="AE455" s="22" t="s">
        <v>4199</v>
      </c>
      <c r="AF455" s="26" t="s">
        <v>53</v>
      </c>
      <c r="AG455" s="22"/>
    </row>
    <row r="456" spans="1:33" ht="135" x14ac:dyDescent="0.25">
      <c r="A456" s="20" t="s">
        <v>394</v>
      </c>
      <c r="B456" s="21">
        <v>81161801</v>
      </c>
      <c r="C456" s="22" t="s">
        <v>768</v>
      </c>
      <c r="D456" s="36">
        <v>43102</v>
      </c>
      <c r="E456" s="21" t="s">
        <v>4200</v>
      </c>
      <c r="F456" s="23" t="s">
        <v>3677</v>
      </c>
      <c r="G456" s="23" t="s">
        <v>4040</v>
      </c>
      <c r="H456" s="24">
        <v>2232000000</v>
      </c>
      <c r="I456" s="25">
        <v>1632000000</v>
      </c>
      <c r="J456" s="23" t="s">
        <v>57</v>
      </c>
      <c r="K456" s="23" t="s">
        <v>3576</v>
      </c>
      <c r="L456" s="22" t="s">
        <v>769</v>
      </c>
      <c r="M456" s="22" t="s">
        <v>770</v>
      </c>
      <c r="N456" s="22" t="s">
        <v>771</v>
      </c>
      <c r="O456" s="22" t="s">
        <v>772</v>
      </c>
      <c r="P456" s="26" t="s">
        <v>773</v>
      </c>
      <c r="Q456" s="26" t="s">
        <v>774</v>
      </c>
      <c r="R456" s="26" t="s">
        <v>773</v>
      </c>
      <c r="S456" s="27">
        <v>222197001</v>
      </c>
      <c r="T456" s="26" t="s">
        <v>775</v>
      </c>
      <c r="U456" s="26" t="s">
        <v>776</v>
      </c>
      <c r="V456" s="28">
        <v>7503</v>
      </c>
      <c r="W456" s="29">
        <v>18525</v>
      </c>
      <c r="X456" s="30">
        <v>42976</v>
      </c>
      <c r="Y456" s="26" t="s">
        <v>777</v>
      </c>
      <c r="Z456" s="29">
        <v>4600007451</v>
      </c>
      <c r="AA456" s="33">
        <f t="shared" si="6"/>
        <v>1</v>
      </c>
      <c r="AB456" s="31" t="s">
        <v>778</v>
      </c>
      <c r="AC456" s="32" t="s">
        <v>360</v>
      </c>
      <c r="AD456" s="32"/>
      <c r="AE456" s="22" t="s">
        <v>779</v>
      </c>
      <c r="AF456" s="26" t="s">
        <v>53</v>
      </c>
      <c r="AG456" s="22" t="s">
        <v>780</v>
      </c>
    </row>
    <row r="457" spans="1:33" ht="63.75" x14ac:dyDescent="0.25">
      <c r="A457" s="20" t="s">
        <v>394</v>
      </c>
      <c r="B457" s="21">
        <v>78111502</v>
      </c>
      <c r="C457" s="22" t="s">
        <v>781</v>
      </c>
      <c r="D457" s="36">
        <v>43110</v>
      </c>
      <c r="E457" s="21" t="s">
        <v>3557</v>
      </c>
      <c r="F457" s="23" t="s">
        <v>3591</v>
      </c>
      <c r="G457" s="23" t="s">
        <v>4040</v>
      </c>
      <c r="H457" s="24">
        <v>80500000</v>
      </c>
      <c r="I457" s="25">
        <v>60500000</v>
      </c>
      <c r="J457" s="23" t="s">
        <v>57</v>
      </c>
      <c r="K457" s="23" t="s">
        <v>3576</v>
      </c>
      <c r="L457" s="22" t="s">
        <v>769</v>
      </c>
      <c r="M457" s="22" t="s">
        <v>770</v>
      </c>
      <c r="N457" s="22" t="s">
        <v>771</v>
      </c>
      <c r="O457" s="22" t="s">
        <v>772</v>
      </c>
      <c r="P457" s="26" t="s">
        <v>47</v>
      </c>
      <c r="Q457" s="26" t="s">
        <v>47</v>
      </c>
      <c r="R457" s="26" t="s">
        <v>47</v>
      </c>
      <c r="S457" s="27" t="s">
        <v>47</v>
      </c>
      <c r="T457" s="26" t="s">
        <v>47</v>
      </c>
      <c r="U457" s="26" t="s">
        <v>47</v>
      </c>
      <c r="V457" s="28">
        <v>7571</v>
      </c>
      <c r="W457" s="29">
        <v>18669</v>
      </c>
      <c r="X457" s="30">
        <v>42986</v>
      </c>
      <c r="Y457" s="26" t="s">
        <v>782</v>
      </c>
      <c r="Z457" s="29">
        <v>4600007506</v>
      </c>
      <c r="AA457" s="33">
        <f t="shared" si="6"/>
        <v>1</v>
      </c>
      <c r="AB457" s="31" t="s">
        <v>783</v>
      </c>
      <c r="AC457" s="32" t="s">
        <v>360</v>
      </c>
      <c r="AD457" s="32" t="s">
        <v>784</v>
      </c>
      <c r="AE457" s="22" t="s">
        <v>785</v>
      </c>
      <c r="AF457" s="26" t="s">
        <v>53</v>
      </c>
      <c r="AG457" s="22" t="s">
        <v>780</v>
      </c>
    </row>
    <row r="458" spans="1:33" ht="60" x14ac:dyDescent="0.25">
      <c r="A458" s="20" t="s">
        <v>394</v>
      </c>
      <c r="B458" s="21">
        <v>82121503</v>
      </c>
      <c r="C458" s="22" t="s">
        <v>786</v>
      </c>
      <c r="D458" s="36">
        <v>43215</v>
      </c>
      <c r="E458" s="21" t="s">
        <v>3550</v>
      </c>
      <c r="F458" s="23" t="s">
        <v>3648</v>
      </c>
      <c r="G458" s="23" t="s">
        <v>4040</v>
      </c>
      <c r="H458" s="24">
        <v>8700000</v>
      </c>
      <c r="I458" s="25">
        <v>8700000</v>
      </c>
      <c r="J458" s="23" t="s">
        <v>3579</v>
      </c>
      <c r="K458" s="23" t="s">
        <v>47</v>
      </c>
      <c r="L458" s="22" t="s">
        <v>769</v>
      </c>
      <c r="M458" s="22" t="s">
        <v>770</v>
      </c>
      <c r="N458" s="22" t="s">
        <v>771</v>
      </c>
      <c r="O458" s="22" t="s">
        <v>772</v>
      </c>
      <c r="P458" s="26" t="s">
        <v>47</v>
      </c>
      <c r="Q458" s="26" t="s">
        <v>47</v>
      </c>
      <c r="R458" s="26" t="s">
        <v>47</v>
      </c>
      <c r="S458" s="27" t="s">
        <v>47</v>
      </c>
      <c r="T458" s="26" t="s">
        <v>47</v>
      </c>
      <c r="U458" s="26" t="s">
        <v>47</v>
      </c>
      <c r="V458" s="28">
        <v>8130</v>
      </c>
      <c r="W458" s="29">
        <v>22076</v>
      </c>
      <c r="X458" s="30">
        <v>43150</v>
      </c>
      <c r="Y458" s="26"/>
      <c r="Z458" s="29"/>
      <c r="AA458" s="33">
        <f t="shared" si="6"/>
        <v>0.33</v>
      </c>
      <c r="AB458" s="31"/>
      <c r="AC458" s="32" t="s">
        <v>1306</v>
      </c>
      <c r="AD458" s="32"/>
      <c r="AE458" s="22" t="s">
        <v>787</v>
      </c>
      <c r="AF458" s="26" t="s">
        <v>53</v>
      </c>
      <c r="AG458" s="22" t="s">
        <v>780</v>
      </c>
    </row>
    <row r="459" spans="1:33" ht="75" x14ac:dyDescent="0.25">
      <c r="A459" s="20" t="s">
        <v>394</v>
      </c>
      <c r="B459" s="21">
        <v>80111600</v>
      </c>
      <c r="C459" s="22" t="s">
        <v>788</v>
      </c>
      <c r="D459" s="36">
        <v>43103</v>
      </c>
      <c r="E459" s="21" t="s">
        <v>4201</v>
      </c>
      <c r="F459" s="23" t="s">
        <v>4037</v>
      </c>
      <c r="G459" s="23" t="s">
        <v>4040</v>
      </c>
      <c r="H459" s="24">
        <v>2029471994</v>
      </c>
      <c r="I459" s="25">
        <v>1547412138</v>
      </c>
      <c r="J459" s="23" t="s">
        <v>57</v>
      </c>
      <c r="K459" s="23" t="s">
        <v>3576</v>
      </c>
      <c r="L459" s="22" t="s">
        <v>769</v>
      </c>
      <c r="M459" s="22" t="s">
        <v>770</v>
      </c>
      <c r="N459" s="22" t="s">
        <v>771</v>
      </c>
      <c r="O459" s="22" t="s">
        <v>772</v>
      </c>
      <c r="P459" s="26" t="s">
        <v>47</v>
      </c>
      <c r="Q459" s="26" t="s">
        <v>47</v>
      </c>
      <c r="R459" s="26" t="s">
        <v>47</v>
      </c>
      <c r="S459" s="27" t="s">
        <v>47</v>
      </c>
      <c r="T459" s="26" t="s">
        <v>47</v>
      </c>
      <c r="U459" s="26" t="s">
        <v>47</v>
      </c>
      <c r="V459" s="28">
        <v>7454</v>
      </c>
      <c r="W459" s="29">
        <v>18524</v>
      </c>
      <c r="X459" s="30">
        <v>42977</v>
      </c>
      <c r="Y459" s="26">
        <v>42978</v>
      </c>
      <c r="Z459" s="29" t="s">
        <v>789</v>
      </c>
      <c r="AA459" s="33">
        <f t="shared" si="6"/>
        <v>1</v>
      </c>
      <c r="AB459" s="31" t="s">
        <v>790</v>
      </c>
      <c r="AC459" s="32" t="s">
        <v>360</v>
      </c>
      <c r="AD459" s="32"/>
      <c r="AE459" s="22" t="s">
        <v>791</v>
      </c>
      <c r="AF459" s="26" t="s">
        <v>53</v>
      </c>
      <c r="AG459" s="22" t="s">
        <v>780</v>
      </c>
    </row>
    <row r="460" spans="1:33" ht="69" x14ac:dyDescent="0.25">
      <c r="A460" s="20" t="s">
        <v>394</v>
      </c>
      <c r="B460" s="21">
        <v>81111811</v>
      </c>
      <c r="C460" s="22" t="s">
        <v>792</v>
      </c>
      <c r="D460" s="36">
        <v>43103</v>
      </c>
      <c r="E460" s="21" t="s">
        <v>4201</v>
      </c>
      <c r="F460" s="23" t="s">
        <v>3677</v>
      </c>
      <c r="G460" s="23" t="s">
        <v>4040</v>
      </c>
      <c r="H460" s="24">
        <v>2418663303</v>
      </c>
      <c r="I460" s="25">
        <v>1636904414</v>
      </c>
      <c r="J460" s="23" t="s">
        <v>4202</v>
      </c>
      <c r="K460" s="23" t="s">
        <v>3576</v>
      </c>
      <c r="L460" s="22" t="s">
        <v>769</v>
      </c>
      <c r="M460" s="22" t="s">
        <v>770</v>
      </c>
      <c r="N460" s="22" t="s">
        <v>771</v>
      </c>
      <c r="O460" s="22" t="s">
        <v>772</v>
      </c>
      <c r="P460" s="26" t="s">
        <v>793</v>
      </c>
      <c r="Q460" s="26" t="s">
        <v>794</v>
      </c>
      <c r="R460" s="26" t="s">
        <v>795</v>
      </c>
      <c r="S460" s="27" t="s">
        <v>796</v>
      </c>
      <c r="T460" s="26" t="s">
        <v>795</v>
      </c>
      <c r="U460" s="26" t="s">
        <v>797</v>
      </c>
      <c r="V460" s="28">
        <v>7720</v>
      </c>
      <c r="W460" s="29" t="s">
        <v>798</v>
      </c>
      <c r="X460" s="30">
        <v>43021</v>
      </c>
      <c r="Y460" s="26">
        <v>43042</v>
      </c>
      <c r="Z460" s="29">
        <v>4600007640</v>
      </c>
      <c r="AA460" s="33">
        <f t="shared" ref="AA460:AA523" si="7">+IF(AND(W460="",X460="",Y460="",Z460=""),"",IF(AND(W460&lt;&gt;"",X460="",Y460="",Z460=""),0%,IF(AND(W460&lt;&gt;"",X460&lt;&gt;"",Y460="",Z460=""),33%,IF(AND(W460&lt;&gt;"",X460&lt;&gt;"",Y460&lt;&gt;"",Z460=""),66%,IF(AND(W460&lt;&gt;"",X460&lt;&gt;"",Y460&lt;&gt;"",Z460&lt;&gt;""),100%,"Información incompleta")))))</f>
        <v>1</v>
      </c>
      <c r="AB460" s="31" t="s">
        <v>799</v>
      </c>
      <c r="AC460" s="32" t="s">
        <v>360</v>
      </c>
      <c r="AD460" s="32"/>
      <c r="AE460" s="22" t="s">
        <v>800</v>
      </c>
      <c r="AF460" s="26" t="s">
        <v>599</v>
      </c>
      <c r="AG460" s="22" t="s">
        <v>780</v>
      </c>
    </row>
    <row r="461" spans="1:33" ht="45.75" x14ac:dyDescent="0.25">
      <c r="A461" s="20" t="s">
        <v>394</v>
      </c>
      <c r="B461" s="21">
        <v>81112209</v>
      </c>
      <c r="C461" s="22" t="s">
        <v>801</v>
      </c>
      <c r="D461" s="36">
        <v>43346</v>
      </c>
      <c r="E461" s="21" t="s">
        <v>4201</v>
      </c>
      <c r="F461" s="23" t="s">
        <v>4118</v>
      </c>
      <c r="G461" s="23" t="s">
        <v>4040</v>
      </c>
      <c r="H461" s="24">
        <v>130000000</v>
      </c>
      <c r="I461" s="25">
        <v>130000000</v>
      </c>
      <c r="J461" s="23" t="s">
        <v>3579</v>
      </c>
      <c r="K461" s="23" t="s">
        <v>47</v>
      </c>
      <c r="L461" s="22" t="s">
        <v>769</v>
      </c>
      <c r="M461" s="22" t="s">
        <v>770</v>
      </c>
      <c r="N461" s="22" t="s">
        <v>771</v>
      </c>
      <c r="O461" s="22" t="s">
        <v>772</v>
      </c>
      <c r="P461" s="26" t="s">
        <v>793</v>
      </c>
      <c r="Q461" s="26" t="s">
        <v>794</v>
      </c>
      <c r="R461" s="26" t="s">
        <v>795</v>
      </c>
      <c r="S461" s="27"/>
      <c r="T461" s="26" t="s">
        <v>795</v>
      </c>
      <c r="U461" s="26" t="s">
        <v>797</v>
      </c>
      <c r="V461" s="28"/>
      <c r="W461" s="29"/>
      <c r="X461" s="30"/>
      <c r="Y461" s="26"/>
      <c r="Z461" s="29"/>
      <c r="AA461" s="33" t="str">
        <f t="shared" si="7"/>
        <v/>
      </c>
      <c r="AB461" s="31"/>
      <c r="AC461" s="32"/>
      <c r="AD461" s="32"/>
      <c r="AE461" s="22"/>
      <c r="AF461" s="26"/>
      <c r="AG461" s="22"/>
    </row>
    <row r="462" spans="1:33" ht="60" x14ac:dyDescent="0.25">
      <c r="A462" s="20" t="s">
        <v>394</v>
      </c>
      <c r="B462" s="21">
        <v>81112209</v>
      </c>
      <c r="C462" s="22" t="s">
        <v>802</v>
      </c>
      <c r="D462" s="36">
        <v>43284</v>
      </c>
      <c r="E462" s="21" t="s">
        <v>4201</v>
      </c>
      <c r="F462" s="23" t="s">
        <v>4118</v>
      </c>
      <c r="G462" s="23" t="s">
        <v>4040</v>
      </c>
      <c r="H462" s="24">
        <v>42000000</v>
      </c>
      <c r="I462" s="25">
        <v>26000000</v>
      </c>
      <c r="J462" s="23" t="s">
        <v>4202</v>
      </c>
      <c r="K462" s="23" t="s">
        <v>3576</v>
      </c>
      <c r="L462" s="22" t="s">
        <v>769</v>
      </c>
      <c r="M462" s="22" t="s">
        <v>770</v>
      </c>
      <c r="N462" s="22" t="s">
        <v>771</v>
      </c>
      <c r="O462" s="22" t="s">
        <v>772</v>
      </c>
      <c r="P462" s="26" t="s">
        <v>793</v>
      </c>
      <c r="Q462" s="26" t="s">
        <v>803</v>
      </c>
      <c r="R462" s="26" t="s">
        <v>795</v>
      </c>
      <c r="S462" s="27" t="s">
        <v>804</v>
      </c>
      <c r="T462" s="26" t="s">
        <v>795</v>
      </c>
      <c r="U462" s="26" t="s">
        <v>805</v>
      </c>
      <c r="V462" s="28">
        <v>7772</v>
      </c>
      <c r="W462" s="29">
        <v>19044</v>
      </c>
      <c r="X462" s="30">
        <v>43040</v>
      </c>
      <c r="Y462" s="26">
        <v>43042</v>
      </c>
      <c r="Z462" s="29" t="s">
        <v>806</v>
      </c>
      <c r="AA462" s="33">
        <f t="shared" si="7"/>
        <v>1</v>
      </c>
      <c r="AB462" s="31" t="s">
        <v>807</v>
      </c>
      <c r="AC462" s="32" t="s">
        <v>360</v>
      </c>
      <c r="AD462" s="32"/>
      <c r="AE462" s="22" t="s">
        <v>808</v>
      </c>
      <c r="AF462" s="26" t="s">
        <v>53</v>
      </c>
      <c r="AG462" s="22" t="s">
        <v>780</v>
      </c>
    </row>
    <row r="463" spans="1:33" ht="60" x14ac:dyDescent="0.25">
      <c r="A463" s="20" t="s">
        <v>394</v>
      </c>
      <c r="B463" s="21">
        <v>81112209</v>
      </c>
      <c r="C463" s="22" t="s">
        <v>809</v>
      </c>
      <c r="D463" s="36">
        <v>43284</v>
      </c>
      <c r="E463" s="21" t="s">
        <v>4201</v>
      </c>
      <c r="F463" s="23" t="s">
        <v>4118</v>
      </c>
      <c r="G463" s="23" t="s">
        <v>4040</v>
      </c>
      <c r="H463" s="24">
        <v>170000000</v>
      </c>
      <c r="I463" s="25">
        <v>170000000</v>
      </c>
      <c r="J463" s="23" t="s">
        <v>3579</v>
      </c>
      <c r="K463" s="23" t="s">
        <v>47</v>
      </c>
      <c r="L463" s="22" t="s">
        <v>769</v>
      </c>
      <c r="M463" s="22" t="s">
        <v>770</v>
      </c>
      <c r="N463" s="22" t="s">
        <v>771</v>
      </c>
      <c r="O463" s="22" t="s">
        <v>772</v>
      </c>
      <c r="P463" s="26" t="s">
        <v>793</v>
      </c>
      <c r="Q463" s="26" t="s">
        <v>794</v>
      </c>
      <c r="R463" s="26" t="s">
        <v>795</v>
      </c>
      <c r="S463" s="27" t="s">
        <v>796</v>
      </c>
      <c r="T463" s="26" t="s">
        <v>795</v>
      </c>
      <c r="U463" s="26" t="s">
        <v>797</v>
      </c>
      <c r="V463" s="28"/>
      <c r="W463" s="29"/>
      <c r="X463" s="30"/>
      <c r="Y463" s="26"/>
      <c r="Z463" s="29"/>
      <c r="AA463" s="33" t="str">
        <f t="shared" si="7"/>
        <v/>
      </c>
      <c r="AB463" s="31"/>
      <c r="AC463" s="32"/>
      <c r="AD463" s="32"/>
      <c r="AE463" s="22" t="s">
        <v>810</v>
      </c>
      <c r="AF463" s="26" t="s">
        <v>53</v>
      </c>
      <c r="AG463" s="22" t="s">
        <v>780</v>
      </c>
    </row>
    <row r="464" spans="1:33" ht="68.25" x14ac:dyDescent="0.25">
      <c r="A464" s="20" t="s">
        <v>394</v>
      </c>
      <c r="B464" s="21">
        <v>81112205</v>
      </c>
      <c r="C464" s="22" t="s">
        <v>811</v>
      </c>
      <c r="D464" s="36">
        <v>43286</v>
      </c>
      <c r="E464" s="21" t="s">
        <v>4201</v>
      </c>
      <c r="F464" s="23" t="s">
        <v>4118</v>
      </c>
      <c r="G464" s="23" t="s">
        <v>4040</v>
      </c>
      <c r="H464" s="24">
        <v>60000000</v>
      </c>
      <c r="I464" s="25">
        <v>60000000</v>
      </c>
      <c r="J464" s="23" t="s">
        <v>3579</v>
      </c>
      <c r="K464" s="23" t="s">
        <v>47</v>
      </c>
      <c r="L464" s="22" t="s">
        <v>769</v>
      </c>
      <c r="M464" s="22" t="s">
        <v>770</v>
      </c>
      <c r="N464" s="22" t="s">
        <v>771</v>
      </c>
      <c r="O464" s="22" t="s">
        <v>772</v>
      </c>
      <c r="P464" s="26" t="s">
        <v>793</v>
      </c>
      <c r="Q464" s="26" t="s">
        <v>794</v>
      </c>
      <c r="R464" s="26" t="s">
        <v>795</v>
      </c>
      <c r="S464" s="27"/>
      <c r="T464" s="26" t="s">
        <v>795</v>
      </c>
      <c r="U464" s="26" t="s">
        <v>797</v>
      </c>
      <c r="V464" s="28"/>
      <c r="W464" s="29"/>
      <c r="X464" s="30"/>
      <c r="Y464" s="26"/>
      <c r="Z464" s="29"/>
      <c r="AA464" s="33" t="str">
        <f t="shared" si="7"/>
        <v/>
      </c>
      <c r="AB464" s="31"/>
      <c r="AC464" s="32"/>
      <c r="AD464" s="32"/>
      <c r="AE464" s="22"/>
      <c r="AF464" s="26"/>
      <c r="AG464" s="22"/>
    </row>
    <row r="465" spans="1:33" ht="75" x14ac:dyDescent="0.25">
      <c r="A465" s="20" t="s">
        <v>394</v>
      </c>
      <c r="B465" s="21">
        <v>81112006</v>
      </c>
      <c r="C465" s="22" t="s">
        <v>812</v>
      </c>
      <c r="D465" s="36">
        <v>43284</v>
      </c>
      <c r="E465" s="21" t="s">
        <v>4201</v>
      </c>
      <c r="F465" s="23" t="s">
        <v>3648</v>
      </c>
      <c r="G465" s="23" t="s">
        <v>4040</v>
      </c>
      <c r="H465" s="24">
        <v>4000000</v>
      </c>
      <c r="I465" s="25">
        <v>4000000</v>
      </c>
      <c r="J465" s="23" t="s">
        <v>3579</v>
      </c>
      <c r="K465" s="23" t="s">
        <v>47</v>
      </c>
      <c r="L465" s="22" t="s">
        <v>769</v>
      </c>
      <c r="M465" s="22" t="s">
        <v>770</v>
      </c>
      <c r="N465" s="22" t="s">
        <v>771</v>
      </c>
      <c r="O465" s="22" t="s">
        <v>772</v>
      </c>
      <c r="P465" s="26" t="s">
        <v>793</v>
      </c>
      <c r="Q465" s="26" t="s">
        <v>794</v>
      </c>
      <c r="R465" s="26" t="s">
        <v>795</v>
      </c>
      <c r="S465" s="27"/>
      <c r="T465" s="26" t="s">
        <v>795</v>
      </c>
      <c r="U465" s="26" t="s">
        <v>797</v>
      </c>
      <c r="V465" s="28"/>
      <c r="W465" s="29">
        <v>21068</v>
      </c>
      <c r="X465" s="30"/>
      <c r="Y465" s="26"/>
      <c r="Z465" s="29"/>
      <c r="AA465" s="33">
        <f t="shared" si="7"/>
        <v>0</v>
      </c>
      <c r="AB465" s="31"/>
      <c r="AC465" s="32" t="s">
        <v>324</v>
      </c>
      <c r="AD465" s="32"/>
      <c r="AE465" s="22"/>
      <c r="AF465" s="26"/>
      <c r="AG465" s="22"/>
    </row>
    <row r="466" spans="1:33" ht="60" x14ac:dyDescent="0.25">
      <c r="A466" s="20" t="s">
        <v>394</v>
      </c>
      <c r="B466" s="21">
        <v>81112209</v>
      </c>
      <c r="C466" s="22" t="s">
        <v>813</v>
      </c>
      <c r="D466" s="36">
        <v>43306</v>
      </c>
      <c r="E466" s="21" t="s">
        <v>4201</v>
      </c>
      <c r="F466" s="23" t="s">
        <v>4118</v>
      </c>
      <c r="G466" s="23" t="s">
        <v>4040</v>
      </c>
      <c r="H466" s="24">
        <v>77000000</v>
      </c>
      <c r="I466" s="25">
        <v>77000000</v>
      </c>
      <c r="J466" s="23" t="s">
        <v>3579</v>
      </c>
      <c r="K466" s="23" t="s">
        <v>47</v>
      </c>
      <c r="L466" s="22" t="s">
        <v>769</v>
      </c>
      <c r="M466" s="22" t="s">
        <v>770</v>
      </c>
      <c r="N466" s="22">
        <v>3839691</v>
      </c>
      <c r="O466" s="22" t="s">
        <v>772</v>
      </c>
      <c r="P466" s="26" t="s">
        <v>793</v>
      </c>
      <c r="Q466" s="26" t="s">
        <v>794</v>
      </c>
      <c r="R466" s="26" t="s">
        <v>795</v>
      </c>
      <c r="S466" s="27" t="s">
        <v>796</v>
      </c>
      <c r="T466" s="26" t="s">
        <v>795</v>
      </c>
      <c r="U466" s="26" t="s">
        <v>797</v>
      </c>
      <c r="V466" s="28"/>
      <c r="W466" s="29"/>
      <c r="X466" s="30"/>
      <c r="Y466" s="26"/>
      <c r="Z466" s="29"/>
      <c r="AA466" s="33" t="str">
        <f t="shared" si="7"/>
        <v/>
      </c>
      <c r="AB466" s="31"/>
      <c r="AC466" s="32"/>
      <c r="AD466" s="32"/>
      <c r="AE466" s="22" t="s">
        <v>810</v>
      </c>
      <c r="AF466" s="26" t="s">
        <v>53</v>
      </c>
      <c r="AG466" s="22" t="s">
        <v>780</v>
      </c>
    </row>
    <row r="467" spans="1:33" ht="53.25" x14ac:dyDescent="0.25">
      <c r="A467" s="20" t="s">
        <v>394</v>
      </c>
      <c r="B467" s="21">
        <v>81112209</v>
      </c>
      <c r="C467" s="22" t="s">
        <v>814</v>
      </c>
      <c r="D467" s="36">
        <v>43306</v>
      </c>
      <c r="E467" s="21" t="s">
        <v>4201</v>
      </c>
      <c r="F467" s="23" t="s">
        <v>4118</v>
      </c>
      <c r="G467" s="23" t="s">
        <v>4040</v>
      </c>
      <c r="H467" s="24">
        <v>88000000</v>
      </c>
      <c r="I467" s="25">
        <v>88000000</v>
      </c>
      <c r="J467" s="23" t="s">
        <v>3579</v>
      </c>
      <c r="K467" s="23" t="s">
        <v>47</v>
      </c>
      <c r="L467" s="22" t="s">
        <v>769</v>
      </c>
      <c r="M467" s="22" t="s">
        <v>770</v>
      </c>
      <c r="N467" s="22" t="s">
        <v>771</v>
      </c>
      <c r="O467" s="22" t="s">
        <v>772</v>
      </c>
      <c r="P467" s="26" t="s">
        <v>793</v>
      </c>
      <c r="Q467" s="26" t="s">
        <v>794</v>
      </c>
      <c r="R467" s="26" t="s">
        <v>795</v>
      </c>
      <c r="S467" s="27" t="s">
        <v>815</v>
      </c>
      <c r="T467" s="26" t="s">
        <v>795</v>
      </c>
      <c r="U467" s="26" t="s">
        <v>797</v>
      </c>
      <c r="V467" s="28"/>
      <c r="W467" s="29"/>
      <c r="X467" s="30"/>
      <c r="Y467" s="26"/>
      <c r="Z467" s="29"/>
      <c r="AA467" s="33" t="str">
        <f t="shared" si="7"/>
        <v/>
      </c>
      <c r="AB467" s="31"/>
      <c r="AC467" s="32"/>
      <c r="AD467" s="32"/>
      <c r="AE467" s="22"/>
      <c r="AF467" s="26"/>
      <c r="AG467" s="22"/>
    </row>
    <row r="468" spans="1:33" ht="60" x14ac:dyDescent="0.25">
      <c r="A468" s="20" t="s">
        <v>394</v>
      </c>
      <c r="B468" s="21">
        <v>81112218</v>
      </c>
      <c r="C468" s="22" t="s">
        <v>4203</v>
      </c>
      <c r="D468" s="36">
        <v>43175</v>
      </c>
      <c r="E468" s="21" t="s">
        <v>4201</v>
      </c>
      <c r="F468" s="23" t="s">
        <v>4118</v>
      </c>
      <c r="G468" s="23" t="s">
        <v>4040</v>
      </c>
      <c r="H468" s="24">
        <v>12921856</v>
      </c>
      <c r="I468" s="25">
        <v>12921856</v>
      </c>
      <c r="J468" s="23" t="s">
        <v>3579</v>
      </c>
      <c r="K468" s="23" t="s">
        <v>47</v>
      </c>
      <c r="L468" s="22" t="s">
        <v>769</v>
      </c>
      <c r="M468" s="22" t="s">
        <v>770</v>
      </c>
      <c r="N468" s="22" t="s">
        <v>771</v>
      </c>
      <c r="O468" s="22" t="s">
        <v>772</v>
      </c>
      <c r="P468" s="26" t="s">
        <v>793</v>
      </c>
      <c r="Q468" s="26" t="s">
        <v>794</v>
      </c>
      <c r="R468" s="26" t="s">
        <v>795</v>
      </c>
      <c r="S468" s="27" t="s">
        <v>816</v>
      </c>
      <c r="T468" s="26" t="s">
        <v>795</v>
      </c>
      <c r="U468" s="26" t="s">
        <v>797</v>
      </c>
      <c r="V468" s="28">
        <v>8143</v>
      </c>
      <c r="W468" s="29">
        <v>21071</v>
      </c>
      <c r="X468" s="30">
        <v>43165</v>
      </c>
      <c r="Y468" s="26">
        <v>43220</v>
      </c>
      <c r="Z468" s="29">
        <v>4600008097</v>
      </c>
      <c r="AA468" s="33">
        <f t="shared" si="7"/>
        <v>1</v>
      </c>
      <c r="AB468" s="31" t="s">
        <v>4204</v>
      </c>
      <c r="AC468" s="32" t="s">
        <v>360</v>
      </c>
      <c r="AD468" s="32"/>
      <c r="AE468" s="22" t="s">
        <v>4205</v>
      </c>
      <c r="AF468" s="26" t="s">
        <v>53</v>
      </c>
      <c r="AG468" s="22" t="s">
        <v>780</v>
      </c>
    </row>
    <row r="469" spans="1:33" ht="45" x14ac:dyDescent="0.25">
      <c r="A469" s="20" t="s">
        <v>394</v>
      </c>
      <c r="B469" s="21">
        <v>43233200</v>
      </c>
      <c r="C469" s="22" t="s">
        <v>817</v>
      </c>
      <c r="D469" s="36">
        <v>43376</v>
      </c>
      <c r="E469" s="21" t="s">
        <v>4201</v>
      </c>
      <c r="F469" s="23" t="s">
        <v>3591</v>
      </c>
      <c r="G469" s="23" t="s">
        <v>4040</v>
      </c>
      <c r="H469" s="24">
        <v>180000000</v>
      </c>
      <c r="I469" s="25">
        <v>180000000</v>
      </c>
      <c r="J469" s="23" t="s">
        <v>3579</v>
      </c>
      <c r="K469" s="23" t="s">
        <v>47</v>
      </c>
      <c r="L469" s="22" t="s">
        <v>769</v>
      </c>
      <c r="M469" s="22" t="s">
        <v>770</v>
      </c>
      <c r="N469" s="22" t="s">
        <v>771</v>
      </c>
      <c r="O469" s="22" t="s">
        <v>772</v>
      </c>
      <c r="P469" s="26" t="s">
        <v>793</v>
      </c>
      <c r="Q469" s="26" t="s">
        <v>794</v>
      </c>
      <c r="R469" s="26" t="s">
        <v>795</v>
      </c>
      <c r="S469" s="27" t="s">
        <v>804</v>
      </c>
      <c r="T469" s="26" t="s">
        <v>795</v>
      </c>
      <c r="U469" s="26" t="s">
        <v>797</v>
      </c>
      <c r="V469" s="28"/>
      <c r="W469" s="29"/>
      <c r="X469" s="30"/>
      <c r="Y469" s="26"/>
      <c r="Z469" s="29"/>
      <c r="AA469" s="33" t="str">
        <f t="shared" si="7"/>
        <v/>
      </c>
      <c r="AB469" s="31"/>
      <c r="AC469" s="32"/>
      <c r="AD469" s="32"/>
      <c r="AE469" s="22"/>
      <c r="AF469" s="26"/>
      <c r="AG469" s="22"/>
    </row>
    <row r="470" spans="1:33" ht="60" x14ac:dyDescent="0.25">
      <c r="A470" s="20" t="s">
        <v>394</v>
      </c>
      <c r="B470" s="21">
        <v>81111819</v>
      </c>
      <c r="C470" s="22" t="s">
        <v>4206</v>
      </c>
      <c r="D470" s="36">
        <v>43222</v>
      </c>
      <c r="E470" s="21" t="s">
        <v>4207</v>
      </c>
      <c r="F470" s="23" t="s">
        <v>3591</v>
      </c>
      <c r="G470" s="23" t="s">
        <v>4040</v>
      </c>
      <c r="H470" s="24">
        <v>183756958</v>
      </c>
      <c r="I470" s="25">
        <v>183756958</v>
      </c>
      <c r="J470" s="23" t="s">
        <v>3579</v>
      </c>
      <c r="K470" s="23" t="s">
        <v>47</v>
      </c>
      <c r="L470" s="22" t="s">
        <v>769</v>
      </c>
      <c r="M470" s="22" t="s">
        <v>770</v>
      </c>
      <c r="N470" s="22" t="s">
        <v>771</v>
      </c>
      <c r="O470" s="22" t="s">
        <v>772</v>
      </c>
      <c r="P470" s="26" t="s">
        <v>793</v>
      </c>
      <c r="Q470" s="26" t="s">
        <v>794</v>
      </c>
      <c r="R470" s="26" t="s">
        <v>795</v>
      </c>
      <c r="S470" s="27" t="s">
        <v>4208</v>
      </c>
      <c r="T470" s="26" t="s">
        <v>795</v>
      </c>
      <c r="U470" s="26" t="s">
        <v>797</v>
      </c>
      <c r="V470" s="28"/>
      <c r="W470" s="29">
        <v>21420</v>
      </c>
      <c r="X470" s="30"/>
      <c r="Y470" s="26"/>
      <c r="Z470" s="29"/>
      <c r="AA470" s="33">
        <f t="shared" si="7"/>
        <v>0</v>
      </c>
      <c r="AB470" s="31"/>
      <c r="AC470" s="32" t="s">
        <v>324</v>
      </c>
      <c r="AD470" s="32"/>
      <c r="AE470" s="22" t="s">
        <v>4209</v>
      </c>
      <c r="AF470" s="26" t="s">
        <v>53</v>
      </c>
      <c r="AG470" s="22" t="s">
        <v>780</v>
      </c>
    </row>
    <row r="471" spans="1:33" ht="409.5" x14ac:dyDescent="0.25">
      <c r="A471" s="20" t="s">
        <v>394</v>
      </c>
      <c r="B471" s="21">
        <v>80101505</v>
      </c>
      <c r="C471" s="22" t="s">
        <v>818</v>
      </c>
      <c r="D471" s="36">
        <v>43284</v>
      </c>
      <c r="E471" s="21" t="s">
        <v>4210</v>
      </c>
      <c r="F471" s="23" t="s">
        <v>4211</v>
      </c>
      <c r="G471" s="23" t="s">
        <v>4040</v>
      </c>
      <c r="H471" s="24">
        <v>163000000</v>
      </c>
      <c r="I471" s="25">
        <v>163000000</v>
      </c>
      <c r="J471" s="23" t="s">
        <v>4212</v>
      </c>
      <c r="K471" s="23" t="s">
        <v>47</v>
      </c>
      <c r="L471" s="22" t="s">
        <v>769</v>
      </c>
      <c r="M471" s="22" t="s">
        <v>770</v>
      </c>
      <c r="N471" s="22" t="s">
        <v>771</v>
      </c>
      <c r="O471" s="22" t="s">
        <v>772</v>
      </c>
      <c r="P471" s="26" t="s">
        <v>819</v>
      </c>
      <c r="Q471" s="26" t="s">
        <v>820</v>
      </c>
      <c r="R471" s="26" t="s">
        <v>821</v>
      </c>
      <c r="S471" s="27" t="s">
        <v>822</v>
      </c>
      <c r="T471" s="26" t="s">
        <v>823</v>
      </c>
      <c r="U471" s="26" t="s">
        <v>824</v>
      </c>
      <c r="V471" s="28"/>
      <c r="W471" s="29"/>
      <c r="X471" s="30"/>
      <c r="Y471" s="26"/>
      <c r="Z471" s="29"/>
      <c r="AA471" s="33" t="str">
        <f t="shared" si="7"/>
        <v/>
      </c>
      <c r="AB471" s="31"/>
      <c r="AC471" s="32"/>
      <c r="AD471" s="32"/>
      <c r="AE471" s="22" t="s">
        <v>825</v>
      </c>
      <c r="AF471" s="26" t="s">
        <v>53</v>
      </c>
      <c r="AG471" s="22" t="s">
        <v>780</v>
      </c>
    </row>
    <row r="472" spans="1:33" ht="105" x14ac:dyDescent="0.25">
      <c r="A472" s="20" t="s">
        <v>394</v>
      </c>
      <c r="B472" s="21">
        <v>80101505</v>
      </c>
      <c r="C472" s="22" t="s">
        <v>826</v>
      </c>
      <c r="D472" s="36">
        <v>43283</v>
      </c>
      <c r="E472" s="21" t="s">
        <v>4213</v>
      </c>
      <c r="F472" s="23" t="s">
        <v>4185</v>
      </c>
      <c r="G472" s="23" t="s">
        <v>4040</v>
      </c>
      <c r="H472" s="24">
        <v>14396739</v>
      </c>
      <c r="I472" s="25">
        <v>14396739</v>
      </c>
      <c r="J472" s="23" t="s">
        <v>4212</v>
      </c>
      <c r="K472" s="23" t="s">
        <v>47</v>
      </c>
      <c r="L472" s="22" t="s">
        <v>769</v>
      </c>
      <c r="M472" s="22" t="s">
        <v>770</v>
      </c>
      <c r="N472" s="22" t="s">
        <v>771</v>
      </c>
      <c r="O472" s="22" t="s">
        <v>772</v>
      </c>
      <c r="P472" s="26" t="s">
        <v>827</v>
      </c>
      <c r="Q472" s="26" t="s">
        <v>828</v>
      </c>
      <c r="R472" s="26" t="s">
        <v>829</v>
      </c>
      <c r="S472" s="27">
        <v>220040001</v>
      </c>
      <c r="T472" s="26">
        <v>370202012</v>
      </c>
      <c r="U472" s="26" t="s">
        <v>830</v>
      </c>
      <c r="V472" s="28"/>
      <c r="W472" s="29"/>
      <c r="X472" s="30"/>
      <c r="Y472" s="26"/>
      <c r="Z472" s="29"/>
      <c r="AA472" s="33" t="str">
        <f t="shared" si="7"/>
        <v/>
      </c>
      <c r="AB472" s="31"/>
      <c r="AC472" s="32"/>
      <c r="AD472" s="32"/>
      <c r="AE472" s="22" t="s">
        <v>831</v>
      </c>
      <c r="AF472" s="26" t="s">
        <v>53</v>
      </c>
      <c r="AG472" s="22" t="s">
        <v>780</v>
      </c>
    </row>
    <row r="473" spans="1:33" ht="105" x14ac:dyDescent="0.25">
      <c r="A473" s="20" t="s">
        <v>394</v>
      </c>
      <c r="B473" s="21">
        <v>80101505</v>
      </c>
      <c r="C473" s="22" t="s">
        <v>832</v>
      </c>
      <c r="D473" s="36">
        <v>43102</v>
      </c>
      <c r="E473" s="21" t="s">
        <v>3549</v>
      </c>
      <c r="F473" s="23" t="s">
        <v>3677</v>
      </c>
      <c r="G473" s="23" t="s">
        <v>4040</v>
      </c>
      <c r="H473" s="24">
        <v>54091800</v>
      </c>
      <c r="I473" s="25">
        <v>45978030</v>
      </c>
      <c r="J473" s="23" t="s">
        <v>4214</v>
      </c>
      <c r="K473" s="23" t="s">
        <v>3576</v>
      </c>
      <c r="L473" s="22" t="s">
        <v>769</v>
      </c>
      <c r="M473" s="22" t="s">
        <v>770</v>
      </c>
      <c r="N473" s="22" t="s">
        <v>771</v>
      </c>
      <c r="O473" s="22" t="s">
        <v>772</v>
      </c>
      <c r="P473" s="26" t="s">
        <v>827</v>
      </c>
      <c r="Q473" s="26" t="s">
        <v>828</v>
      </c>
      <c r="R473" s="26" t="s">
        <v>829</v>
      </c>
      <c r="S473" s="27">
        <v>220040001</v>
      </c>
      <c r="T473" s="26">
        <v>37020202</v>
      </c>
      <c r="U473" s="26" t="s">
        <v>833</v>
      </c>
      <c r="V473" s="28"/>
      <c r="W473" s="29"/>
      <c r="X473" s="30"/>
      <c r="Y473" s="26"/>
      <c r="Z473" s="29"/>
      <c r="AA473" s="33" t="str">
        <f t="shared" si="7"/>
        <v/>
      </c>
      <c r="AB473" s="31"/>
      <c r="AC473" s="32"/>
      <c r="AD473" s="32"/>
      <c r="AE473" s="22" t="s">
        <v>831</v>
      </c>
      <c r="AF473" s="26" t="s">
        <v>53</v>
      </c>
      <c r="AG473" s="22" t="s">
        <v>780</v>
      </c>
    </row>
    <row r="474" spans="1:33" ht="67.5" x14ac:dyDescent="0.25">
      <c r="A474" s="20" t="s">
        <v>394</v>
      </c>
      <c r="B474" s="21">
        <v>80101505</v>
      </c>
      <c r="C474" s="22" t="s">
        <v>834</v>
      </c>
      <c r="D474" s="36">
        <v>43344</v>
      </c>
      <c r="E474" s="21" t="s">
        <v>4215</v>
      </c>
      <c r="F474" s="23" t="s">
        <v>3643</v>
      </c>
      <c r="G474" s="23" t="s">
        <v>4040</v>
      </c>
      <c r="H474" s="24">
        <v>14300000</v>
      </c>
      <c r="I474" s="25">
        <v>14300000</v>
      </c>
      <c r="J474" s="23" t="s">
        <v>4212</v>
      </c>
      <c r="K474" s="23" t="s">
        <v>47</v>
      </c>
      <c r="L474" s="22" t="s">
        <v>769</v>
      </c>
      <c r="M474" s="22" t="s">
        <v>770</v>
      </c>
      <c r="N474" s="22" t="s">
        <v>771</v>
      </c>
      <c r="O474" s="22" t="s">
        <v>772</v>
      </c>
      <c r="P474" s="26" t="s">
        <v>827</v>
      </c>
      <c r="Q474" s="26" t="s">
        <v>828</v>
      </c>
      <c r="R474" s="26" t="s">
        <v>829</v>
      </c>
      <c r="S474" s="27">
        <v>220040001</v>
      </c>
      <c r="T474" s="26">
        <v>37020202</v>
      </c>
      <c r="U474" s="26" t="s">
        <v>833</v>
      </c>
      <c r="V474" s="28"/>
      <c r="W474" s="29"/>
      <c r="X474" s="30"/>
      <c r="Y474" s="26"/>
      <c r="Z474" s="29"/>
      <c r="AA474" s="33" t="str">
        <f t="shared" si="7"/>
        <v/>
      </c>
      <c r="AB474" s="31"/>
      <c r="AC474" s="32"/>
      <c r="AD474" s="32" t="s">
        <v>835</v>
      </c>
      <c r="AE474" s="22" t="s">
        <v>831</v>
      </c>
      <c r="AF474" s="26" t="s">
        <v>53</v>
      </c>
      <c r="AG474" s="22" t="s">
        <v>780</v>
      </c>
    </row>
    <row r="475" spans="1:33" ht="67.5" x14ac:dyDescent="0.25">
      <c r="A475" s="20" t="s">
        <v>394</v>
      </c>
      <c r="B475" s="21">
        <v>80101505</v>
      </c>
      <c r="C475" s="22" t="s">
        <v>836</v>
      </c>
      <c r="D475" s="36">
        <v>43405</v>
      </c>
      <c r="E475" s="21" t="s">
        <v>4215</v>
      </c>
      <c r="F475" s="23" t="s">
        <v>3643</v>
      </c>
      <c r="G475" s="23" t="s">
        <v>4040</v>
      </c>
      <c r="H475" s="24">
        <f>21000000*1.1</f>
        <v>23100000.000000004</v>
      </c>
      <c r="I475" s="25">
        <f>21000000*1.1</f>
        <v>23100000.000000004</v>
      </c>
      <c r="J475" s="23" t="s">
        <v>4212</v>
      </c>
      <c r="K475" s="23" t="s">
        <v>47</v>
      </c>
      <c r="L475" s="22" t="s">
        <v>769</v>
      </c>
      <c r="M475" s="22" t="s">
        <v>770</v>
      </c>
      <c r="N475" s="22" t="s">
        <v>771</v>
      </c>
      <c r="O475" s="22" t="s">
        <v>772</v>
      </c>
      <c r="P475" s="26" t="s">
        <v>827</v>
      </c>
      <c r="Q475" s="26" t="s">
        <v>828</v>
      </c>
      <c r="R475" s="26" t="s">
        <v>829</v>
      </c>
      <c r="S475" s="27">
        <v>220040001</v>
      </c>
      <c r="T475" s="26">
        <v>37020202</v>
      </c>
      <c r="U475" s="26" t="s">
        <v>833</v>
      </c>
      <c r="V475" s="28"/>
      <c r="W475" s="29"/>
      <c r="X475" s="30"/>
      <c r="Y475" s="26"/>
      <c r="Z475" s="29"/>
      <c r="AA475" s="33" t="str">
        <f t="shared" si="7"/>
        <v/>
      </c>
      <c r="AB475" s="31"/>
      <c r="AC475" s="32"/>
      <c r="AD475" s="32" t="s">
        <v>835</v>
      </c>
      <c r="AE475" s="22" t="s">
        <v>831</v>
      </c>
      <c r="AF475" s="26" t="s">
        <v>53</v>
      </c>
      <c r="AG475" s="22" t="s">
        <v>780</v>
      </c>
    </row>
    <row r="476" spans="1:33" ht="258.75" x14ac:dyDescent="0.25">
      <c r="A476" s="20" t="s">
        <v>394</v>
      </c>
      <c r="B476" s="21">
        <v>80111504</v>
      </c>
      <c r="C476" s="22" t="s">
        <v>837</v>
      </c>
      <c r="D476" s="36">
        <v>43102</v>
      </c>
      <c r="E476" s="21" t="s">
        <v>3550</v>
      </c>
      <c r="F476" s="23" t="s">
        <v>4185</v>
      </c>
      <c r="G476" s="23" t="s">
        <v>4040</v>
      </c>
      <c r="H476" s="24">
        <v>526896180</v>
      </c>
      <c r="I476" s="25">
        <v>526896180</v>
      </c>
      <c r="J476" s="23" t="s">
        <v>3575</v>
      </c>
      <c r="K476" s="23" t="s">
        <v>3576</v>
      </c>
      <c r="L476" s="22" t="s">
        <v>769</v>
      </c>
      <c r="M476" s="22" t="s">
        <v>770</v>
      </c>
      <c r="N476" s="22" t="s">
        <v>771</v>
      </c>
      <c r="O476" s="22" t="s">
        <v>772</v>
      </c>
      <c r="P476" s="26" t="s">
        <v>391</v>
      </c>
      <c r="Q476" s="26" t="s">
        <v>838</v>
      </c>
      <c r="R476" s="26" t="s">
        <v>393</v>
      </c>
      <c r="S476" s="27" t="s">
        <v>839</v>
      </c>
      <c r="T476" s="26">
        <v>37020301</v>
      </c>
      <c r="U476" s="26" t="s">
        <v>840</v>
      </c>
      <c r="V476" s="28" t="s">
        <v>4216</v>
      </c>
      <c r="W476" s="29">
        <v>19708</v>
      </c>
      <c r="X476" s="30">
        <v>43116</v>
      </c>
      <c r="Y476" s="26">
        <v>43126</v>
      </c>
      <c r="Z476" s="29" t="s">
        <v>4217</v>
      </c>
      <c r="AA476" s="33">
        <f t="shared" si="7"/>
        <v>1</v>
      </c>
      <c r="AB476" s="31" t="s">
        <v>4218</v>
      </c>
      <c r="AC476" s="32" t="s">
        <v>360</v>
      </c>
      <c r="AD476" s="32"/>
      <c r="AE476" s="22" t="s">
        <v>841</v>
      </c>
      <c r="AF476" s="26" t="s">
        <v>53</v>
      </c>
      <c r="AG476" s="22" t="s">
        <v>780</v>
      </c>
    </row>
    <row r="477" spans="1:33" ht="90" x14ac:dyDescent="0.25">
      <c r="A477" s="20" t="s">
        <v>394</v>
      </c>
      <c r="B477" s="21">
        <v>80111504</v>
      </c>
      <c r="C477" s="22" t="s">
        <v>842</v>
      </c>
      <c r="D477" s="36">
        <v>43102</v>
      </c>
      <c r="E477" s="21" t="s">
        <v>3550</v>
      </c>
      <c r="F477" s="23" t="s">
        <v>3677</v>
      </c>
      <c r="G477" s="23" t="s">
        <v>4040</v>
      </c>
      <c r="H477" s="24">
        <v>692661150</v>
      </c>
      <c r="I477" s="25">
        <v>692661150</v>
      </c>
      <c r="J477" s="23" t="s">
        <v>3575</v>
      </c>
      <c r="K477" s="23" t="s">
        <v>3576</v>
      </c>
      <c r="L477" s="22" t="s">
        <v>769</v>
      </c>
      <c r="M477" s="22" t="s">
        <v>770</v>
      </c>
      <c r="N477" s="22" t="s">
        <v>771</v>
      </c>
      <c r="O477" s="22" t="s">
        <v>772</v>
      </c>
      <c r="P477" s="26" t="s">
        <v>391</v>
      </c>
      <c r="Q477" s="26" t="s">
        <v>838</v>
      </c>
      <c r="R477" s="26" t="s">
        <v>393</v>
      </c>
      <c r="S477" s="27" t="s">
        <v>839</v>
      </c>
      <c r="T477" s="26">
        <v>37020301</v>
      </c>
      <c r="U477" s="26" t="s">
        <v>843</v>
      </c>
      <c r="V477" s="28">
        <v>7326</v>
      </c>
      <c r="W477" s="29">
        <v>17931</v>
      </c>
      <c r="X477" s="30">
        <v>42937</v>
      </c>
      <c r="Y477" s="26" t="s">
        <v>4219</v>
      </c>
      <c r="Z477" s="29" t="s">
        <v>4220</v>
      </c>
      <c r="AA477" s="33">
        <f t="shared" si="7"/>
        <v>1</v>
      </c>
      <c r="AB477" s="31" t="s">
        <v>4221</v>
      </c>
      <c r="AC477" s="32" t="s">
        <v>360</v>
      </c>
      <c r="AD477" s="32"/>
      <c r="AE477" s="22" t="s">
        <v>844</v>
      </c>
      <c r="AF477" s="26" t="s">
        <v>53</v>
      </c>
      <c r="AG477" s="22" t="s">
        <v>780</v>
      </c>
    </row>
    <row r="478" spans="1:33" ht="90" x14ac:dyDescent="0.25">
      <c r="A478" s="20" t="s">
        <v>394</v>
      </c>
      <c r="B478" s="21">
        <v>80111504</v>
      </c>
      <c r="C478" s="22" t="s">
        <v>845</v>
      </c>
      <c r="D478" s="36">
        <v>43296</v>
      </c>
      <c r="E478" s="21" t="s">
        <v>3552</v>
      </c>
      <c r="F478" s="23" t="s">
        <v>4185</v>
      </c>
      <c r="G478" s="23" t="s">
        <v>4040</v>
      </c>
      <c r="H478" s="24">
        <v>545000000</v>
      </c>
      <c r="I478" s="25">
        <v>545000000</v>
      </c>
      <c r="J478" s="23" t="s">
        <v>3574</v>
      </c>
      <c r="K478" s="23" t="s">
        <v>47</v>
      </c>
      <c r="L478" s="22" t="s">
        <v>769</v>
      </c>
      <c r="M478" s="22" t="s">
        <v>770</v>
      </c>
      <c r="N478" s="22" t="s">
        <v>771</v>
      </c>
      <c r="O478" s="22" t="s">
        <v>772</v>
      </c>
      <c r="P478" s="26" t="s">
        <v>391</v>
      </c>
      <c r="Q478" s="26" t="s">
        <v>838</v>
      </c>
      <c r="R478" s="26" t="s">
        <v>393</v>
      </c>
      <c r="S478" s="27" t="s">
        <v>839</v>
      </c>
      <c r="T478" s="26">
        <v>37020301</v>
      </c>
      <c r="U478" s="26" t="s">
        <v>840</v>
      </c>
      <c r="V478" s="28"/>
      <c r="W478" s="29"/>
      <c r="X478" s="30"/>
      <c r="Y478" s="26"/>
      <c r="Z478" s="29"/>
      <c r="AA478" s="33" t="str">
        <f t="shared" si="7"/>
        <v/>
      </c>
      <c r="AB478" s="31"/>
      <c r="AC478" s="32"/>
      <c r="AD478" s="32"/>
      <c r="AE478" s="22" t="s">
        <v>841</v>
      </c>
      <c r="AF478" s="26" t="s">
        <v>53</v>
      </c>
      <c r="AG478" s="22" t="s">
        <v>780</v>
      </c>
    </row>
    <row r="479" spans="1:33" ht="90" x14ac:dyDescent="0.25">
      <c r="A479" s="20" t="s">
        <v>394</v>
      </c>
      <c r="B479" s="21">
        <v>80111504</v>
      </c>
      <c r="C479" s="22" t="s">
        <v>846</v>
      </c>
      <c r="D479" s="36">
        <v>43296</v>
      </c>
      <c r="E479" s="21" t="s">
        <v>3552</v>
      </c>
      <c r="F479" s="23" t="s">
        <v>3677</v>
      </c>
      <c r="G479" s="23" t="s">
        <v>4040</v>
      </c>
      <c r="H479" s="24">
        <v>450000000</v>
      </c>
      <c r="I479" s="25">
        <v>450000000</v>
      </c>
      <c r="J479" s="23" t="s">
        <v>3574</v>
      </c>
      <c r="K479" s="23" t="s">
        <v>47</v>
      </c>
      <c r="L479" s="22" t="s">
        <v>769</v>
      </c>
      <c r="M479" s="22" t="s">
        <v>770</v>
      </c>
      <c r="N479" s="22" t="s">
        <v>771</v>
      </c>
      <c r="O479" s="22" t="s">
        <v>772</v>
      </c>
      <c r="P479" s="26" t="s">
        <v>391</v>
      </c>
      <c r="Q479" s="26" t="s">
        <v>838</v>
      </c>
      <c r="R479" s="26" t="s">
        <v>393</v>
      </c>
      <c r="S479" s="27" t="s">
        <v>839</v>
      </c>
      <c r="T479" s="26">
        <v>37020301</v>
      </c>
      <c r="U479" s="26" t="s">
        <v>843</v>
      </c>
      <c r="V479" s="28"/>
      <c r="W479" s="29"/>
      <c r="X479" s="30"/>
      <c r="Y479" s="26"/>
      <c r="Z479" s="29"/>
      <c r="AA479" s="33" t="str">
        <f t="shared" si="7"/>
        <v/>
      </c>
      <c r="AB479" s="31"/>
      <c r="AC479" s="32"/>
      <c r="AD479" s="32"/>
      <c r="AE479" s="22" t="s">
        <v>844</v>
      </c>
      <c r="AF479" s="26" t="s">
        <v>53</v>
      </c>
      <c r="AG479" s="22" t="s">
        <v>780</v>
      </c>
    </row>
    <row r="480" spans="1:33" ht="60" x14ac:dyDescent="0.25">
      <c r="A480" s="20" t="s">
        <v>394</v>
      </c>
      <c r="B480" s="21">
        <v>80111504</v>
      </c>
      <c r="C480" s="22" t="s">
        <v>847</v>
      </c>
      <c r="D480" s="36">
        <v>43296</v>
      </c>
      <c r="E480" s="21" t="s">
        <v>3549</v>
      </c>
      <c r="F480" s="23" t="s">
        <v>4185</v>
      </c>
      <c r="G480" s="23" t="s">
        <v>4040</v>
      </c>
      <c r="H480" s="24">
        <v>50000000</v>
      </c>
      <c r="I480" s="25">
        <v>50000000</v>
      </c>
      <c r="J480" s="23" t="s">
        <v>3575</v>
      </c>
      <c r="K480" s="23" t="s">
        <v>3576</v>
      </c>
      <c r="L480" s="22" t="s">
        <v>769</v>
      </c>
      <c r="M480" s="22" t="s">
        <v>770</v>
      </c>
      <c r="N480" s="22" t="s">
        <v>771</v>
      </c>
      <c r="O480" s="22" t="s">
        <v>772</v>
      </c>
      <c r="P480" s="26" t="s">
        <v>391</v>
      </c>
      <c r="Q480" s="26" t="s">
        <v>848</v>
      </c>
      <c r="R480" s="26" t="s">
        <v>393</v>
      </c>
      <c r="S480" s="27" t="s">
        <v>839</v>
      </c>
      <c r="T480" s="26">
        <v>37020301</v>
      </c>
      <c r="U480" s="26" t="s">
        <v>849</v>
      </c>
      <c r="V480" s="28"/>
      <c r="W480" s="29"/>
      <c r="X480" s="30"/>
      <c r="Y480" s="26"/>
      <c r="Z480" s="29"/>
      <c r="AA480" s="33" t="str">
        <f t="shared" si="7"/>
        <v/>
      </c>
      <c r="AB480" s="31"/>
      <c r="AC480" s="32"/>
      <c r="AD480" s="32"/>
      <c r="AE480" s="22" t="s">
        <v>841</v>
      </c>
      <c r="AF480" s="26" t="s">
        <v>53</v>
      </c>
      <c r="AG480" s="22" t="s">
        <v>780</v>
      </c>
    </row>
    <row r="481" spans="1:33" ht="60" x14ac:dyDescent="0.25">
      <c r="A481" s="20" t="s">
        <v>394</v>
      </c>
      <c r="B481" s="21">
        <v>80101505</v>
      </c>
      <c r="C481" s="22" t="s">
        <v>850</v>
      </c>
      <c r="D481" s="36">
        <v>43105</v>
      </c>
      <c r="E481" s="21" t="s">
        <v>3557</v>
      </c>
      <c r="F481" s="23" t="s">
        <v>3677</v>
      </c>
      <c r="G481" s="23" t="s">
        <v>4040</v>
      </c>
      <c r="H481" s="24">
        <v>100000000</v>
      </c>
      <c r="I481" s="25">
        <v>100000000</v>
      </c>
      <c r="J481" s="23" t="s">
        <v>3579</v>
      </c>
      <c r="K481" s="23" t="s">
        <v>47</v>
      </c>
      <c r="L481" s="22" t="s">
        <v>769</v>
      </c>
      <c r="M481" s="22" t="s">
        <v>770</v>
      </c>
      <c r="N481" s="22" t="s">
        <v>771</v>
      </c>
      <c r="O481" s="22" t="s">
        <v>772</v>
      </c>
      <c r="P481" s="26" t="s">
        <v>851</v>
      </c>
      <c r="Q481" s="26" t="s">
        <v>852</v>
      </c>
      <c r="R481" s="26" t="s">
        <v>853</v>
      </c>
      <c r="S481" s="27" t="s">
        <v>854</v>
      </c>
      <c r="T481" s="26" t="s">
        <v>855</v>
      </c>
      <c r="U481" s="26" t="s">
        <v>856</v>
      </c>
      <c r="V481" s="28">
        <v>20584</v>
      </c>
      <c r="W481" s="29">
        <v>20584</v>
      </c>
      <c r="X481" s="30">
        <v>43118</v>
      </c>
      <c r="Y481" s="26">
        <v>43118</v>
      </c>
      <c r="Z481" s="29" t="s">
        <v>4222</v>
      </c>
      <c r="AA481" s="33">
        <f t="shared" si="7"/>
        <v>1</v>
      </c>
      <c r="AB481" s="31" t="s">
        <v>4223</v>
      </c>
      <c r="AC481" s="32" t="s">
        <v>360</v>
      </c>
      <c r="AD481" s="32"/>
      <c r="AE481" s="22" t="s">
        <v>857</v>
      </c>
      <c r="AF481" s="26" t="s">
        <v>53</v>
      </c>
      <c r="AG481" s="22" t="s">
        <v>780</v>
      </c>
    </row>
    <row r="482" spans="1:33" ht="105" x14ac:dyDescent="0.25">
      <c r="A482" s="20" t="s">
        <v>394</v>
      </c>
      <c r="B482" s="21">
        <v>85101706</v>
      </c>
      <c r="C482" s="22" t="s">
        <v>858</v>
      </c>
      <c r="D482" s="36">
        <v>43103</v>
      </c>
      <c r="E482" s="21" t="s">
        <v>4207</v>
      </c>
      <c r="F482" s="23" t="s">
        <v>3677</v>
      </c>
      <c r="G482" s="23" t="s">
        <v>4040</v>
      </c>
      <c r="H482" s="24">
        <v>1690248628</v>
      </c>
      <c r="I482" s="25">
        <v>599869670</v>
      </c>
      <c r="J482" s="23" t="s">
        <v>57</v>
      </c>
      <c r="K482" s="23" t="s">
        <v>3576</v>
      </c>
      <c r="L482" s="22" t="s">
        <v>769</v>
      </c>
      <c r="M482" s="22" t="s">
        <v>770</v>
      </c>
      <c r="N482" s="22" t="s">
        <v>859</v>
      </c>
      <c r="O482" s="22" t="s">
        <v>772</v>
      </c>
      <c r="P482" s="26" t="s">
        <v>47</v>
      </c>
      <c r="Q482" s="26" t="s">
        <v>47</v>
      </c>
      <c r="R482" s="26" t="s">
        <v>47</v>
      </c>
      <c r="S482" s="27" t="s">
        <v>47</v>
      </c>
      <c r="T482" s="26" t="s">
        <v>47</v>
      </c>
      <c r="U482" s="26" t="s">
        <v>47</v>
      </c>
      <c r="V482" s="28">
        <v>7794</v>
      </c>
      <c r="W482" s="29" t="s">
        <v>860</v>
      </c>
      <c r="X482" s="30">
        <v>43403</v>
      </c>
      <c r="Y482" s="26">
        <v>43413</v>
      </c>
      <c r="Z482" s="29" t="s">
        <v>861</v>
      </c>
      <c r="AA482" s="33">
        <f t="shared" si="7"/>
        <v>1</v>
      </c>
      <c r="AB482" s="31" t="s">
        <v>862</v>
      </c>
      <c r="AC482" s="32" t="s">
        <v>360</v>
      </c>
      <c r="AD482" s="32"/>
      <c r="AE482" s="22" t="s">
        <v>863</v>
      </c>
      <c r="AF482" s="26" t="s">
        <v>53</v>
      </c>
      <c r="AG482" s="22" t="s">
        <v>780</v>
      </c>
    </row>
    <row r="483" spans="1:33" ht="105" x14ac:dyDescent="0.25">
      <c r="A483" s="20" t="s">
        <v>394</v>
      </c>
      <c r="B483" s="21">
        <v>86111600</v>
      </c>
      <c r="C483" s="22" t="s">
        <v>864</v>
      </c>
      <c r="D483" s="36">
        <v>43103</v>
      </c>
      <c r="E483" s="21" t="s">
        <v>4207</v>
      </c>
      <c r="F483" s="23" t="s">
        <v>4185</v>
      </c>
      <c r="G483" s="23" t="s">
        <v>4040</v>
      </c>
      <c r="H483" s="24">
        <v>750000000</v>
      </c>
      <c r="I483" s="25">
        <v>127500000</v>
      </c>
      <c r="J483" s="23" t="s">
        <v>57</v>
      </c>
      <c r="K483" s="23" t="s">
        <v>3576</v>
      </c>
      <c r="L483" s="22" t="s">
        <v>769</v>
      </c>
      <c r="M483" s="22" t="s">
        <v>770</v>
      </c>
      <c r="N483" s="22" t="s">
        <v>859</v>
      </c>
      <c r="O483" s="22" t="s">
        <v>772</v>
      </c>
      <c r="P483" s="26" t="s">
        <v>865</v>
      </c>
      <c r="Q483" s="26" t="s">
        <v>866</v>
      </c>
      <c r="R483" s="26" t="s">
        <v>867</v>
      </c>
      <c r="S483" s="27" t="s">
        <v>868</v>
      </c>
      <c r="T483" s="26" t="s">
        <v>869</v>
      </c>
      <c r="U483" s="26" t="s">
        <v>856</v>
      </c>
      <c r="V483" s="28">
        <v>7971</v>
      </c>
      <c r="W483" s="29" t="s">
        <v>870</v>
      </c>
      <c r="X483" s="30">
        <v>43061</v>
      </c>
      <c r="Y483" s="26">
        <v>43434</v>
      </c>
      <c r="Z483" s="29">
        <v>4600007927</v>
      </c>
      <c r="AA483" s="33">
        <f t="shared" si="7"/>
        <v>1</v>
      </c>
      <c r="AB483" s="31" t="s">
        <v>871</v>
      </c>
      <c r="AC483" s="32" t="s">
        <v>360</v>
      </c>
      <c r="AD483" s="32"/>
      <c r="AE483" s="22" t="s">
        <v>872</v>
      </c>
      <c r="AF483" s="26" t="s">
        <v>53</v>
      </c>
      <c r="AG483" s="22" t="s">
        <v>780</v>
      </c>
    </row>
    <row r="484" spans="1:33" ht="90" x14ac:dyDescent="0.25">
      <c r="A484" s="20" t="s">
        <v>394</v>
      </c>
      <c r="B484" s="21">
        <v>851015003</v>
      </c>
      <c r="C484" s="22" t="s">
        <v>873</v>
      </c>
      <c r="D484" s="36">
        <v>43103</v>
      </c>
      <c r="E484" s="21" t="s">
        <v>4201</v>
      </c>
      <c r="F484" s="23" t="s">
        <v>3648</v>
      </c>
      <c r="G484" s="23" t="s">
        <v>4040</v>
      </c>
      <c r="H484" s="24">
        <v>15000000</v>
      </c>
      <c r="I484" s="25">
        <v>12500000</v>
      </c>
      <c r="J484" s="23" t="s">
        <v>57</v>
      </c>
      <c r="K484" s="23" t="s">
        <v>3576</v>
      </c>
      <c r="L484" s="22" t="s">
        <v>769</v>
      </c>
      <c r="M484" s="22" t="s">
        <v>770</v>
      </c>
      <c r="N484" s="22" t="s">
        <v>859</v>
      </c>
      <c r="O484" s="22" t="s">
        <v>772</v>
      </c>
      <c r="P484" s="26" t="s">
        <v>874</v>
      </c>
      <c r="Q484" s="26" t="s">
        <v>866</v>
      </c>
      <c r="R484" s="26" t="s">
        <v>875</v>
      </c>
      <c r="S484" s="27" t="s">
        <v>876</v>
      </c>
      <c r="T484" s="26" t="s">
        <v>877</v>
      </c>
      <c r="U484" s="26" t="s">
        <v>856</v>
      </c>
      <c r="V484" s="28">
        <v>7980</v>
      </c>
      <c r="W484" s="29">
        <v>19708</v>
      </c>
      <c r="X484" s="30">
        <v>43066</v>
      </c>
      <c r="Y484" s="26">
        <v>43082</v>
      </c>
      <c r="Z484" s="29">
        <v>4600007977</v>
      </c>
      <c r="AA484" s="33">
        <f t="shared" si="7"/>
        <v>1</v>
      </c>
      <c r="AB484" s="31" t="s">
        <v>4224</v>
      </c>
      <c r="AC484" s="32" t="s">
        <v>360</v>
      </c>
      <c r="AD484" s="32"/>
      <c r="AE484" s="22" t="s">
        <v>878</v>
      </c>
      <c r="AF484" s="26" t="s">
        <v>53</v>
      </c>
      <c r="AG484" s="22" t="s">
        <v>780</v>
      </c>
    </row>
    <row r="485" spans="1:33" ht="60" x14ac:dyDescent="0.25">
      <c r="A485" s="20" t="s">
        <v>394</v>
      </c>
      <c r="B485" s="21">
        <v>861116004</v>
      </c>
      <c r="C485" s="22" t="s">
        <v>879</v>
      </c>
      <c r="D485" s="36">
        <v>43103</v>
      </c>
      <c r="E485" s="21" t="s">
        <v>4201</v>
      </c>
      <c r="F485" s="23" t="s">
        <v>3648</v>
      </c>
      <c r="G485" s="23" t="s">
        <v>4040</v>
      </c>
      <c r="H485" s="24">
        <v>73000000</v>
      </c>
      <c r="I485" s="25">
        <v>73000000</v>
      </c>
      <c r="J485" s="23" t="s">
        <v>57</v>
      </c>
      <c r="K485" s="23" t="s">
        <v>3576</v>
      </c>
      <c r="L485" s="22" t="s">
        <v>769</v>
      </c>
      <c r="M485" s="22" t="s">
        <v>770</v>
      </c>
      <c r="N485" s="22" t="s">
        <v>859</v>
      </c>
      <c r="O485" s="22" t="s">
        <v>772</v>
      </c>
      <c r="P485" s="26" t="s">
        <v>47</v>
      </c>
      <c r="Q485" s="26" t="s">
        <v>47</v>
      </c>
      <c r="R485" s="26" t="s">
        <v>47</v>
      </c>
      <c r="S485" s="27" t="s">
        <v>47</v>
      </c>
      <c r="T485" s="26" t="s">
        <v>47</v>
      </c>
      <c r="U485" s="26" t="s">
        <v>47</v>
      </c>
      <c r="V485" s="28">
        <v>7984</v>
      </c>
      <c r="W485" s="29">
        <v>19259</v>
      </c>
      <c r="X485" s="30">
        <v>43068</v>
      </c>
      <c r="Y485" s="26">
        <v>43083</v>
      </c>
      <c r="Z485" s="29">
        <v>4600007980</v>
      </c>
      <c r="AA485" s="33">
        <f t="shared" si="7"/>
        <v>1</v>
      </c>
      <c r="AB485" s="31" t="s">
        <v>4225</v>
      </c>
      <c r="AC485" s="32" t="s">
        <v>360</v>
      </c>
      <c r="AD485" s="32"/>
      <c r="AE485" s="22" t="s">
        <v>880</v>
      </c>
      <c r="AF485" s="26" t="s">
        <v>53</v>
      </c>
      <c r="AG485" s="22" t="s">
        <v>780</v>
      </c>
    </row>
    <row r="486" spans="1:33" ht="105" x14ac:dyDescent="0.25">
      <c r="A486" s="20" t="s">
        <v>394</v>
      </c>
      <c r="B486" s="21" t="s">
        <v>4226</v>
      </c>
      <c r="C486" s="22" t="s">
        <v>881</v>
      </c>
      <c r="D486" s="36">
        <v>43208</v>
      </c>
      <c r="E486" s="21" t="s">
        <v>3550</v>
      </c>
      <c r="F486" s="23" t="s">
        <v>3643</v>
      </c>
      <c r="G486" s="23" t="s">
        <v>4040</v>
      </c>
      <c r="H486" s="24">
        <v>2676231792</v>
      </c>
      <c r="I486" s="25">
        <v>2676231792</v>
      </c>
      <c r="J486" s="23" t="s">
        <v>3579</v>
      </c>
      <c r="K486" s="23" t="s">
        <v>47</v>
      </c>
      <c r="L486" s="22" t="s">
        <v>769</v>
      </c>
      <c r="M486" s="22" t="s">
        <v>770</v>
      </c>
      <c r="N486" s="22" t="s">
        <v>859</v>
      </c>
      <c r="O486" s="22" t="s">
        <v>772</v>
      </c>
      <c r="P486" s="26" t="s">
        <v>865</v>
      </c>
      <c r="Q486" s="26" t="s">
        <v>866</v>
      </c>
      <c r="R486" s="26" t="s">
        <v>867</v>
      </c>
      <c r="S486" s="27" t="s">
        <v>882</v>
      </c>
      <c r="T486" s="26" t="s">
        <v>883</v>
      </c>
      <c r="U486" s="26" t="s">
        <v>856</v>
      </c>
      <c r="V486" s="28">
        <v>8148</v>
      </c>
      <c r="W486" s="29" t="s">
        <v>4227</v>
      </c>
      <c r="X486" s="30">
        <v>43199</v>
      </c>
      <c r="Y486" s="26"/>
      <c r="Z486" s="29"/>
      <c r="AA486" s="33">
        <f t="shared" si="7"/>
        <v>0.33</v>
      </c>
      <c r="AB486" s="31"/>
      <c r="AC486" s="32" t="s">
        <v>1306</v>
      </c>
      <c r="AD486" s="32"/>
      <c r="AE486" s="22" t="s">
        <v>857</v>
      </c>
      <c r="AF486" s="26" t="s">
        <v>53</v>
      </c>
      <c r="AG486" s="22" t="s">
        <v>780</v>
      </c>
    </row>
    <row r="487" spans="1:33" ht="60" x14ac:dyDescent="0.25">
      <c r="A487" s="20" t="s">
        <v>394</v>
      </c>
      <c r="B487" s="21">
        <v>90141700</v>
      </c>
      <c r="C487" s="22" t="s">
        <v>4228</v>
      </c>
      <c r="D487" s="36">
        <v>43194</v>
      </c>
      <c r="E487" s="21" t="s">
        <v>3550</v>
      </c>
      <c r="F487" s="23" t="s">
        <v>3658</v>
      </c>
      <c r="G487" s="23" t="s">
        <v>4040</v>
      </c>
      <c r="H487" s="24">
        <v>100000000</v>
      </c>
      <c r="I487" s="25">
        <v>100000000</v>
      </c>
      <c r="J487" s="23" t="s">
        <v>3579</v>
      </c>
      <c r="K487" s="23" t="s">
        <v>47</v>
      </c>
      <c r="L487" s="22" t="s">
        <v>769</v>
      </c>
      <c r="M487" s="22" t="s">
        <v>770</v>
      </c>
      <c r="N487" s="22" t="s">
        <v>771</v>
      </c>
      <c r="O487" s="22" t="s">
        <v>772</v>
      </c>
      <c r="P487" s="26" t="s">
        <v>47</v>
      </c>
      <c r="Q487" s="26" t="s">
        <v>47</v>
      </c>
      <c r="R487" s="26" t="s">
        <v>47</v>
      </c>
      <c r="S487" s="27" t="s">
        <v>47</v>
      </c>
      <c r="T487" s="26" t="s">
        <v>47</v>
      </c>
      <c r="U487" s="26" t="s">
        <v>47</v>
      </c>
      <c r="V487" s="28">
        <v>8176</v>
      </c>
      <c r="W487" s="29">
        <v>20943</v>
      </c>
      <c r="X487" s="30">
        <v>43201</v>
      </c>
      <c r="Y487" s="26"/>
      <c r="Z487" s="29"/>
      <c r="AA487" s="33">
        <f t="shared" si="7"/>
        <v>0.33</v>
      </c>
      <c r="AB487" s="31"/>
      <c r="AC487" s="32" t="s">
        <v>1306</v>
      </c>
      <c r="AD487" s="32"/>
      <c r="AE487" s="22" t="s">
        <v>872</v>
      </c>
      <c r="AF487" s="26" t="s">
        <v>53</v>
      </c>
      <c r="AG487" s="22" t="s">
        <v>780</v>
      </c>
    </row>
    <row r="488" spans="1:33" ht="60" x14ac:dyDescent="0.25">
      <c r="A488" s="20" t="s">
        <v>394</v>
      </c>
      <c r="B488" s="21">
        <v>851015003</v>
      </c>
      <c r="C488" s="22" t="s">
        <v>884</v>
      </c>
      <c r="D488" s="36">
        <v>43257</v>
      </c>
      <c r="E488" s="21" t="s">
        <v>3550</v>
      </c>
      <c r="F488" s="23" t="s">
        <v>3648</v>
      </c>
      <c r="G488" s="23" t="s">
        <v>4040</v>
      </c>
      <c r="H488" s="24">
        <v>60000000</v>
      </c>
      <c r="I488" s="25">
        <v>6000000</v>
      </c>
      <c r="J488" s="23" t="s">
        <v>3579</v>
      </c>
      <c r="K488" s="23" t="s">
        <v>47</v>
      </c>
      <c r="L488" s="22" t="s">
        <v>769</v>
      </c>
      <c r="M488" s="22" t="s">
        <v>770</v>
      </c>
      <c r="N488" s="22" t="s">
        <v>859</v>
      </c>
      <c r="O488" s="22" t="s">
        <v>772</v>
      </c>
      <c r="P488" s="26" t="s">
        <v>874</v>
      </c>
      <c r="Q488" s="26" t="s">
        <v>866</v>
      </c>
      <c r="R488" s="26" t="s">
        <v>875</v>
      </c>
      <c r="S488" s="27" t="s">
        <v>876</v>
      </c>
      <c r="T488" s="26" t="s">
        <v>877</v>
      </c>
      <c r="U488" s="26" t="s">
        <v>856</v>
      </c>
      <c r="V488" s="28"/>
      <c r="W488" s="29"/>
      <c r="X488" s="30"/>
      <c r="Y488" s="26"/>
      <c r="Z488" s="29"/>
      <c r="AA488" s="33" t="str">
        <f t="shared" si="7"/>
        <v/>
      </c>
      <c r="AB488" s="31"/>
      <c r="AC488" s="32"/>
      <c r="AD488" s="32"/>
      <c r="AE488" s="22" t="s">
        <v>878</v>
      </c>
      <c r="AF488" s="26" t="s">
        <v>53</v>
      </c>
      <c r="AG488" s="22" t="s">
        <v>780</v>
      </c>
    </row>
    <row r="489" spans="1:33" ht="75" x14ac:dyDescent="0.25">
      <c r="A489" s="20" t="s">
        <v>394</v>
      </c>
      <c r="B489" s="21">
        <v>80121610</v>
      </c>
      <c r="C489" s="22" t="s">
        <v>885</v>
      </c>
      <c r="D489" s="36">
        <v>43103</v>
      </c>
      <c r="E489" s="21" t="s">
        <v>4201</v>
      </c>
      <c r="F489" s="23" t="s">
        <v>4144</v>
      </c>
      <c r="G489" s="23" t="s">
        <v>4040</v>
      </c>
      <c r="H489" s="24">
        <v>30000000</v>
      </c>
      <c r="I489" s="25">
        <v>3000000</v>
      </c>
      <c r="J489" s="23" t="s">
        <v>3579</v>
      </c>
      <c r="K489" s="23" t="s">
        <v>47</v>
      </c>
      <c r="L489" s="22" t="s">
        <v>769</v>
      </c>
      <c r="M489" s="22" t="s">
        <v>770</v>
      </c>
      <c r="N489" s="22" t="s">
        <v>771</v>
      </c>
      <c r="O489" s="22" t="s">
        <v>772</v>
      </c>
      <c r="P489" s="26" t="s">
        <v>47</v>
      </c>
      <c r="Q489" s="26" t="s">
        <v>47</v>
      </c>
      <c r="R489" s="26" t="s">
        <v>47</v>
      </c>
      <c r="S489" s="27" t="s">
        <v>47</v>
      </c>
      <c r="T489" s="26" t="s">
        <v>47</v>
      </c>
      <c r="U489" s="26" t="s">
        <v>47</v>
      </c>
      <c r="V489" s="28">
        <v>8057</v>
      </c>
      <c r="W489" s="29">
        <v>20796</v>
      </c>
      <c r="X489" s="30">
        <v>43123</v>
      </c>
      <c r="Y489" s="26" t="s">
        <v>4229</v>
      </c>
      <c r="Z489" s="29" t="s">
        <v>4230</v>
      </c>
      <c r="AA489" s="33">
        <f t="shared" si="7"/>
        <v>1</v>
      </c>
      <c r="AB489" s="31" t="s">
        <v>4231</v>
      </c>
      <c r="AC489" s="32" t="s">
        <v>360</v>
      </c>
      <c r="AD489" s="32"/>
      <c r="AE489" s="22" t="s">
        <v>887</v>
      </c>
      <c r="AF489" s="26" t="s">
        <v>53</v>
      </c>
      <c r="AG489" s="22" t="s">
        <v>780</v>
      </c>
    </row>
    <row r="490" spans="1:33" ht="60" x14ac:dyDescent="0.25">
      <c r="A490" s="20" t="s">
        <v>394</v>
      </c>
      <c r="B490" s="21">
        <v>46181500</v>
      </c>
      <c r="C490" s="22" t="s">
        <v>4232</v>
      </c>
      <c r="D490" s="36">
        <v>43228</v>
      </c>
      <c r="E490" s="21" t="s">
        <v>3553</v>
      </c>
      <c r="F490" s="23" t="s">
        <v>3658</v>
      </c>
      <c r="G490" s="23" t="s">
        <v>4040</v>
      </c>
      <c r="H490" s="24">
        <v>100000000</v>
      </c>
      <c r="I490" s="25">
        <v>100000000</v>
      </c>
      <c r="J490" s="23" t="s">
        <v>3579</v>
      </c>
      <c r="K490" s="23" t="s">
        <v>47</v>
      </c>
      <c r="L490" s="22" t="s">
        <v>769</v>
      </c>
      <c r="M490" s="22" t="s">
        <v>770</v>
      </c>
      <c r="N490" s="22" t="s">
        <v>771</v>
      </c>
      <c r="O490" s="22" t="s">
        <v>772</v>
      </c>
      <c r="P490" s="26" t="s">
        <v>874</v>
      </c>
      <c r="Q490" s="26" t="s">
        <v>866</v>
      </c>
      <c r="R490" s="26" t="s">
        <v>875</v>
      </c>
      <c r="S490" s="27" t="s">
        <v>876</v>
      </c>
      <c r="T490" s="26" t="s">
        <v>877</v>
      </c>
      <c r="U490" s="26" t="s">
        <v>856</v>
      </c>
      <c r="V490" s="28"/>
      <c r="W490" s="29">
        <v>21421</v>
      </c>
      <c r="X490" s="30"/>
      <c r="Y490" s="26"/>
      <c r="Z490" s="29"/>
      <c r="AA490" s="33">
        <f t="shared" si="7"/>
        <v>0</v>
      </c>
      <c r="AB490" s="31"/>
      <c r="AC490" s="32"/>
      <c r="AD490" s="32" t="s">
        <v>4233</v>
      </c>
      <c r="AE490" s="22" t="s">
        <v>863</v>
      </c>
      <c r="AF490" s="26" t="s">
        <v>53</v>
      </c>
      <c r="AG490" s="22" t="s">
        <v>780</v>
      </c>
    </row>
    <row r="491" spans="1:33" ht="60" x14ac:dyDescent="0.25">
      <c r="A491" s="20" t="s">
        <v>394</v>
      </c>
      <c r="B491" s="21">
        <v>81112211</v>
      </c>
      <c r="C491" s="22" t="s">
        <v>4234</v>
      </c>
      <c r="D491" s="36">
        <v>43289</v>
      </c>
      <c r="E491" s="21" t="s">
        <v>4201</v>
      </c>
      <c r="F491" s="23" t="s">
        <v>4118</v>
      </c>
      <c r="G491" s="23" t="s">
        <v>4040</v>
      </c>
      <c r="H491" s="24">
        <v>1433303862</v>
      </c>
      <c r="I491" s="25">
        <v>1433303862</v>
      </c>
      <c r="J491" s="23" t="s">
        <v>3579</v>
      </c>
      <c r="K491" s="23" t="s">
        <v>47</v>
      </c>
      <c r="L491" s="22" t="s">
        <v>769</v>
      </c>
      <c r="M491" s="22" t="s">
        <v>770</v>
      </c>
      <c r="N491" s="22" t="s">
        <v>859</v>
      </c>
      <c r="O491" s="22" t="s">
        <v>772</v>
      </c>
      <c r="P491" s="26" t="s">
        <v>793</v>
      </c>
      <c r="Q491" s="26" t="s">
        <v>794</v>
      </c>
      <c r="R491" s="26" t="s">
        <v>795</v>
      </c>
      <c r="S491" s="27"/>
      <c r="T491" s="26" t="s">
        <v>795</v>
      </c>
      <c r="U491" s="26" t="s">
        <v>797</v>
      </c>
      <c r="V491" s="28"/>
      <c r="W491" s="29">
        <v>21451</v>
      </c>
      <c r="X491" s="30"/>
      <c r="Y491" s="26"/>
      <c r="Z491" s="29"/>
      <c r="AA491" s="33">
        <f t="shared" si="7"/>
        <v>0</v>
      </c>
      <c r="AB491" s="31"/>
      <c r="AC491" s="32"/>
      <c r="AD491" s="32"/>
      <c r="AE491" s="22" t="s">
        <v>4235</v>
      </c>
      <c r="AF491" s="26" t="s">
        <v>53</v>
      </c>
      <c r="AG491" s="22" t="s">
        <v>780</v>
      </c>
    </row>
    <row r="492" spans="1:33" ht="60" x14ac:dyDescent="0.25">
      <c r="A492" s="20" t="s">
        <v>394</v>
      </c>
      <c r="B492" s="21">
        <v>43231500</v>
      </c>
      <c r="C492" s="22" t="s">
        <v>4236</v>
      </c>
      <c r="D492" s="36">
        <v>43289</v>
      </c>
      <c r="E492" s="21" t="s">
        <v>4207</v>
      </c>
      <c r="F492" s="23" t="s">
        <v>3655</v>
      </c>
      <c r="G492" s="23" t="s">
        <v>4040</v>
      </c>
      <c r="H492" s="24">
        <v>53968021</v>
      </c>
      <c r="I492" s="25">
        <v>53968021</v>
      </c>
      <c r="J492" s="23" t="s">
        <v>3579</v>
      </c>
      <c r="K492" s="23" t="s">
        <v>47</v>
      </c>
      <c r="L492" s="22" t="s">
        <v>769</v>
      </c>
      <c r="M492" s="22" t="s">
        <v>770</v>
      </c>
      <c r="N492" s="22" t="s">
        <v>886</v>
      </c>
      <c r="O492" s="22" t="s">
        <v>772</v>
      </c>
      <c r="P492" s="26" t="s">
        <v>793</v>
      </c>
      <c r="Q492" s="26" t="s">
        <v>794</v>
      </c>
      <c r="R492" s="26" t="s">
        <v>795</v>
      </c>
      <c r="S492" s="27"/>
      <c r="T492" s="26" t="s">
        <v>795</v>
      </c>
      <c r="U492" s="26" t="s">
        <v>797</v>
      </c>
      <c r="V492" s="28"/>
      <c r="W492" s="29">
        <v>21452</v>
      </c>
      <c r="X492" s="30"/>
      <c r="Y492" s="26"/>
      <c r="Z492" s="29"/>
      <c r="AA492" s="33">
        <f t="shared" si="7"/>
        <v>0</v>
      </c>
      <c r="AB492" s="31"/>
      <c r="AC492" s="32"/>
      <c r="AD492" s="32"/>
      <c r="AE492" s="22" t="s">
        <v>4237</v>
      </c>
      <c r="AF492" s="26" t="s">
        <v>53</v>
      </c>
      <c r="AG492" s="22" t="s">
        <v>780</v>
      </c>
    </row>
    <row r="493" spans="1:33" ht="60" x14ac:dyDescent="0.25">
      <c r="A493" s="20" t="s">
        <v>888</v>
      </c>
      <c r="B493" s="21">
        <v>81112204</v>
      </c>
      <c r="C493" s="22" t="s">
        <v>4238</v>
      </c>
      <c r="D493" s="36">
        <v>42842</v>
      </c>
      <c r="E493" s="21" t="s">
        <v>3562</v>
      </c>
      <c r="F493" s="23" t="s">
        <v>4185</v>
      </c>
      <c r="G493" s="23" t="s">
        <v>3665</v>
      </c>
      <c r="H493" s="24">
        <v>178835618</v>
      </c>
      <c r="I493" s="25">
        <v>121907618</v>
      </c>
      <c r="J493" s="23" t="s">
        <v>57</v>
      </c>
      <c r="K493" s="23" t="s">
        <v>3576</v>
      </c>
      <c r="L493" s="22" t="s">
        <v>913</v>
      </c>
      <c r="M493" s="22" t="s">
        <v>914</v>
      </c>
      <c r="N493" s="22" t="s">
        <v>4239</v>
      </c>
      <c r="O493" s="22" t="s">
        <v>975</v>
      </c>
      <c r="P493" s="26" t="s">
        <v>916</v>
      </c>
      <c r="Q493" s="26" t="s">
        <v>4240</v>
      </c>
      <c r="R493" s="26" t="s">
        <v>978</v>
      </c>
      <c r="S493" s="27" t="s">
        <v>1013</v>
      </c>
      <c r="T493" s="26" t="s">
        <v>4240</v>
      </c>
      <c r="U493" s="26" t="s">
        <v>4240</v>
      </c>
      <c r="V493" s="28">
        <v>6373</v>
      </c>
      <c r="W493" s="29">
        <v>6373</v>
      </c>
      <c r="X493" s="30">
        <v>42821</v>
      </c>
      <c r="Y493" s="26" t="s">
        <v>4241</v>
      </c>
      <c r="Z493" s="29">
        <v>4600006653</v>
      </c>
      <c r="AA493" s="33">
        <f t="shared" si="7"/>
        <v>1</v>
      </c>
      <c r="AB493" s="31" t="s">
        <v>4242</v>
      </c>
      <c r="AC493" s="32" t="s">
        <v>360</v>
      </c>
      <c r="AD493" s="32"/>
      <c r="AE493" s="22" t="s">
        <v>913</v>
      </c>
      <c r="AF493" s="26" t="s">
        <v>53</v>
      </c>
      <c r="AG493" s="22" t="s">
        <v>411</v>
      </c>
    </row>
    <row r="494" spans="1:33" ht="45" x14ac:dyDescent="0.25">
      <c r="A494" s="20" t="s">
        <v>888</v>
      </c>
      <c r="B494" s="21">
        <v>78141500</v>
      </c>
      <c r="C494" s="22" t="s">
        <v>889</v>
      </c>
      <c r="D494" s="36">
        <v>42887</v>
      </c>
      <c r="E494" s="21" t="s">
        <v>3549</v>
      </c>
      <c r="F494" s="23" t="s">
        <v>3656</v>
      </c>
      <c r="G494" s="23" t="s">
        <v>3665</v>
      </c>
      <c r="H494" s="24">
        <v>30000000</v>
      </c>
      <c r="I494" s="25">
        <v>30000000</v>
      </c>
      <c r="J494" s="23" t="s">
        <v>57</v>
      </c>
      <c r="K494" s="23" t="s">
        <v>3576</v>
      </c>
      <c r="L494" s="22" t="s">
        <v>890</v>
      </c>
      <c r="M494" s="22" t="s">
        <v>891</v>
      </c>
      <c r="N494" s="22" t="s">
        <v>892</v>
      </c>
      <c r="O494" s="22" t="s">
        <v>893</v>
      </c>
      <c r="P494" s="26"/>
      <c r="Q494" s="26" t="s">
        <v>894</v>
      </c>
      <c r="R494" s="26" t="s">
        <v>894</v>
      </c>
      <c r="S494" s="27" t="s">
        <v>47</v>
      </c>
      <c r="T494" s="26"/>
      <c r="U494" s="26"/>
      <c r="V494" s="28">
        <v>8129</v>
      </c>
      <c r="W494" s="29">
        <v>21007</v>
      </c>
      <c r="X494" s="30">
        <v>43552</v>
      </c>
      <c r="Y494" s="26"/>
      <c r="Z494" s="29"/>
      <c r="AA494" s="33">
        <f t="shared" si="7"/>
        <v>0.33</v>
      </c>
      <c r="AB494" s="31" t="s">
        <v>4243</v>
      </c>
      <c r="AC494" s="32"/>
      <c r="AD494" s="32" t="s">
        <v>4244</v>
      </c>
      <c r="AE494" s="22" t="s">
        <v>890</v>
      </c>
      <c r="AF494" s="26" t="s">
        <v>53</v>
      </c>
      <c r="AG494" s="22" t="s">
        <v>411</v>
      </c>
    </row>
    <row r="495" spans="1:33" ht="45" x14ac:dyDescent="0.25">
      <c r="A495" s="20" t="s">
        <v>888</v>
      </c>
      <c r="B495" s="21">
        <v>78141500</v>
      </c>
      <c r="C495" s="22" t="s">
        <v>4245</v>
      </c>
      <c r="D495" s="36">
        <v>43252</v>
      </c>
      <c r="E495" s="21" t="s">
        <v>3550</v>
      </c>
      <c r="F495" s="23" t="s">
        <v>3656</v>
      </c>
      <c r="G495" s="23" t="s">
        <v>3665</v>
      </c>
      <c r="H495" s="24">
        <v>60000000</v>
      </c>
      <c r="I495" s="25">
        <v>60000000</v>
      </c>
      <c r="J495" s="23" t="s">
        <v>3579</v>
      </c>
      <c r="K495" s="23" t="s">
        <v>47</v>
      </c>
      <c r="L495" s="22" t="s">
        <v>890</v>
      </c>
      <c r="M495" s="22" t="s">
        <v>891</v>
      </c>
      <c r="N495" s="22" t="s">
        <v>892</v>
      </c>
      <c r="O495" s="22" t="s">
        <v>893</v>
      </c>
      <c r="P495" s="26"/>
      <c r="Q495" s="26" t="s">
        <v>894</v>
      </c>
      <c r="R495" s="26" t="s">
        <v>894</v>
      </c>
      <c r="S495" s="27" t="s">
        <v>47</v>
      </c>
      <c r="T495" s="26"/>
      <c r="U495" s="26"/>
      <c r="V495" s="28"/>
      <c r="W495" s="29"/>
      <c r="X495" s="30"/>
      <c r="Y495" s="26"/>
      <c r="Z495" s="29"/>
      <c r="AA495" s="33" t="str">
        <f t="shared" si="7"/>
        <v/>
      </c>
      <c r="AB495" s="31"/>
      <c r="AC495" s="32"/>
      <c r="AD495" s="32" t="s">
        <v>4246</v>
      </c>
      <c r="AE495" s="22" t="s">
        <v>890</v>
      </c>
      <c r="AF495" s="26" t="s">
        <v>53</v>
      </c>
      <c r="AG495" s="22" t="s">
        <v>411</v>
      </c>
    </row>
    <row r="496" spans="1:33" ht="45" x14ac:dyDescent="0.25">
      <c r="A496" s="20" t="s">
        <v>888</v>
      </c>
      <c r="B496" s="21">
        <v>50111500</v>
      </c>
      <c r="C496" s="22" t="s">
        <v>895</v>
      </c>
      <c r="D496" s="36">
        <v>43221</v>
      </c>
      <c r="E496" s="21" t="s">
        <v>3549</v>
      </c>
      <c r="F496" s="23" t="s">
        <v>4082</v>
      </c>
      <c r="G496" s="23" t="s">
        <v>3659</v>
      </c>
      <c r="H496" s="24">
        <v>70000000</v>
      </c>
      <c r="I496" s="25">
        <v>20000000</v>
      </c>
      <c r="J496" s="23" t="s">
        <v>57</v>
      </c>
      <c r="K496" s="23" t="s">
        <v>3576</v>
      </c>
      <c r="L496" s="22" t="s">
        <v>890</v>
      </c>
      <c r="M496" s="22" t="s">
        <v>891</v>
      </c>
      <c r="N496" s="22" t="s">
        <v>896</v>
      </c>
      <c r="O496" s="22" t="s">
        <v>893</v>
      </c>
      <c r="P496" s="26"/>
      <c r="Q496" s="26" t="s">
        <v>894</v>
      </c>
      <c r="R496" s="26" t="s">
        <v>894</v>
      </c>
      <c r="S496" s="27" t="s">
        <v>47</v>
      </c>
      <c r="T496" s="26"/>
      <c r="U496" s="26"/>
      <c r="V496" s="28"/>
      <c r="W496" s="29"/>
      <c r="X496" s="30"/>
      <c r="Y496" s="26"/>
      <c r="Z496" s="29"/>
      <c r="AA496" s="33" t="str">
        <f t="shared" si="7"/>
        <v/>
      </c>
      <c r="AB496" s="31"/>
      <c r="AC496" s="32"/>
      <c r="AD496" s="32" t="s">
        <v>897</v>
      </c>
      <c r="AE496" s="22" t="s">
        <v>890</v>
      </c>
      <c r="AF496" s="26" t="s">
        <v>53</v>
      </c>
      <c r="AG496" s="22" t="s">
        <v>411</v>
      </c>
    </row>
    <row r="497" spans="1:33" ht="67.5" x14ac:dyDescent="0.25">
      <c r="A497" s="20" t="s">
        <v>888</v>
      </c>
      <c r="B497" s="21">
        <v>93151500</v>
      </c>
      <c r="C497" s="22" t="s">
        <v>898</v>
      </c>
      <c r="D497" s="36">
        <v>42917</v>
      </c>
      <c r="E497" s="21" t="s">
        <v>3550</v>
      </c>
      <c r="F497" s="23" t="s">
        <v>3677</v>
      </c>
      <c r="G497" s="23" t="s">
        <v>3659</v>
      </c>
      <c r="H497" s="24">
        <v>300000000</v>
      </c>
      <c r="I497" s="25">
        <v>300000000</v>
      </c>
      <c r="J497" s="23" t="s">
        <v>3579</v>
      </c>
      <c r="K497" s="23" t="s">
        <v>47</v>
      </c>
      <c r="L497" s="22" t="s">
        <v>899</v>
      </c>
      <c r="M497" s="22" t="s">
        <v>900</v>
      </c>
      <c r="N497" s="22" t="s">
        <v>901</v>
      </c>
      <c r="O497" s="22" t="s">
        <v>902</v>
      </c>
      <c r="P497" s="26" t="s">
        <v>903</v>
      </c>
      <c r="Q497" s="26" t="s">
        <v>904</v>
      </c>
      <c r="R497" s="26"/>
      <c r="S497" s="27" t="s">
        <v>905</v>
      </c>
      <c r="T497" s="26"/>
      <c r="U497" s="26"/>
      <c r="V497" s="28"/>
      <c r="W497" s="29"/>
      <c r="X497" s="30"/>
      <c r="Y497" s="26"/>
      <c r="Z497" s="29"/>
      <c r="AA497" s="33" t="str">
        <f t="shared" si="7"/>
        <v/>
      </c>
      <c r="AB497" s="31"/>
      <c r="AC497" s="32"/>
      <c r="AD497" s="32"/>
      <c r="AE497" s="22" t="s">
        <v>899</v>
      </c>
      <c r="AF497" s="26" t="s">
        <v>53</v>
      </c>
      <c r="AG497" s="22" t="s">
        <v>411</v>
      </c>
    </row>
    <row r="498" spans="1:33" ht="101.25" x14ac:dyDescent="0.25">
      <c r="A498" s="20" t="s">
        <v>888</v>
      </c>
      <c r="B498" s="21">
        <v>93151500</v>
      </c>
      <c r="C498" s="22" t="s">
        <v>906</v>
      </c>
      <c r="D498" s="36">
        <v>43282</v>
      </c>
      <c r="E498" s="21" t="s">
        <v>3552</v>
      </c>
      <c r="F498" s="23" t="s">
        <v>3677</v>
      </c>
      <c r="G498" s="23" t="s">
        <v>3659</v>
      </c>
      <c r="H498" s="24">
        <v>129060293</v>
      </c>
      <c r="I498" s="25">
        <v>129060293</v>
      </c>
      <c r="J498" s="23" t="s">
        <v>3579</v>
      </c>
      <c r="K498" s="23" t="s">
        <v>47</v>
      </c>
      <c r="L498" s="22" t="s">
        <v>899</v>
      </c>
      <c r="M498" s="22" t="s">
        <v>907</v>
      </c>
      <c r="N498" s="22" t="s">
        <v>908</v>
      </c>
      <c r="O498" s="22" t="s">
        <v>902</v>
      </c>
      <c r="P498" s="26" t="s">
        <v>909</v>
      </c>
      <c r="Q498" s="26" t="s">
        <v>910</v>
      </c>
      <c r="R498" s="26" t="s">
        <v>909</v>
      </c>
      <c r="S498" s="27" t="s">
        <v>911</v>
      </c>
      <c r="T498" s="26"/>
      <c r="U498" s="26"/>
      <c r="V498" s="28"/>
      <c r="W498" s="29"/>
      <c r="X498" s="30"/>
      <c r="Y498" s="26"/>
      <c r="Z498" s="29"/>
      <c r="AA498" s="33" t="str">
        <f t="shared" si="7"/>
        <v/>
      </c>
      <c r="AB498" s="31"/>
      <c r="AC498" s="32"/>
      <c r="AD498" s="32"/>
      <c r="AE498" s="22" t="s">
        <v>899</v>
      </c>
      <c r="AF498" s="26" t="s">
        <v>53</v>
      </c>
      <c r="AG498" s="22" t="s">
        <v>411</v>
      </c>
    </row>
    <row r="499" spans="1:33" ht="60" x14ac:dyDescent="0.25">
      <c r="A499" s="20" t="s">
        <v>888</v>
      </c>
      <c r="B499" s="21">
        <v>92101500</v>
      </c>
      <c r="C499" s="22" t="s">
        <v>912</v>
      </c>
      <c r="D499" s="36">
        <v>42941</v>
      </c>
      <c r="E499" s="21" t="s">
        <v>3551</v>
      </c>
      <c r="F499" s="23" t="s">
        <v>4037</v>
      </c>
      <c r="G499" s="23" t="s">
        <v>3659</v>
      </c>
      <c r="H499" s="24">
        <v>469908333</v>
      </c>
      <c r="I499" s="25">
        <v>156636111</v>
      </c>
      <c r="J499" s="23" t="s">
        <v>57</v>
      </c>
      <c r="K499" s="23" t="s">
        <v>3576</v>
      </c>
      <c r="L499" s="22" t="s">
        <v>913</v>
      </c>
      <c r="M499" s="22" t="s">
        <v>914</v>
      </c>
      <c r="N499" s="22" t="s">
        <v>915</v>
      </c>
      <c r="O499" s="22"/>
      <c r="P499" s="26" t="s">
        <v>916</v>
      </c>
      <c r="Q499" s="26" t="s">
        <v>917</v>
      </c>
      <c r="R499" s="26" t="s">
        <v>918</v>
      </c>
      <c r="S499" s="27" t="s">
        <v>919</v>
      </c>
      <c r="T499" s="26" t="s">
        <v>917</v>
      </c>
      <c r="U499" s="26" t="s">
        <v>917</v>
      </c>
      <c r="V499" s="28">
        <v>6434</v>
      </c>
      <c r="W499" s="29">
        <v>6434</v>
      </c>
      <c r="X499" s="30">
        <v>42930</v>
      </c>
      <c r="Y499" s="26"/>
      <c r="Z499" s="29">
        <v>4600007048</v>
      </c>
      <c r="AA499" s="33" t="str">
        <f t="shared" si="7"/>
        <v>Información incompleta</v>
      </c>
      <c r="AB499" s="31" t="s">
        <v>921</v>
      </c>
      <c r="AC499" s="32" t="s">
        <v>360</v>
      </c>
      <c r="AD499" s="32"/>
      <c r="AE499" s="22" t="s">
        <v>913</v>
      </c>
      <c r="AF499" s="26" t="s">
        <v>53</v>
      </c>
      <c r="AG499" s="22" t="s">
        <v>411</v>
      </c>
    </row>
    <row r="500" spans="1:33" ht="90" x14ac:dyDescent="0.25">
      <c r="A500" s="20" t="s">
        <v>888</v>
      </c>
      <c r="B500" s="21" t="s">
        <v>4247</v>
      </c>
      <c r="C500" s="22" t="s">
        <v>922</v>
      </c>
      <c r="D500" s="36">
        <v>43191</v>
      </c>
      <c r="E500" s="21" t="s">
        <v>3555</v>
      </c>
      <c r="F500" s="23" t="s">
        <v>3643</v>
      </c>
      <c r="G500" s="23" t="s">
        <v>3659</v>
      </c>
      <c r="H500" s="24">
        <v>2900000000</v>
      </c>
      <c r="I500" s="25">
        <v>2900000000</v>
      </c>
      <c r="J500" s="23" t="s">
        <v>3579</v>
      </c>
      <c r="K500" s="23" t="s">
        <v>47</v>
      </c>
      <c r="L500" s="22" t="s">
        <v>923</v>
      </c>
      <c r="M500" s="22" t="s">
        <v>907</v>
      </c>
      <c r="N500" s="22" t="s">
        <v>924</v>
      </c>
      <c r="O500" s="22" t="s">
        <v>925</v>
      </c>
      <c r="P500" s="26" t="s">
        <v>926</v>
      </c>
      <c r="Q500" s="26" t="s">
        <v>927</v>
      </c>
      <c r="R500" s="26" t="s">
        <v>928</v>
      </c>
      <c r="S500" s="27" t="s">
        <v>929</v>
      </c>
      <c r="T500" s="26" t="s">
        <v>927</v>
      </c>
      <c r="U500" s="26" t="s">
        <v>930</v>
      </c>
      <c r="V500" s="28"/>
      <c r="W500" s="29"/>
      <c r="X500" s="30"/>
      <c r="Y500" s="26"/>
      <c r="Z500" s="29"/>
      <c r="AA500" s="33" t="str">
        <f t="shared" si="7"/>
        <v/>
      </c>
      <c r="AB500" s="31"/>
      <c r="AC500" s="32"/>
      <c r="AD500" s="32"/>
      <c r="AE500" s="22" t="s">
        <v>923</v>
      </c>
      <c r="AF500" s="26" t="s">
        <v>53</v>
      </c>
      <c r="AG500" s="22" t="s">
        <v>411</v>
      </c>
    </row>
    <row r="501" spans="1:33" ht="90" x14ac:dyDescent="0.25">
      <c r="A501" s="20" t="s">
        <v>888</v>
      </c>
      <c r="B501" s="21" t="s">
        <v>931</v>
      </c>
      <c r="C501" s="22" t="s">
        <v>932</v>
      </c>
      <c r="D501" s="36">
        <v>43049</v>
      </c>
      <c r="E501" s="21" t="s">
        <v>3549</v>
      </c>
      <c r="F501" s="23" t="s">
        <v>3656</v>
      </c>
      <c r="G501" s="23" t="s">
        <v>3659</v>
      </c>
      <c r="H501" s="24">
        <v>1500000000</v>
      </c>
      <c r="I501" s="25">
        <v>1000000000</v>
      </c>
      <c r="J501" s="23" t="s">
        <v>57</v>
      </c>
      <c r="K501" s="23" t="s">
        <v>3576</v>
      </c>
      <c r="L501" s="22" t="s">
        <v>923</v>
      </c>
      <c r="M501" s="22" t="s">
        <v>907</v>
      </c>
      <c r="N501" s="22" t="s">
        <v>924</v>
      </c>
      <c r="O501" s="22" t="s">
        <v>925</v>
      </c>
      <c r="P501" s="26" t="s">
        <v>926</v>
      </c>
      <c r="Q501" s="26" t="s">
        <v>933</v>
      </c>
      <c r="R501" s="26" t="s">
        <v>934</v>
      </c>
      <c r="S501" s="27" t="s">
        <v>935</v>
      </c>
      <c r="T501" s="26" t="s">
        <v>933</v>
      </c>
      <c r="U501" s="26"/>
      <c r="V501" s="28">
        <v>7730</v>
      </c>
      <c r="W501" s="29">
        <v>7730</v>
      </c>
      <c r="X501" s="30">
        <v>43033</v>
      </c>
      <c r="Y501" s="26" t="s">
        <v>936</v>
      </c>
      <c r="Z501" s="29">
        <v>4600007716</v>
      </c>
      <c r="AA501" s="33">
        <f t="shared" si="7"/>
        <v>1</v>
      </c>
      <c r="AB501" s="31" t="s">
        <v>937</v>
      </c>
      <c r="AC501" s="32" t="s">
        <v>360</v>
      </c>
      <c r="AD501" s="32"/>
      <c r="AE501" s="22" t="s">
        <v>923</v>
      </c>
      <c r="AF501" s="26" t="s">
        <v>53</v>
      </c>
      <c r="AG501" s="22" t="s">
        <v>411</v>
      </c>
    </row>
    <row r="502" spans="1:33" ht="90" x14ac:dyDescent="0.25">
      <c r="A502" s="20" t="s">
        <v>888</v>
      </c>
      <c r="B502" s="21" t="s">
        <v>931</v>
      </c>
      <c r="C502" s="22" t="s">
        <v>938</v>
      </c>
      <c r="D502" s="36">
        <v>43282</v>
      </c>
      <c r="E502" s="21" t="s">
        <v>3550</v>
      </c>
      <c r="F502" s="23" t="s">
        <v>3656</v>
      </c>
      <c r="G502" s="23" t="s">
        <v>3659</v>
      </c>
      <c r="H502" s="24">
        <v>500000000</v>
      </c>
      <c r="I502" s="25">
        <v>500000000</v>
      </c>
      <c r="J502" s="23" t="s">
        <v>3579</v>
      </c>
      <c r="K502" s="23" t="s">
        <v>47</v>
      </c>
      <c r="L502" s="22" t="s">
        <v>923</v>
      </c>
      <c r="M502" s="22" t="s">
        <v>907</v>
      </c>
      <c r="N502" s="22" t="s">
        <v>924</v>
      </c>
      <c r="O502" s="22" t="s">
        <v>925</v>
      </c>
      <c r="P502" s="26" t="s">
        <v>926</v>
      </c>
      <c r="Q502" s="26" t="s">
        <v>933</v>
      </c>
      <c r="R502" s="26" t="s">
        <v>934</v>
      </c>
      <c r="S502" s="27" t="s">
        <v>935</v>
      </c>
      <c r="T502" s="26" t="s">
        <v>933</v>
      </c>
      <c r="U502" s="26"/>
      <c r="V502" s="28"/>
      <c r="W502" s="29"/>
      <c r="X502" s="30"/>
      <c r="Y502" s="26"/>
      <c r="Z502" s="29"/>
      <c r="AA502" s="33" t="str">
        <f t="shared" si="7"/>
        <v/>
      </c>
      <c r="AB502" s="31"/>
      <c r="AC502" s="32"/>
      <c r="AD502" s="32"/>
      <c r="AE502" s="22" t="s">
        <v>923</v>
      </c>
      <c r="AF502" s="26" t="s">
        <v>53</v>
      </c>
      <c r="AG502" s="22" t="s">
        <v>411</v>
      </c>
    </row>
    <row r="503" spans="1:33" ht="90" x14ac:dyDescent="0.25">
      <c r="A503" s="20" t="s">
        <v>888</v>
      </c>
      <c r="B503" s="21">
        <v>92111800</v>
      </c>
      <c r="C503" s="22" t="s">
        <v>939</v>
      </c>
      <c r="D503" s="36">
        <v>43049</v>
      </c>
      <c r="E503" s="21" t="s">
        <v>3549</v>
      </c>
      <c r="F503" s="23" t="s">
        <v>3656</v>
      </c>
      <c r="G503" s="23" t="s">
        <v>3659</v>
      </c>
      <c r="H503" s="24">
        <v>240000000</v>
      </c>
      <c r="I503" s="25">
        <v>200000000</v>
      </c>
      <c r="J503" s="23" t="s">
        <v>57</v>
      </c>
      <c r="K503" s="23" t="s">
        <v>3576</v>
      </c>
      <c r="L503" s="22" t="s">
        <v>923</v>
      </c>
      <c r="M503" s="22" t="s">
        <v>907</v>
      </c>
      <c r="N503" s="22" t="s">
        <v>924</v>
      </c>
      <c r="O503" s="22" t="s">
        <v>925</v>
      </c>
      <c r="P503" s="26" t="s">
        <v>926</v>
      </c>
      <c r="Q503" s="26" t="s">
        <v>933</v>
      </c>
      <c r="R503" s="26" t="s">
        <v>934</v>
      </c>
      <c r="S503" s="27" t="s">
        <v>940</v>
      </c>
      <c r="T503" s="26" t="s">
        <v>933</v>
      </c>
      <c r="U503" s="26"/>
      <c r="V503" s="28">
        <v>7751</v>
      </c>
      <c r="W503" s="29">
        <v>7751</v>
      </c>
      <c r="X503" s="30">
        <v>43033</v>
      </c>
      <c r="Y503" s="26" t="s">
        <v>941</v>
      </c>
      <c r="Z503" s="29">
        <v>4600007830</v>
      </c>
      <c r="AA503" s="33">
        <f t="shared" si="7"/>
        <v>1</v>
      </c>
      <c r="AB503" s="31" t="s">
        <v>942</v>
      </c>
      <c r="AC503" s="32" t="s">
        <v>360</v>
      </c>
      <c r="AD503" s="32"/>
      <c r="AE503" s="22" t="s">
        <v>923</v>
      </c>
      <c r="AF503" s="26" t="s">
        <v>53</v>
      </c>
      <c r="AG503" s="22" t="s">
        <v>411</v>
      </c>
    </row>
    <row r="504" spans="1:33" ht="90" x14ac:dyDescent="0.25">
      <c r="A504" s="20" t="s">
        <v>888</v>
      </c>
      <c r="B504" s="21">
        <v>92111800</v>
      </c>
      <c r="C504" s="22" t="s">
        <v>939</v>
      </c>
      <c r="D504" s="36">
        <v>43313</v>
      </c>
      <c r="E504" s="21" t="s">
        <v>3552</v>
      </c>
      <c r="F504" s="23" t="s">
        <v>3656</v>
      </c>
      <c r="G504" s="23" t="s">
        <v>3659</v>
      </c>
      <c r="H504" s="24">
        <v>100000000</v>
      </c>
      <c r="I504" s="25">
        <v>100000000</v>
      </c>
      <c r="J504" s="23" t="s">
        <v>3579</v>
      </c>
      <c r="K504" s="23" t="s">
        <v>47</v>
      </c>
      <c r="L504" s="22" t="s">
        <v>923</v>
      </c>
      <c r="M504" s="22" t="s">
        <v>907</v>
      </c>
      <c r="N504" s="22" t="s">
        <v>924</v>
      </c>
      <c r="O504" s="22" t="s">
        <v>925</v>
      </c>
      <c r="P504" s="26" t="s">
        <v>926</v>
      </c>
      <c r="Q504" s="26" t="s">
        <v>933</v>
      </c>
      <c r="R504" s="26" t="s">
        <v>934</v>
      </c>
      <c r="S504" s="27" t="s">
        <v>940</v>
      </c>
      <c r="T504" s="26" t="s">
        <v>933</v>
      </c>
      <c r="U504" s="26"/>
      <c r="V504" s="28"/>
      <c r="W504" s="29"/>
      <c r="X504" s="30"/>
      <c r="Y504" s="26"/>
      <c r="Z504" s="29"/>
      <c r="AA504" s="33" t="str">
        <f t="shared" si="7"/>
        <v/>
      </c>
      <c r="AB504" s="31"/>
      <c r="AC504" s="32"/>
      <c r="AD504" s="32"/>
      <c r="AE504" s="22" t="s">
        <v>923</v>
      </c>
      <c r="AF504" s="26" t="s">
        <v>53</v>
      </c>
      <c r="AG504" s="22" t="s">
        <v>411</v>
      </c>
    </row>
    <row r="505" spans="1:33" ht="90" x14ac:dyDescent="0.25">
      <c r="A505" s="20" t="s">
        <v>888</v>
      </c>
      <c r="B505" s="21"/>
      <c r="C505" s="22" t="s">
        <v>943</v>
      </c>
      <c r="D505" s="36">
        <v>43132</v>
      </c>
      <c r="E505" s="21" t="s">
        <v>3549</v>
      </c>
      <c r="F505" s="23" t="s">
        <v>4248</v>
      </c>
      <c r="G505" s="23" t="s">
        <v>3659</v>
      </c>
      <c r="H505" s="24">
        <v>173000000</v>
      </c>
      <c r="I505" s="25">
        <v>173000000</v>
      </c>
      <c r="J505" s="23" t="s">
        <v>3579</v>
      </c>
      <c r="K505" s="23" t="s">
        <v>47</v>
      </c>
      <c r="L505" s="22" t="s">
        <v>923</v>
      </c>
      <c r="M505" s="22" t="s">
        <v>907</v>
      </c>
      <c r="N505" s="22" t="s">
        <v>924</v>
      </c>
      <c r="O505" s="22" t="s">
        <v>925</v>
      </c>
      <c r="P505" s="26" t="s">
        <v>926</v>
      </c>
      <c r="Q505" s="26" t="s">
        <v>933</v>
      </c>
      <c r="R505" s="26" t="s">
        <v>934</v>
      </c>
      <c r="S505" s="27" t="s">
        <v>940</v>
      </c>
      <c r="T505" s="26" t="s">
        <v>933</v>
      </c>
      <c r="U505" s="26"/>
      <c r="V505" s="28"/>
      <c r="W505" s="29"/>
      <c r="X505" s="30"/>
      <c r="Y505" s="26"/>
      <c r="Z505" s="29"/>
      <c r="AA505" s="33" t="str">
        <f t="shared" si="7"/>
        <v/>
      </c>
      <c r="AB505" s="31"/>
      <c r="AC505" s="32"/>
      <c r="AD505" s="32"/>
      <c r="AE505" s="22" t="s">
        <v>923</v>
      </c>
      <c r="AF505" s="26" t="s">
        <v>53</v>
      </c>
      <c r="AG505" s="22" t="s">
        <v>411</v>
      </c>
    </row>
    <row r="506" spans="1:33" ht="90" x14ac:dyDescent="0.25">
      <c r="A506" s="20" t="s">
        <v>888</v>
      </c>
      <c r="B506" s="21" t="s">
        <v>4247</v>
      </c>
      <c r="C506" s="22" t="s">
        <v>944</v>
      </c>
      <c r="D506" s="36">
        <v>42859</v>
      </c>
      <c r="E506" s="21" t="s">
        <v>3564</v>
      </c>
      <c r="F506" s="23" t="s">
        <v>3677</v>
      </c>
      <c r="G506" s="23" t="s">
        <v>3659</v>
      </c>
      <c r="H506" s="24">
        <v>9019927066</v>
      </c>
      <c r="I506" s="25">
        <v>1000000000</v>
      </c>
      <c r="J506" s="23" t="s">
        <v>57</v>
      </c>
      <c r="K506" s="23" t="s">
        <v>3576</v>
      </c>
      <c r="L506" s="22" t="s">
        <v>923</v>
      </c>
      <c r="M506" s="22" t="s">
        <v>907</v>
      </c>
      <c r="N506" s="22" t="s">
        <v>924</v>
      </c>
      <c r="O506" s="22" t="s">
        <v>925</v>
      </c>
      <c r="P506" s="26" t="s">
        <v>926</v>
      </c>
      <c r="Q506" s="26" t="s">
        <v>927</v>
      </c>
      <c r="R506" s="26" t="s">
        <v>928</v>
      </c>
      <c r="S506" s="27" t="s">
        <v>940</v>
      </c>
      <c r="T506" s="26" t="s">
        <v>927</v>
      </c>
      <c r="U506" s="26" t="s">
        <v>930</v>
      </c>
      <c r="V506" s="28">
        <v>6718</v>
      </c>
      <c r="W506" s="29">
        <v>6718</v>
      </c>
      <c r="X506" s="30">
        <v>42821</v>
      </c>
      <c r="Y506" s="26" t="s">
        <v>945</v>
      </c>
      <c r="Z506" s="29">
        <v>4600006649</v>
      </c>
      <c r="AA506" s="33">
        <f t="shared" si="7"/>
        <v>1</v>
      </c>
      <c r="AB506" s="31" t="s">
        <v>419</v>
      </c>
      <c r="AC506" s="32" t="s">
        <v>360</v>
      </c>
      <c r="AD506" s="32"/>
      <c r="AE506" s="22" t="s">
        <v>923</v>
      </c>
      <c r="AF506" s="26" t="s">
        <v>53</v>
      </c>
      <c r="AG506" s="22" t="s">
        <v>411</v>
      </c>
    </row>
    <row r="507" spans="1:33" ht="90" x14ac:dyDescent="0.25">
      <c r="A507" s="20" t="s">
        <v>888</v>
      </c>
      <c r="B507" s="21">
        <v>15101500</v>
      </c>
      <c r="C507" s="22" t="s">
        <v>946</v>
      </c>
      <c r="D507" s="36">
        <v>42902</v>
      </c>
      <c r="E507" s="21" t="s">
        <v>3558</v>
      </c>
      <c r="F507" s="23" t="s">
        <v>3591</v>
      </c>
      <c r="G507" s="23" t="s">
        <v>3659</v>
      </c>
      <c r="H507" s="24">
        <v>1420000000</v>
      </c>
      <c r="I507" s="25">
        <v>200000000</v>
      </c>
      <c r="J507" s="23" t="s">
        <v>57</v>
      </c>
      <c r="K507" s="23" t="s">
        <v>3576</v>
      </c>
      <c r="L507" s="22" t="s">
        <v>923</v>
      </c>
      <c r="M507" s="22" t="s">
        <v>907</v>
      </c>
      <c r="N507" s="22" t="s">
        <v>924</v>
      </c>
      <c r="O507" s="22" t="s">
        <v>925</v>
      </c>
      <c r="P507" s="26" t="s">
        <v>926</v>
      </c>
      <c r="Q507" s="26" t="s">
        <v>933</v>
      </c>
      <c r="R507" s="26" t="s">
        <v>934</v>
      </c>
      <c r="S507" s="27" t="s">
        <v>935</v>
      </c>
      <c r="T507" s="26" t="s">
        <v>933</v>
      </c>
      <c r="U507" s="26" t="s">
        <v>947</v>
      </c>
      <c r="V507" s="28">
        <v>7032</v>
      </c>
      <c r="W507" s="29">
        <v>7032</v>
      </c>
      <c r="X507" s="30">
        <v>42902</v>
      </c>
      <c r="Y507" s="26" t="s">
        <v>948</v>
      </c>
      <c r="Z507" s="29">
        <v>4600006924</v>
      </c>
      <c r="AA507" s="33">
        <f t="shared" si="7"/>
        <v>1</v>
      </c>
      <c r="AB507" s="31" t="s">
        <v>949</v>
      </c>
      <c r="AC507" s="32" t="s">
        <v>360</v>
      </c>
      <c r="AD507" s="32"/>
      <c r="AE507" s="22" t="s">
        <v>923</v>
      </c>
      <c r="AF507" s="26" t="s">
        <v>53</v>
      </c>
      <c r="AG507" s="22" t="s">
        <v>411</v>
      </c>
    </row>
    <row r="508" spans="1:33" ht="90" x14ac:dyDescent="0.25">
      <c r="A508" s="20" t="s">
        <v>888</v>
      </c>
      <c r="B508" s="21">
        <v>15101500</v>
      </c>
      <c r="C508" s="22" t="s">
        <v>950</v>
      </c>
      <c r="D508" s="36">
        <v>43132</v>
      </c>
      <c r="E508" s="21" t="s">
        <v>3549</v>
      </c>
      <c r="F508" s="23" t="s">
        <v>3591</v>
      </c>
      <c r="G508" s="23" t="s">
        <v>3659</v>
      </c>
      <c r="H508" s="24">
        <v>1000000000</v>
      </c>
      <c r="I508" s="25">
        <v>1000000000</v>
      </c>
      <c r="J508" s="23" t="s">
        <v>3579</v>
      </c>
      <c r="K508" s="23" t="s">
        <v>47</v>
      </c>
      <c r="L508" s="22" t="s">
        <v>923</v>
      </c>
      <c r="M508" s="22" t="s">
        <v>907</v>
      </c>
      <c r="N508" s="22" t="s">
        <v>924</v>
      </c>
      <c r="O508" s="22" t="s">
        <v>925</v>
      </c>
      <c r="P508" s="26" t="s">
        <v>926</v>
      </c>
      <c r="Q508" s="26" t="s">
        <v>933</v>
      </c>
      <c r="R508" s="26" t="s">
        <v>934</v>
      </c>
      <c r="S508" s="27" t="s">
        <v>940</v>
      </c>
      <c r="T508" s="26" t="s">
        <v>933</v>
      </c>
      <c r="U508" s="26" t="s">
        <v>947</v>
      </c>
      <c r="V508" s="28"/>
      <c r="W508" s="29"/>
      <c r="X508" s="30"/>
      <c r="Y508" s="26"/>
      <c r="Z508" s="29"/>
      <c r="AA508" s="33" t="str">
        <f t="shared" si="7"/>
        <v/>
      </c>
      <c r="AB508" s="31"/>
      <c r="AC508" s="32"/>
      <c r="AD508" s="32"/>
      <c r="AE508" s="22" t="s">
        <v>923</v>
      </c>
      <c r="AF508" s="26" t="s">
        <v>53</v>
      </c>
      <c r="AG508" s="22" t="s">
        <v>411</v>
      </c>
    </row>
    <row r="509" spans="1:33" ht="90" x14ac:dyDescent="0.25">
      <c r="A509" s="20" t="s">
        <v>888</v>
      </c>
      <c r="B509" s="21">
        <v>25101500</v>
      </c>
      <c r="C509" s="22" t="s">
        <v>951</v>
      </c>
      <c r="D509" s="36">
        <v>43160</v>
      </c>
      <c r="E509" s="21" t="s">
        <v>3558</v>
      </c>
      <c r="F509" s="23" t="s">
        <v>3655</v>
      </c>
      <c r="G509" s="23" t="s">
        <v>3659</v>
      </c>
      <c r="H509" s="24">
        <v>2052971138</v>
      </c>
      <c r="I509" s="25">
        <v>2052971138</v>
      </c>
      <c r="J509" s="23" t="s">
        <v>3579</v>
      </c>
      <c r="K509" s="23" t="s">
        <v>47</v>
      </c>
      <c r="L509" s="22" t="s">
        <v>923</v>
      </c>
      <c r="M509" s="22" t="s">
        <v>907</v>
      </c>
      <c r="N509" s="22" t="s">
        <v>924</v>
      </c>
      <c r="O509" s="22" t="s">
        <v>925</v>
      </c>
      <c r="P509" s="26" t="s">
        <v>926</v>
      </c>
      <c r="Q509" s="26" t="s">
        <v>933</v>
      </c>
      <c r="R509" s="26" t="s">
        <v>934</v>
      </c>
      <c r="S509" s="27" t="s">
        <v>940</v>
      </c>
      <c r="T509" s="26" t="s">
        <v>952</v>
      </c>
      <c r="U509" s="26" t="s">
        <v>953</v>
      </c>
      <c r="V509" s="28"/>
      <c r="W509" s="29"/>
      <c r="X509" s="30"/>
      <c r="Y509" s="26"/>
      <c r="Z509" s="29"/>
      <c r="AA509" s="33" t="str">
        <f t="shared" si="7"/>
        <v/>
      </c>
      <c r="AB509" s="31"/>
      <c r="AC509" s="32"/>
      <c r="AD509" s="32"/>
      <c r="AE509" s="22" t="s">
        <v>923</v>
      </c>
      <c r="AF509" s="26" t="s">
        <v>53</v>
      </c>
      <c r="AG509" s="22" t="s">
        <v>411</v>
      </c>
    </row>
    <row r="510" spans="1:33" ht="60" x14ac:dyDescent="0.25">
      <c r="A510" s="20" t="s">
        <v>888</v>
      </c>
      <c r="B510" s="21">
        <v>92101700</v>
      </c>
      <c r="C510" s="22" t="s">
        <v>954</v>
      </c>
      <c r="D510" s="36">
        <v>43221</v>
      </c>
      <c r="E510" s="21" t="s">
        <v>3551</v>
      </c>
      <c r="F510" s="23" t="s">
        <v>4249</v>
      </c>
      <c r="G510" s="23" t="s">
        <v>3659</v>
      </c>
      <c r="H510" s="24">
        <v>685763241</v>
      </c>
      <c r="I510" s="25">
        <v>228000000</v>
      </c>
      <c r="J510" s="23" t="s">
        <v>57</v>
      </c>
      <c r="K510" s="23" t="s">
        <v>3576</v>
      </c>
      <c r="L510" s="22" t="s">
        <v>955</v>
      </c>
      <c r="M510" s="22" t="s">
        <v>956</v>
      </c>
      <c r="N510" s="22" t="s">
        <v>957</v>
      </c>
      <c r="O510" s="22" t="s">
        <v>958</v>
      </c>
      <c r="P510" s="26" t="s">
        <v>959</v>
      </c>
      <c r="Q510" s="26" t="s">
        <v>960</v>
      </c>
      <c r="R510" s="26" t="s">
        <v>959</v>
      </c>
      <c r="S510" s="27" t="s">
        <v>961</v>
      </c>
      <c r="T510" s="26" t="s">
        <v>960</v>
      </c>
      <c r="U510" s="26"/>
      <c r="V510" s="28">
        <v>6863</v>
      </c>
      <c r="W510" s="29">
        <v>6863</v>
      </c>
      <c r="X510" s="30"/>
      <c r="Y510" s="26" t="s">
        <v>962</v>
      </c>
      <c r="Z510" s="29">
        <v>4600006749</v>
      </c>
      <c r="AA510" s="33" t="str">
        <f t="shared" si="7"/>
        <v>Información incompleta</v>
      </c>
      <c r="AB510" s="31" t="s">
        <v>963</v>
      </c>
      <c r="AC510" s="32" t="s">
        <v>360</v>
      </c>
      <c r="AD510" s="32"/>
      <c r="AE510" s="22" t="s">
        <v>955</v>
      </c>
      <c r="AF510" s="26" t="s">
        <v>53</v>
      </c>
      <c r="AG510" s="22" t="s">
        <v>411</v>
      </c>
    </row>
    <row r="511" spans="1:33" ht="90" x14ac:dyDescent="0.25">
      <c r="A511" s="20" t="s">
        <v>888</v>
      </c>
      <c r="B511" s="21">
        <v>83111600</v>
      </c>
      <c r="C511" s="22" t="s">
        <v>964</v>
      </c>
      <c r="D511" s="36">
        <v>43049</v>
      </c>
      <c r="E511" s="21" t="s">
        <v>3549</v>
      </c>
      <c r="F511" s="23" t="s">
        <v>4118</v>
      </c>
      <c r="G511" s="23" t="s">
        <v>3659</v>
      </c>
      <c r="H511" s="24">
        <v>23500000</v>
      </c>
      <c r="I511" s="25">
        <v>19000000</v>
      </c>
      <c r="J511" s="23" t="s">
        <v>57</v>
      </c>
      <c r="K511" s="23" t="s">
        <v>3576</v>
      </c>
      <c r="L511" s="22" t="s">
        <v>923</v>
      </c>
      <c r="M511" s="22" t="s">
        <v>907</v>
      </c>
      <c r="N511" s="22" t="s">
        <v>924</v>
      </c>
      <c r="O511" s="22" t="s">
        <v>925</v>
      </c>
      <c r="P511" s="26" t="s">
        <v>926</v>
      </c>
      <c r="Q511" s="26" t="s">
        <v>965</v>
      </c>
      <c r="R511" s="26" t="s">
        <v>966</v>
      </c>
      <c r="S511" s="27" t="s">
        <v>935</v>
      </c>
      <c r="T511" s="26" t="s">
        <v>967</v>
      </c>
      <c r="U511" s="26"/>
      <c r="V511" s="28">
        <v>7729</v>
      </c>
      <c r="W511" s="29">
        <v>7729</v>
      </c>
      <c r="X511" s="30">
        <v>43033</v>
      </c>
      <c r="Y511" s="26" t="s">
        <v>968</v>
      </c>
      <c r="Z511" s="29">
        <v>4600007647</v>
      </c>
      <c r="AA511" s="33">
        <f t="shared" si="7"/>
        <v>1</v>
      </c>
      <c r="AB511" s="31" t="s">
        <v>969</v>
      </c>
      <c r="AC511" s="32" t="s">
        <v>360</v>
      </c>
      <c r="AD511" s="32"/>
      <c r="AE511" s="22" t="s">
        <v>923</v>
      </c>
      <c r="AF511" s="26" t="s">
        <v>53</v>
      </c>
      <c r="AG511" s="22" t="s">
        <v>411</v>
      </c>
    </row>
    <row r="512" spans="1:33" ht="45" x14ac:dyDescent="0.25">
      <c r="A512" s="20" t="s">
        <v>888</v>
      </c>
      <c r="B512" s="21">
        <v>50111500</v>
      </c>
      <c r="C512" s="22" t="s">
        <v>4250</v>
      </c>
      <c r="D512" s="36">
        <v>43252</v>
      </c>
      <c r="E512" s="21" t="s">
        <v>4152</v>
      </c>
      <c r="F512" s="23" t="s">
        <v>4082</v>
      </c>
      <c r="G512" s="23" t="s">
        <v>3659</v>
      </c>
      <c r="H512" s="24">
        <v>70000000</v>
      </c>
      <c r="I512" s="25">
        <v>70000000</v>
      </c>
      <c r="J512" s="23" t="s">
        <v>3579</v>
      </c>
      <c r="K512" s="23" t="s">
        <v>47</v>
      </c>
      <c r="L512" s="22" t="s">
        <v>890</v>
      </c>
      <c r="M512" s="22" t="s">
        <v>891</v>
      </c>
      <c r="N512" s="22" t="s">
        <v>896</v>
      </c>
      <c r="O512" s="22" t="s">
        <v>893</v>
      </c>
      <c r="P512" s="26"/>
      <c r="Q512" s="26" t="s">
        <v>894</v>
      </c>
      <c r="R512" s="26" t="s">
        <v>894</v>
      </c>
      <c r="S512" s="27" t="s">
        <v>47</v>
      </c>
      <c r="T512" s="26"/>
      <c r="U512" s="26"/>
      <c r="V512" s="28"/>
      <c r="W512" s="29"/>
      <c r="X512" s="30"/>
      <c r="Y512" s="26"/>
      <c r="Z512" s="29"/>
      <c r="AA512" s="33" t="str">
        <f t="shared" si="7"/>
        <v/>
      </c>
      <c r="AB512" s="31"/>
      <c r="AC512" s="32"/>
      <c r="AD512" s="32" t="s">
        <v>897</v>
      </c>
      <c r="AE512" s="22" t="s">
        <v>890</v>
      </c>
      <c r="AF512" s="26" t="s">
        <v>53</v>
      </c>
      <c r="AG512" s="22" t="s">
        <v>411</v>
      </c>
    </row>
    <row r="513" spans="1:33" ht="60" x14ac:dyDescent="0.25">
      <c r="A513" s="20" t="s">
        <v>888</v>
      </c>
      <c r="B513" s="21">
        <v>86101700</v>
      </c>
      <c r="C513" s="22" t="s">
        <v>971</v>
      </c>
      <c r="D513" s="36">
        <v>43132</v>
      </c>
      <c r="E513" s="21" t="s">
        <v>3555</v>
      </c>
      <c r="F513" s="23" t="s">
        <v>3658</v>
      </c>
      <c r="G513" s="23" t="s">
        <v>3659</v>
      </c>
      <c r="H513" s="24">
        <v>282921422</v>
      </c>
      <c r="I513" s="25">
        <v>282921422</v>
      </c>
      <c r="J513" s="23" t="s">
        <v>3579</v>
      </c>
      <c r="K513" s="23" t="s">
        <v>47</v>
      </c>
      <c r="L513" s="22" t="s">
        <v>955</v>
      </c>
      <c r="M513" s="22" t="s">
        <v>956</v>
      </c>
      <c r="N513" s="22" t="s">
        <v>957</v>
      </c>
      <c r="O513" s="22" t="s">
        <v>958</v>
      </c>
      <c r="P513" s="26" t="s">
        <v>972</v>
      </c>
      <c r="Q513" s="26" t="s">
        <v>973</v>
      </c>
      <c r="R513" s="26" t="s">
        <v>972</v>
      </c>
      <c r="S513" s="27" t="s">
        <v>970</v>
      </c>
      <c r="T513" s="26" t="s">
        <v>973</v>
      </c>
      <c r="U513" s="26"/>
      <c r="V513" s="28"/>
      <c r="W513" s="29"/>
      <c r="X513" s="30"/>
      <c r="Y513" s="26"/>
      <c r="Z513" s="29"/>
      <c r="AA513" s="33" t="str">
        <f t="shared" si="7"/>
        <v/>
      </c>
      <c r="AB513" s="31"/>
      <c r="AC513" s="32"/>
      <c r="AD513" s="32"/>
      <c r="AE513" s="22" t="s">
        <v>955</v>
      </c>
      <c r="AF513" s="26" t="s">
        <v>53</v>
      </c>
      <c r="AG513" s="22" t="s">
        <v>411</v>
      </c>
    </row>
    <row r="514" spans="1:33" ht="60" x14ac:dyDescent="0.25">
      <c r="A514" s="20" t="s">
        <v>888</v>
      </c>
      <c r="B514" s="21">
        <v>44100000</v>
      </c>
      <c r="C514" s="22" t="s">
        <v>974</v>
      </c>
      <c r="D514" s="36">
        <v>43132</v>
      </c>
      <c r="E514" s="21" t="s">
        <v>4251</v>
      </c>
      <c r="F514" s="23" t="s">
        <v>3591</v>
      </c>
      <c r="G514" s="23" t="s">
        <v>3659</v>
      </c>
      <c r="H514" s="24">
        <v>481949000</v>
      </c>
      <c r="I514" s="25">
        <v>481949000</v>
      </c>
      <c r="J514" s="23" t="s">
        <v>3579</v>
      </c>
      <c r="K514" s="23" t="s">
        <v>47</v>
      </c>
      <c r="L514" s="22" t="s">
        <v>913</v>
      </c>
      <c r="M514" s="22" t="s">
        <v>914</v>
      </c>
      <c r="N514" s="22" t="s">
        <v>915</v>
      </c>
      <c r="O514" s="22" t="s">
        <v>975</v>
      </c>
      <c r="P514" s="26" t="s">
        <v>976</v>
      </c>
      <c r="Q514" s="26" t="s">
        <v>977</v>
      </c>
      <c r="R514" s="26" t="s">
        <v>978</v>
      </c>
      <c r="S514" s="27" t="s">
        <v>979</v>
      </c>
      <c r="T514" s="26" t="s">
        <v>917</v>
      </c>
      <c r="U514" s="26" t="s">
        <v>917</v>
      </c>
      <c r="V514" s="28"/>
      <c r="W514" s="29"/>
      <c r="X514" s="30"/>
      <c r="Y514" s="26"/>
      <c r="Z514" s="29"/>
      <c r="AA514" s="33" t="str">
        <f t="shared" si="7"/>
        <v/>
      </c>
      <c r="AB514" s="31"/>
      <c r="AC514" s="32"/>
      <c r="AD514" s="32"/>
      <c r="AE514" s="22" t="s">
        <v>913</v>
      </c>
      <c r="AF514" s="26" t="s">
        <v>53</v>
      </c>
      <c r="AG514" s="22" t="s">
        <v>411</v>
      </c>
    </row>
    <row r="515" spans="1:33" ht="90" x14ac:dyDescent="0.25">
      <c r="A515" s="20" t="s">
        <v>888</v>
      </c>
      <c r="B515" s="21">
        <v>83111600</v>
      </c>
      <c r="C515" s="22" t="s">
        <v>980</v>
      </c>
      <c r="D515" s="36">
        <v>43344</v>
      </c>
      <c r="E515" s="21" t="s">
        <v>3556</v>
      </c>
      <c r="F515" s="23" t="s">
        <v>4118</v>
      </c>
      <c r="G515" s="23" t="s">
        <v>3659</v>
      </c>
      <c r="H515" s="24">
        <v>10000000</v>
      </c>
      <c r="I515" s="25">
        <v>10000000</v>
      </c>
      <c r="J515" s="23" t="s">
        <v>3579</v>
      </c>
      <c r="K515" s="23" t="s">
        <v>47</v>
      </c>
      <c r="L515" s="22" t="s">
        <v>923</v>
      </c>
      <c r="M515" s="22" t="s">
        <v>907</v>
      </c>
      <c r="N515" s="22" t="s">
        <v>924</v>
      </c>
      <c r="O515" s="22" t="s">
        <v>925</v>
      </c>
      <c r="P515" s="26" t="s">
        <v>926</v>
      </c>
      <c r="Q515" s="26" t="s">
        <v>981</v>
      </c>
      <c r="R515" s="26" t="s">
        <v>934</v>
      </c>
      <c r="S515" s="27" t="s">
        <v>935</v>
      </c>
      <c r="T515" s="26" t="s">
        <v>981</v>
      </c>
      <c r="U515" s="26"/>
      <c r="V515" s="28"/>
      <c r="W515" s="29"/>
      <c r="X515" s="30"/>
      <c r="Y515" s="26"/>
      <c r="Z515" s="29"/>
      <c r="AA515" s="33" t="str">
        <f t="shared" si="7"/>
        <v/>
      </c>
      <c r="AB515" s="31"/>
      <c r="AC515" s="32"/>
      <c r="AD515" s="32"/>
      <c r="AE515" s="22" t="s">
        <v>923</v>
      </c>
      <c r="AF515" s="26" t="s">
        <v>53</v>
      </c>
      <c r="AG515" s="22" t="s">
        <v>411</v>
      </c>
    </row>
    <row r="516" spans="1:33" ht="90" x14ac:dyDescent="0.25">
      <c r="A516" s="20" t="s">
        <v>888</v>
      </c>
      <c r="B516" s="21">
        <v>92121900</v>
      </c>
      <c r="C516" s="22" t="s">
        <v>982</v>
      </c>
      <c r="D516" s="36"/>
      <c r="E516" s="21" t="s">
        <v>3552</v>
      </c>
      <c r="F516" s="23" t="s">
        <v>3591</v>
      </c>
      <c r="G516" s="23" t="s">
        <v>3659</v>
      </c>
      <c r="H516" s="24">
        <v>400000000</v>
      </c>
      <c r="I516" s="25">
        <v>400000000</v>
      </c>
      <c r="J516" s="23" t="s">
        <v>3579</v>
      </c>
      <c r="K516" s="23" t="s">
        <v>47</v>
      </c>
      <c r="L516" s="22" t="s">
        <v>923</v>
      </c>
      <c r="M516" s="22" t="s">
        <v>907</v>
      </c>
      <c r="N516" s="22" t="s">
        <v>924</v>
      </c>
      <c r="O516" s="22" t="s">
        <v>925</v>
      </c>
      <c r="P516" s="26" t="s">
        <v>926</v>
      </c>
      <c r="Q516" s="26" t="s">
        <v>933</v>
      </c>
      <c r="R516" s="26" t="s">
        <v>934</v>
      </c>
      <c r="S516" s="27" t="s">
        <v>940</v>
      </c>
      <c r="T516" s="26" t="s">
        <v>933</v>
      </c>
      <c r="U516" s="26"/>
      <c r="V516" s="28"/>
      <c r="W516" s="29"/>
      <c r="X516" s="30"/>
      <c r="Y516" s="26"/>
      <c r="Z516" s="29"/>
      <c r="AA516" s="33" t="str">
        <f t="shared" si="7"/>
        <v/>
      </c>
      <c r="AB516" s="31"/>
      <c r="AC516" s="32"/>
      <c r="AD516" s="32"/>
      <c r="AE516" s="22" t="s">
        <v>923</v>
      </c>
      <c r="AF516" s="26" t="s">
        <v>53</v>
      </c>
      <c r="AG516" s="22" t="s">
        <v>411</v>
      </c>
    </row>
    <row r="517" spans="1:33" ht="76.5" x14ac:dyDescent="0.25">
      <c r="A517" s="20" t="s">
        <v>888</v>
      </c>
      <c r="B517" s="21">
        <v>93151500</v>
      </c>
      <c r="C517" s="22" t="s">
        <v>983</v>
      </c>
      <c r="D517" s="36">
        <v>42908</v>
      </c>
      <c r="E517" s="21" t="s">
        <v>4252</v>
      </c>
      <c r="F517" s="23" t="s">
        <v>3677</v>
      </c>
      <c r="G517" s="23" t="s">
        <v>3659</v>
      </c>
      <c r="H517" s="24">
        <v>1639500000</v>
      </c>
      <c r="I517" s="25">
        <v>350000000</v>
      </c>
      <c r="J517" s="23" t="s">
        <v>57</v>
      </c>
      <c r="K517" s="23" t="s">
        <v>3576</v>
      </c>
      <c r="L517" s="22" t="s">
        <v>899</v>
      </c>
      <c r="M517" s="22" t="s">
        <v>900</v>
      </c>
      <c r="N517" s="22" t="s">
        <v>901</v>
      </c>
      <c r="O517" s="22" t="s">
        <v>902</v>
      </c>
      <c r="P517" s="26"/>
      <c r="Q517" s="26"/>
      <c r="R517" s="26"/>
      <c r="S517" s="27" t="s">
        <v>984</v>
      </c>
      <c r="T517" s="26"/>
      <c r="U517" s="26"/>
      <c r="V517" s="28">
        <v>7158</v>
      </c>
      <c r="W517" s="29">
        <v>7158</v>
      </c>
      <c r="X517" s="30">
        <v>42906</v>
      </c>
      <c r="Y517" s="26" t="s">
        <v>985</v>
      </c>
      <c r="Z517" s="29">
        <v>46000006932</v>
      </c>
      <c r="AA517" s="33">
        <f t="shared" si="7"/>
        <v>1</v>
      </c>
      <c r="AB517" s="31" t="s">
        <v>986</v>
      </c>
      <c r="AC517" s="32" t="s">
        <v>360</v>
      </c>
      <c r="AD517" s="32"/>
      <c r="AE517" s="22" t="s">
        <v>899</v>
      </c>
      <c r="AF517" s="26" t="s">
        <v>53</v>
      </c>
      <c r="AG517" s="22" t="s">
        <v>411</v>
      </c>
    </row>
    <row r="518" spans="1:33" ht="76.5" x14ac:dyDescent="0.25">
      <c r="A518" s="20" t="s">
        <v>888</v>
      </c>
      <c r="B518" s="21">
        <v>93151500</v>
      </c>
      <c r="C518" s="22" t="s">
        <v>987</v>
      </c>
      <c r="D518" s="36">
        <v>42908</v>
      </c>
      <c r="E518" s="21" t="s">
        <v>4252</v>
      </c>
      <c r="F518" s="23" t="s">
        <v>3677</v>
      </c>
      <c r="G518" s="23" t="s">
        <v>3659</v>
      </c>
      <c r="H518" s="24">
        <v>1639500000</v>
      </c>
      <c r="I518" s="25">
        <v>187500000</v>
      </c>
      <c r="J518" s="23" t="s">
        <v>57</v>
      </c>
      <c r="K518" s="23" t="s">
        <v>3576</v>
      </c>
      <c r="L518" s="22" t="s">
        <v>899</v>
      </c>
      <c r="M518" s="22" t="s">
        <v>900</v>
      </c>
      <c r="N518" s="22" t="s">
        <v>901</v>
      </c>
      <c r="O518" s="22" t="s">
        <v>902</v>
      </c>
      <c r="P518" s="26"/>
      <c r="Q518" s="26"/>
      <c r="R518" s="26"/>
      <c r="S518" s="27" t="s">
        <v>988</v>
      </c>
      <c r="T518" s="26"/>
      <c r="U518" s="26"/>
      <c r="V518" s="28">
        <v>7158</v>
      </c>
      <c r="W518" s="29">
        <v>7158</v>
      </c>
      <c r="X518" s="30">
        <v>42906</v>
      </c>
      <c r="Y518" s="26" t="s">
        <v>985</v>
      </c>
      <c r="Z518" s="29">
        <v>46000006932</v>
      </c>
      <c r="AA518" s="33">
        <f t="shared" si="7"/>
        <v>1</v>
      </c>
      <c r="AB518" s="31" t="s">
        <v>986</v>
      </c>
      <c r="AC518" s="32" t="s">
        <v>360</v>
      </c>
      <c r="AD518" s="32"/>
      <c r="AE518" s="22" t="s">
        <v>899</v>
      </c>
      <c r="AF518" s="26" t="s">
        <v>53</v>
      </c>
      <c r="AG518" s="22" t="s">
        <v>411</v>
      </c>
    </row>
    <row r="519" spans="1:33" ht="60" x14ac:dyDescent="0.25">
      <c r="A519" s="20" t="s">
        <v>888</v>
      </c>
      <c r="B519" s="21">
        <v>93151500</v>
      </c>
      <c r="C519" s="22" t="s">
        <v>989</v>
      </c>
      <c r="D519" s="36">
        <v>42917</v>
      </c>
      <c r="E519" s="21" t="s">
        <v>3550</v>
      </c>
      <c r="F519" s="23" t="s">
        <v>3677</v>
      </c>
      <c r="G519" s="23" t="s">
        <v>3659</v>
      </c>
      <c r="H519" s="24">
        <v>212500000</v>
      </c>
      <c r="I519" s="25">
        <v>212500000</v>
      </c>
      <c r="J519" s="23" t="s">
        <v>3579</v>
      </c>
      <c r="K519" s="23" t="s">
        <v>47</v>
      </c>
      <c r="L519" s="22" t="s">
        <v>899</v>
      </c>
      <c r="M519" s="22" t="s">
        <v>900</v>
      </c>
      <c r="N519" s="22" t="s">
        <v>901</v>
      </c>
      <c r="O519" s="22" t="s">
        <v>902</v>
      </c>
      <c r="P519" s="26"/>
      <c r="Q519" s="26"/>
      <c r="R519" s="26"/>
      <c r="S519" s="27" t="s">
        <v>988</v>
      </c>
      <c r="T519" s="26"/>
      <c r="U519" s="26"/>
      <c r="V519" s="28"/>
      <c r="W519" s="29"/>
      <c r="X519" s="30"/>
      <c r="Y519" s="26"/>
      <c r="Z519" s="29"/>
      <c r="AA519" s="33" t="str">
        <f t="shared" si="7"/>
        <v/>
      </c>
      <c r="AB519" s="31"/>
      <c r="AC519" s="32"/>
      <c r="AD519" s="32"/>
      <c r="AE519" s="22" t="s">
        <v>899</v>
      </c>
      <c r="AF519" s="26" t="s">
        <v>53</v>
      </c>
      <c r="AG519" s="22" t="s">
        <v>411</v>
      </c>
    </row>
    <row r="520" spans="1:33" ht="67.5" x14ac:dyDescent="0.25">
      <c r="A520" s="20" t="s">
        <v>888</v>
      </c>
      <c r="B520" s="21">
        <v>93151500</v>
      </c>
      <c r="C520" s="22" t="s">
        <v>990</v>
      </c>
      <c r="D520" s="36">
        <v>42917</v>
      </c>
      <c r="E520" s="21" t="s">
        <v>3550</v>
      </c>
      <c r="F520" s="23" t="s">
        <v>3677</v>
      </c>
      <c r="G520" s="23" t="s">
        <v>3659</v>
      </c>
      <c r="H520" s="24">
        <v>250000000</v>
      </c>
      <c r="I520" s="25">
        <v>250000000</v>
      </c>
      <c r="J520" s="23" t="s">
        <v>3579</v>
      </c>
      <c r="K520" s="23" t="s">
        <v>47</v>
      </c>
      <c r="L520" s="22" t="s">
        <v>899</v>
      </c>
      <c r="M520" s="22" t="s">
        <v>900</v>
      </c>
      <c r="N520" s="22" t="s">
        <v>901</v>
      </c>
      <c r="O520" s="22" t="s">
        <v>902</v>
      </c>
      <c r="P520" s="26" t="s">
        <v>991</v>
      </c>
      <c r="Q520" s="26" t="s">
        <v>992</v>
      </c>
      <c r="R520" s="26"/>
      <c r="S520" s="27" t="s">
        <v>993</v>
      </c>
      <c r="T520" s="26"/>
      <c r="U520" s="26"/>
      <c r="V520" s="28"/>
      <c r="W520" s="29"/>
      <c r="X520" s="30"/>
      <c r="Y520" s="26"/>
      <c r="Z520" s="29"/>
      <c r="AA520" s="33" t="str">
        <f t="shared" si="7"/>
        <v/>
      </c>
      <c r="AB520" s="31"/>
      <c r="AC520" s="32"/>
      <c r="AD520" s="32"/>
      <c r="AE520" s="22" t="s">
        <v>899</v>
      </c>
      <c r="AF520" s="26" t="s">
        <v>53</v>
      </c>
      <c r="AG520" s="22" t="s">
        <v>411</v>
      </c>
    </row>
    <row r="521" spans="1:33" ht="90" x14ac:dyDescent="0.25">
      <c r="A521" s="20" t="s">
        <v>888</v>
      </c>
      <c r="B521" s="21">
        <v>80101500</v>
      </c>
      <c r="C521" s="22" t="s">
        <v>994</v>
      </c>
      <c r="D521" s="36">
        <v>43132</v>
      </c>
      <c r="E521" s="21" t="s">
        <v>3549</v>
      </c>
      <c r="F521" s="23" t="s">
        <v>3643</v>
      </c>
      <c r="G521" s="23" t="s">
        <v>3659</v>
      </c>
      <c r="H521" s="24">
        <v>4000000000</v>
      </c>
      <c r="I521" s="25">
        <v>4000000000</v>
      </c>
      <c r="J521" s="23" t="s">
        <v>3579</v>
      </c>
      <c r="K521" s="23" t="s">
        <v>47</v>
      </c>
      <c r="L521" s="22" t="s">
        <v>923</v>
      </c>
      <c r="M521" s="22" t="s">
        <v>907</v>
      </c>
      <c r="N521" s="22" t="s">
        <v>924</v>
      </c>
      <c r="O521" s="22" t="s">
        <v>925</v>
      </c>
      <c r="P521" s="26" t="s">
        <v>926</v>
      </c>
      <c r="Q521" s="26" t="s">
        <v>981</v>
      </c>
      <c r="R521" s="26" t="s">
        <v>966</v>
      </c>
      <c r="S521" s="27" t="s">
        <v>995</v>
      </c>
      <c r="T521" s="26" t="s">
        <v>981</v>
      </c>
      <c r="U521" s="26"/>
      <c r="V521" s="28"/>
      <c r="W521" s="29"/>
      <c r="X521" s="30"/>
      <c r="Y521" s="26"/>
      <c r="Z521" s="29"/>
      <c r="AA521" s="33" t="str">
        <f t="shared" si="7"/>
        <v/>
      </c>
      <c r="AB521" s="31"/>
      <c r="AC521" s="32"/>
      <c r="AD521" s="32"/>
      <c r="AE521" s="22" t="s">
        <v>923</v>
      </c>
      <c r="AF521" s="26" t="s">
        <v>53</v>
      </c>
      <c r="AG521" s="22" t="s">
        <v>411</v>
      </c>
    </row>
    <row r="522" spans="1:33" ht="90" x14ac:dyDescent="0.25">
      <c r="A522" s="20" t="s">
        <v>888</v>
      </c>
      <c r="B522" s="21">
        <v>93141500</v>
      </c>
      <c r="C522" s="22" t="s">
        <v>996</v>
      </c>
      <c r="D522" s="36">
        <v>43132</v>
      </c>
      <c r="E522" s="21" t="s">
        <v>3549</v>
      </c>
      <c r="F522" s="23" t="s">
        <v>4082</v>
      </c>
      <c r="G522" s="23" t="s">
        <v>3659</v>
      </c>
      <c r="H522" s="24">
        <v>70000000</v>
      </c>
      <c r="I522" s="25">
        <v>70000000</v>
      </c>
      <c r="J522" s="23" t="s">
        <v>3579</v>
      </c>
      <c r="K522" s="23" t="s">
        <v>47</v>
      </c>
      <c r="L522" s="22" t="s">
        <v>923</v>
      </c>
      <c r="M522" s="22" t="s">
        <v>907</v>
      </c>
      <c r="N522" s="22" t="s">
        <v>924</v>
      </c>
      <c r="O522" s="22" t="s">
        <v>925</v>
      </c>
      <c r="P522" s="26" t="s">
        <v>926</v>
      </c>
      <c r="Q522" s="26" t="s">
        <v>997</v>
      </c>
      <c r="R522" s="26" t="s">
        <v>934</v>
      </c>
      <c r="S522" s="27" t="s">
        <v>940</v>
      </c>
      <c r="T522" s="26" t="s">
        <v>997</v>
      </c>
      <c r="U522" s="26"/>
      <c r="V522" s="28"/>
      <c r="W522" s="29"/>
      <c r="X522" s="30"/>
      <c r="Y522" s="26"/>
      <c r="Z522" s="29"/>
      <c r="AA522" s="33" t="str">
        <f t="shared" si="7"/>
        <v/>
      </c>
      <c r="AB522" s="31"/>
      <c r="AC522" s="32"/>
      <c r="AD522" s="32"/>
      <c r="AE522" s="22" t="s">
        <v>923</v>
      </c>
      <c r="AF522" s="26" t="s">
        <v>53</v>
      </c>
      <c r="AG522" s="22" t="s">
        <v>411</v>
      </c>
    </row>
    <row r="523" spans="1:33" ht="60" x14ac:dyDescent="0.25">
      <c r="A523" s="20" t="s">
        <v>888</v>
      </c>
      <c r="B523" s="21">
        <v>92101700</v>
      </c>
      <c r="C523" s="22" t="s">
        <v>998</v>
      </c>
      <c r="D523" s="36">
        <v>43282</v>
      </c>
      <c r="E523" s="21" t="s">
        <v>3550</v>
      </c>
      <c r="F523" s="23" t="s">
        <v>4045</v>
      </c>
      <c r="G523" s="23" t="s">
        <v>3659</v>
      </c>
      <c r="H523" s="24">
        <v>267096431</v>
      </c>
      <c r="I523" s="25">
        <v>267096431</v>
      </c>
      <c r="J523" s="23" t="s">
        <v>3579</v>
      </c>
      <c r="K523" s="23" t="s">
        <v>47</v>
      </c>
      <c r="L523" s="22" t="s">
        <v>955</v>
      </c>
      <c r="M523" s="22" t="s">
        <v>956</v>
      </c>
      <c r="N523" s="22" t="s">
        <v>957</v>
      </c>
      <c r="O523" s="22" t="s">
        <v>958</v>
      </c>
      <c r="P523" s="26" t="s">
        <v>959</v>
      </c>
      <c r="Q523" s="26" t="s">
        <v>960</v>
      </c>
      <c r="R523" s="26" t="s">
        <v>959</v>
      </c>
      <c r="S523" s="27" t="s">
        <v>961</v>
      </c>
      <c r="T523" s="26" t="s">
        <v>960</v>
      </c>
      <c r="U523" s="26"/>
      <c r="V523" s="28"/>
      <c r="W523" s="29"/>
      <c r="X523" s="30"/>
      <c r="Y523" s="26"/>
      <c r="Z523" s="29"/>
      <c r="AA523" s="33" t="str">
        <f t="shared" si="7"/>
        <v/>
      </c>
      <c r="AB523" s="31"/>
      <c r="AC523" s="32"/>
      <c r="AD523" s="32"/>
      <c r="AE523" s="22" t="s">
        <v>955</v>
      </c>
      <c r="AF523" s="26" t="s">
        <v>53</v>
      </c>
      <c r="AG523" s="22" t="s">
        <v>411</v>
      </c>
    </row>
    <row r="524" spans="1:33" ht="60" x14ac:dyDescent="0.25">
      <c r="A524" s="20" t="s">
        <v>888</v>
      </c>
      <c r="B524" s="21">
        <v>93141500</v>
      </c>
      <c r="C524" s="22" t="s">
        <v>999</v>
      </c>
      <c r="D524" s="36">
        <v>43191</v>
      </c>
      <c r="E524" s="21" t="s">
        <v>3563</v>
      </c>
      <c r="F524" s="23" t="s">
        <v>3677</v>
      </c>
      <c r="G524" s="23" t="s">
        <v>3659</v>
      </c>
      <c r="H524" s="24">
        <v>472500000</v>
      </c>
      <c r="I524" s="25">
        <v>52500000</v>
      </c>
      <c r="J524" s="23" t="s">
        <v>57</v>
      </c>
      <c r="K524" s="23" t="s">
        <v>3576</v>
      </c>
      <c r="L524" s="22" t="s">
        <v>955</v>
      </c>
      <c r="M524" s="22" t="s">
        <v>956</v>
      </c>
      <c r="N524" s="22" t="s">
        <v>957</v>
      </c>
      <c r="O524" s="22" t="s">
        <v>958</v>
      </c>
      <c r="P524" s="26"/>
      <c r="Q524" s="26"/>
      <c r="R524" s="26"/>
      <c r="S524" s="27" t="s">
        <v>1000</v>
      </c>
      <c r="T524" s="26"/>
      <c r="U524" s="26"/>
      <c r="V524" s="28"/>
      <c r="W524" s="29"/>
      <c r="X524" s="30"/>
      <c r="Y524" s="26"/>
      <c r="Z524" s="29"/>
      <c r="AA524" s="33" t="str">
        <f t="shared" ref="AA524:AA587" si="8">+IF(AND(W524="",X524="",Y524="",Z524=""),"",IF(AND(W524&lt;&gt;"",X524="",Y524="",Z524=""),0%,IF(AND(W524&lt;&gt;"",X524&lt;&gt;"",Y524="",Z524=""),33%,IF(AND(W524&lt;&gt;"",X524&lt;&gt;"",Y524&lt;&gt;"",Z524=""),66%,IF(AND(W524&lt;&gt;"",X524&lt;&gt;"",Y524&lt;&gt;"",Z524&lt;&gt;""),100%,"Información incompleta")))))</f>
        <v/>
      </c>
      <c r="AB524" s="31"/>
      <c r="AC524" s="32"/>
      <c r="AD524" s="32" t="s">
        <v>4253</v>
      </c>
      <c r="AE524" s="22" t="s">
        <v>955</v>
      </c>
      <c r="AF524" s="26" t="s">
        <v>53</v>
      </c>
      <c r="AG524" s="22" t="s">
        <v>411</v>
      </c>
    </row>
    <row r="525" spans="1:33" ht="60" x14ac:dyDescent="0.25">
      <c r="A525" s="20" t="s">
        <v>888</v>
      </c>
      <c r="B525" s="21">
        <v>43211500</v>
      </c>
      <c r="C525" s="22" t="s">
        <v>1001</v>
      </c>
      <c r="D525" s="36">
        <v>43160</v>
      </c>
      <c r="E525" s="21" t="s">
        <v>3555</v>
      </c>
      <c r="F525" s="23" t="s">
        <v>3591</v>
      </c>
      <c r="G525" s="23" t="s">
        <v>3659</v>
      </c>
      <c r="H525" s="24">
        <v>547500000</v>
      </c>
      <c r="I525" s="25">
        <v>547500000</v>
      </c>
      <c r="J525" s="23" t="s">
        <v>3579</v>
      </c>
      <c r="K525" s="23" t="s">
        <v>47</v>
      </c>
      <c r="L525" s="22" t="s">
        <v>955</v>
      </c>
      <c r="M525" s="22" t="s">
        <v>956</v>
      </c>
      <c r="N525" s="22" t="s">
        <v>957</v>
      </c>
      <c r="O525" s="22" t="s">
        <v>958</v>
      </c>
      <c r="P525" s="26" t="s">
        <v>959</v>
      </c>
      <c r="Q525" s="26" t="s">
        <v>1002</v>
      </c>
      <c r="R525" s="26" t="s">
        <v>959</v>
      </c>
      <c r="S525" s="27" t="s">
        <v>1003</v>
      </c>
      <c r="T525" s="26" t="s">
        <v>1002</v>
      </c>
      <c r="U525" s="26"/>
      <c r="V525" s="28"/>
      <c r="W525" s="29"/>
      <c r="X525" s="30"/>
      <c r="Y525" s="26"/>
      <c r="Z525" s="29"/>
      <c r="AA525" s="33" t="str">
        <f t="shared" si="8"/>
        <v/>
      </c>
      <c r="AB525" s="31"/>
      <c r="AC525" s="32"/>
      <c r="AD525" s="32"/>
      <c r="AE525" s="22" t="s">
        <v>955</v>
      </c>
      <c r="AF525" s="26" t="s">
        <v>53</v>
      </c>
      <c r="AG525" s="22" t="s">
        <v>411</v>
      </c>
    </row>
    <row r="526" spans="1:33" ht="90" x14ac:dyDescent="0.25">
      <c r="A526" s="20" t="s">
        <v>888</v>
      </c>
      <c r="B526" s="21">
        <v>93141500</v>
      </c>
      <c r="C526" s="22" t="s">
        <v>1004</v>
      </c>
      <c r="D526" s="36">
        <v>43191</v>
      </c>
      <c r="E526" s="21" t="s">
        <v>3563</v>
      </c>
      <c r="F526" s="23" t="s">
        <v>3677</v>
      </c>
      <c r="G526" s="23" t="s">
        <v>3659</v>
      </c>
      <c r="H526" s="24">
        <v>472500000</v>
      </c>
      <c r="I526" s="25">
        <v>52500000</v>
      </c>
      <c r="J526" s="23" t="s">
        <v>57</v>
      </c>
      <c r="K526" s="23" t="s">
        <v>3576</v>
      </c>
      <c r="L526" s="22" t="s">
        <v>923</v>
      </c>
      <c r="M526" s="22" t="s">
        <v>907</v>
      </c>
      <c r="N526" s="22" t="s">
        <v>924</v>
      </c>
      <c r="O526" s="22" t="s">
        <v>925</v>
      </c>
      <c r="P526" s="26" t="s">
        <v>926</v>
      </c>
      <c r="Q526" s="26" t="s">
        <v>997</v>
      </c>
      <c r="R526" s="26" t="s">
        <v>934</v>
      </c>
      <c r="S526" s="27" t="s">
        <v>935</v>
      </c>
      <c r="T526" s="26" t="s">
        <v>997</v>
      </c>
      <c r="U526" s="26"/>
      <c r="V526" s="28"/>
      <c r="W526" s="29"/>
      <c r="X526" s="30"/>
      <c r="Y526" s="26"/>
      <c r="Z526" s="29"/>
      <c r="AA526" s="33" t="str">
        <f t="shared" si="8"/>
        <v/>
      </c>
      <c r="AB526" s="31"/>
      <c r="AC526" s="32"/>
      <c r="AD526" s="32" t="s">
        <v>4253</v>
      </c>
      <c r="AE526" s="22" t="s">
        <v>923</v>
      </c>
      <c r="AF526" s="26" t="s">
        <v>53</v>
      </c>
      <c r="AG526" s="22" t="s">
        <v>411</v>
      </c>
    </row>
    <row r="527" spans="1:33" ht="90" x14ac:dyDescent="0.25">
      <c r="A527" s="20" t="s">
        <v>888</v>
      </c>
      <c r="B527" s="21">
        <v>93141500</v>
      </c>
      <c r="C527" s="22" t="s">
        <v>1005</v>
      </c>
      <c r="D527" s="36">
        <v>43282</v>
      </c>
      <c r="E527" s="21" t="s">
        <v>3550</v>
      </c>
      <c r="F527" s="23" t="s">
        <v>3677</v>
      </c>
      <c r="G527" s="23" t="s">
        <v>3659</v>
      </c>
      <c r="H527" s="24">
        <v>60000000</v>
      </c>
      <c r="I527" s="25">
        <v>60000000</v>
      </c>
      <c r="J527" s="23" t="s">
        <v>3579</v>
      </c>
      <c r="K527" s="23" t="s">
        <v>47</v>
      </c>
      <c r="L527" s="22" t="s">
        <v>923</v>
      </c>
      <c r="M527" s="22" t="s">
        <v>907</v>
      </c>
      <c r="N527" s="22" t="s">
        <v>924</v>
      </c>
      <c r="O527" s="22" t="s">
        <v>925</v>
      </c>
      <c r="P527" s="26" t="s">
        <v>926</v>
      </c>
      <c r="Q527" s="26" t="s">
        <v>1006</v>
      </c>
      <c r="R527" s="26" t="s">
        <v>934</v>
      </c>
      <c r="S527" s="27" t="s">
        <v>935</v>
      </c>
      <c r="T527" s="26" t="s">
        <v>997</v>
      </c>
      <c r="U527" s="26"/>
      <c r="V527" s="28"/>
      <c r="W527" s="29"/>
      <c r="X527" s="30"/>
      <c r="Y527" s="26"/>
      <c r="Z527" s="29"/>
      <c r="AA527" s="33" t="str">
        <f t="shared" si="8"/>
        <v/>
      </c>
      <c r="AB527" s="31"/>
      <c r="AC527" s="32"/>
      <c r="AD527" s="32" t="s">
        <v>4253</v>
      </c>
      <c r="AE527" s="22" t="s">
        <v>923</v>
      </c>
      <c r="AF527" s="26" t="s">
        <v>53</v>
      </c>
      <c r="AG527" s="22" t="s">
        <v>411</v>
      </c>
    </row>
    <row r="528" spans="1:33" ht="90" x14ac:dyDescent="0.25">
      <c r="A528" s="20" t="s">
        <v>888</v>
      </c>
      <c r="B528" s="21">
        <v>93141500</v>
      </c>
      <c r="C528" s="22" t="s">
        <v>1007</v>
      </c>
      <c r="D528" s="36">
        <v>43191</v>
      </c>
      <c r="E528" s="21" t="s">
        <v>3563</v>
      </c>
      <c r="F528" s="23" t="s">
        <v>3677</v>
      </c>
      <c r="G528" s="23" t="s">
        <v>3659</v>
      </c>
      <c r="H528" s="24">
        <v>472500000</v>
      </c>
      <c r="I528" s="25">
        <v>68750000</v>
      </c>
      <c r="J528" s="23" t="s">
        <v>57</v>
      </c>
      <c r="K528" s="23" t="s">
        <v>3576</v>
      </c>
      <c r="L528" s="22" t="s">
        <v>923</v>
      </c>
      <c r="M528" s="22" t="s">
        <v>907</v>
      </c>
      <c r="N528" s="22" t="s">
        <v>924</v>
      </c>
      <c r="O528" s="22" t="s">
        <v>925</v>
      </c>
      <c r="P528" s="26" t="s">
        <v>926</v>
      </c>
      <c r="Q528" s="26" t="s">
        <v>997</v>
      </c>
      <c r="R528" s="26" t="s">
        <v>934</v>
      </c>
      <c r="S528" s="27" t="s">
        <v>935</v>
      </c>
      <c r="T528" s="26" t="s">
        <v>997</v>
      </c>
      <c r="U528" s="26"/>
      <c r="V528" s="28"/>
      <c r="W528" s="29"/>
      <c r="X528" s="30"/>
      <c r="Y528" s="26"/>
      <c r="Z528" s="29"/>
      <c r="AA528" s="33" t="str">
        <f t="shared" si="8"/>
        <v/>
      </c>
      <c r="AB528" s="31"/>
      <c r="AC528" s="32"/>
      <c r="AD528" s="32" t="s">
        <v>4254</v>
      </c>
      <c r="AE528" s="22" t="s">
        <v>923</v>
      </c>
      <c r="AF528" s="26" t="s">
        <v>53</v>
      </c>
      <c r="AG528" s="22" t="s">
        <v>411</v>
      </c>
    </row>
    <row r="529" spans="1:33" ht="90" x14ac:dyDescent="0.25">
      <c r="A529" s="20" t="s">
        <v>888</v>
      </c>
      <c r="B529" s="21">
        <v>83111600</v>
      </c>
      <c r="C529" s="22" t="s">
        <v>4255</v>
      </c>
      <c r="D529" s="36">
        <v>43049</v>
      </c>
      <c r="E529" s="21" t="s">
        <v>3549</v>
      </c>
      <c r="F529" s="23" t="s">
        <v>4185</v>
      </c>
      <c r="G529" s="23" t="s">
        <v>3659</v>
      </c>
      <c r="H529" s="24">
        <v>116000000</v>
      </c>
      <c r="I529" s="25">
        <v>80000000</v>
      </c>
      <c r="J529" s="23" t="s">
        <v>57</v>
      </c>
      <c r="K529" s="23" t="s">
        <v>3576</v>
      </c>
      <c r="L529" s="22" t="s">
        <v>923</v>
      </c>
      <c r="M529" s="22" t="s">
        <v>907</v>
      </c>
      <c r="N529" s="22" t="s">
        <v>924</v>
      </c>
      <c r="O529" s="22" t="s">
        <v>925</v>
      </c>
      <c r="P529" s="26" t="s">
        <v>926</v>
      </c>
      <c r="Q529" s="26" t="s">
        <v>4256</v>
      </c>
      <c r="R529" s="26" t="s">
        <v>934</v>
      </c>
      <c r="S529" s="27" t="s">
        <v>940</v>
      </c>
      <c r="T529" s="26" t="s">
        <v>4256</v>
      </c>
      <c r="U529" s="26"/>
      <c r="V529" s="28">
        <v>7731</v>
      </c>
      <c r="W529" s="29">
        <v>7731</v>
      </c>
      <c r="X529" s="30">
        <v>43033</v>
      </c>
      <c r="Y529" s="26" t="s">
        <v>4257</v>
      </c>
      <c r="Z529" s="29">
        <v>4600007667</v>
      </c>
      <c r="AA529" s="33">
        <f t="shared" si="8"/>
        <v>1</v>
      </c>
      <c r="AB529" s="31" t="s">
        <v>4258</v>
      </c>
      <c r="AC529" s="32" t="s">
        <v>360</v>
      </c>
      <c r="AD529" s="32"/>
      <c r="AE529" s="22" t="s">
        <v>923</v>
      </c>
      <c r="AF529" s="26" t="s">
        <v>53</v>
      </c>
      <c r="AG529" s="22" t="s">
        <v>411</v>
      </c>
    </row>
    <row r="530" spans="1:33" ht="90" x14ac:dyDescent="0.25">
      <c r="A530" s="20" t="s">
        <v>888</v>
      </c>
      <c r="B530" s="21">
        <v>83111600</v>
      </c>
      <c r="C530" s="22" t="s">
        <v>1008</v>
      </c>
      <c r="D530" s="36">
        <v>43313</v>
      </c>
      <c r="E530" s="21" t="s">
        <v>4259</v>
      </c>
      <c r="F530" s="23" t="s">
        <v>3656</v>
      </c>
      <c r="G530" s="23" t="s">
        <v>3659</v>
      </c>
      <c r="H530" s="24">
        <v>80000000</v>
      </c>
      <c r="I530" s="25">
        <v>80000000</v>
      </c>
      <c r="J530" s="23" t="s">
        <v>3579</v>
      </c>
      <c r="K530" s="23" t="s">
        <v>47</v>
      </c>
      <c r="L530" s="22" t="s">
        <v>923</v>
      </c>
      <c r="M530" s="22" t="s">
        <v>907</v>
      </c>
      <c r="N530" s="22" t="s">
        <v>924</v>
      </c>
      <c r="O530" s="22" t="s">
        <v>925</v>
      </c>
      <c r="P530" s="26" t="s">
        <v>926</v>
      </c>
      <c r="Q530" s="26" t="s">
        <v>1006</v>
      </c>
      <c r="R530" s="26" t="s">
        <v>934</v>
      </c>
      <c r="S530" s="27" t="s">
        <v>935</v>
      </c>
      <c r="T530" s="26" t="s">
        <v>1006</v>
      </c>
      <c r="U530" s="26"/>
      <c r="V530" s="28"/>
      <c r="W530" s="29"/>
      <c r="X530" s="30"/>
      <c r="Y530" s="26"/>
      <c r="Z530" s="29"/>
      <c r="AA530" s="33" t="str">
        <f t="shared" si="8"/>
        <v/>
      </c>
      <c r="AB530" s="31"/>
      <c r="AC530" s="32"/>
      <c r="AD530" s="32"/>
      <c r="AE530" s="22" t="s">
        <v>923</v>
      </c>
      <c r="AF530" s="26" t="s">
        <v>53</v>
      </c>
      <c r="AG530" s="22" t="s">
        <v>411</v>
      </c>
    </row>
    <row r="531" spans="1:33" ht="90" x14ac:dyDescent="0.25">
      <c r="A531" s="20" t="s">
        <v>888</v>
      </c>
      <c r="B531" s="21">
        <v>16111500</v>
      </c>
      <c r="C531" s="22" t="s">
        <v>1009</v>
      </c>
      <c r="D531" s="36">
        <v>42826</v>
      </c>
      <c r="E531" s="21" t="s">
        <v>3555</v>
      </c>
      <c r="F531" s="23" t="s">
        <v>3591</v>
      </c>
      <c r="G531" s="23" t="s">
        <v>3659</v>
      </c>
      <c r="H531" s="24">
        <v>300000000</v>
      </c>
      <c r="I531" s="25">
        <v>300000000</v>
      </c>
      <c r="J531" s="23" t="s">
        <v>3579</v>
      </c>
      <c r="K531" s="23" t="s">
        <v>47</v>
      </c>
      <c r="L531" s="22" t="s">
        <v>923</v>
      </c>
      <c r="M531" s="22" t="s">
        <v>907</v>
      </c>
      <c r="N531" s="22" t="s">
        <v>924</v>
      </c>
      <c r="O531" s="22" t="s">
        <v>925</v>
      </c>
      <c r="P531" s="26" t="s">
        <v>926</v>
      </c>
      <c r="Q531" s="26" t="s">
        <v>1006</v>
      </c>
      <c r="R531" s="26" t="s">
        <v>934</v>
      </c>
      <c r="S531" s="27" t="s">
        <v>935</v>
      </c>
      <c r="T531" s="26" t="s">
        <v>1006</v>
      </c>
      <c r="U531" s="26"/>
      <c r="V531" s="28"/>
      <c r="W531" s="29"/>
      <c r="X531" s="30"/>
      <c r="Y531" s="26"/>
      <c r="Z531" s="29"/>
      <c r="AA531" s="33" t="str">
        <f t="shared" si="8"/>
        <v/>
      </c>
      <c r="AB531" s="31"/>
      <c r="AC531" s="32"/>
      <c r="AD531" s="32"/>
      <c r="AE531" s="22" t="s">
        <v>923</v>
      </c>
      <c r="AF531" s="26" t="s">
        <v>53</v>
      </c>
      <c r="AG531" s="22" t="s">
        <v>411</v>
      </c>
    </row>
    <row r="532" spans="1:33" ht="60" x14ac:dyDescent="0.25">
      <c r="A532" s="20" t="s">
        <v>888</v>
      </c>
      <c r="B532" s="21">
        <v>93141500</v>
      </c>
      <c r="C532" s="22" t="s">
        <v>1010</v>
      </c>
      <c r="D532" s="36">
        <v>43191</v>
      </c>
      <c r="E532" s="21" t="s">
        <v>3563</v>
      </c>
      <c r="F532" s="23" t="s">
        <v>3677</v>
      </c>
      <c r="G532" s="23" t="s">
        <v>3659</v>
      </c>
      <c r="H532" s="24">
        <v>472500000</v>
      </c>
      <c r="I532" s="25">
        <v>52500000</v>
      </c>
      <c r="J532" s="23" t="s">
        <v>57</v>
      </c>
      <c r="K532" s="23" t="s">
        <v>3576</v>
      </c>
      <c r="L532" s="22" t="s">
        <v>913</v>
      </c>
      <c r="M532" s="22" t="s">
        <v>914</v>
      </c>
      <c r="N532" s="22" t="s">
        <v>915</v>
      </c>
      <c r="O532" s="22" t="s">
        <v>975</v>
      </c>
      <c r="P532" s="26"/>
      <c r="Q532" s="26"/>
      <c r="R532" s="26"/>
      <c r="S532" s="27" t="s">
        <v>1011</v>
      </c>
      <c r="T532" s="26"/>
      <c r="U532" s="26"/>
      <c r="V532" s="28"/>
      <c r="W532" s="29"/>
      <c r="X532" s="30"/>
      <c r="Y532" s="26"/>
      <c r="Z532" s="29"/>
      <c r="AA532" s="33" t="str">
        <f t="shared" si="8"/>
        <v/>
      </c>
      <c r="AB532" s="31"/>
      <c r="AC532" s="32"/>
      <c r="AD532" s="32" t="s">
        <v>4253</v>
      </c>
      <c r="AE532" s="22" t="s">
        <v>913</v>
      </c>
      <c r="AF532" s="26" t="s">
        <v>53</v>
      </c>
      <c r="AG532" s="22" t="s">
        <v>411</v>
      </c>
    </row>
    <row r="533" spans="1:33" ht="60" x14ac:dyDescent="0.25">
      <c r="A533" s="20" t="s">
        <v>888</v>
      </c>
      <c r="B533" s="21"/>
      <c r="C533" s="22" t="s">
        <v>1012</v>
      </c>
      <c r="D533" s="36">
        <v>43132</v>
      </c>
      <c r="E533" s="21">
        <v>10</v>
      </c>
      <c r="F533" s="23" t="s">
        <v>3677</v>
      </c>
      <c r="G533" s="23" t="s">
        <v>3659</v>
      </c>
      <c r="H533" s="24">
        <v>68750000</v>
      </c>
      <c r="I533" s="25">
        <v>68750000</v>
      </c>
      <c r="J533" s="23" t="s">
        <v>3579</v>
      </c>
      <c r="K533" s="23" t="s">
        <v>47</v>
      </c>
      <c r="L533" s="22" t="s">
        <v>913</v>
      </c>
      <c r="M533" s="22" t="s">
        <v>914</v>
      </c>
      <c r="N533" s="22" t="s">
        <v>915</v>
      </c>
      <c r="O533" s="22" t="s">
        <v>975</v>
      </c>
      <c r="P533" s="26"/>
      <c r="Q533" s="26"/>
      <c r="R533" s="26"/>
      <c r="S533" s="27" t="s">
        <v>1013</v>
      </c>
      <c r="T533" s="26"/>
      <c r="U533" s="26"/>
      <c r="V533" s="28"/>
      <c r="W533" s="29"/>
      <c r="X533" s="30"/>
      <c r="Y533" s="26"/>
      <c r="Z533" s="29"/>
      <c r="AA533" s="33" t="str">
        <f t="shared" si="8"/>
        <v/>
      </c>
      <c r="AB533" s="31"/>
      <c r="AC533" s="32"/>
      <c r="AD533" s="32" t="s">
        <v>4254</v>
      </c>
      <c r="AE533" s="22" t="s">
        <v>913</v>
      </c>
      <c r="AF533" s="26" t="s">
        <v>53</v>
      </c>
      <c r="AG533" s="22" t="s">
        <v>411</v>
      </c>
    </row>
    <row r="534" spans="1:33" ht="90" x14ac:dyDescent="0.25">
      <c r="A534" s="20" t="s">
        <v>888</v>
      </c>
      <c r="B534" s="21">
        <v>81161700</v>
      </c>
      <c r="C534" s="22" t="s">
        <v>1014</v>
      </c>
      <c r="D534" s="36">
        <v>42724</v>
      </c>
      <c r="E534" s="21" t="s">
        <v>3559</v>
      </c>
      <c r="F534" s="23" t="s">
        <v>4118</v>
      </c>
      <c r="G534" s="23" t="s">
        <v>3659</v>
      </c>
      <c r="H534" s="24">
        <v>436720000</v>
      </c>
      <c r="I534" s="25">
        <v>143000000</v>
      </c>
      <c r="J534" s="23" t="s">
        <v>57</v>
      </c>
      <c r="K534" s="23" t="s">
        <v>3576</v>
      </c>
      <c r="L534" s="22" t="s">
        <v>923</v>
      </c>
      <c r="M534" s="22" t="s">
        <v>907</v>
      </c>
      <c r="N534" s="22" t="s">
        <v>924</v>
      </c>
      <c r="O534" s="22" t="s">
        <v>925</v>
      </c>
      <c r="P534" s="26" t="s">
        <v>926</v>
      </c>
      <c r="Q534" s="26" t="s">
        <v>981</v>
      </c>
      <c r="R534" s="26" t="s">
        <v>966</v>
      </c>
      <c r="S534" s="27" t="s">
        <v>995</v>
      </c>
      <c r="T534" s="26" t="s">
        <v>981</v>
      </c>
      <c r="U534" s="26"/>
      <c r="V534" s="28">
        <v>6280</v>
      </c>
      <c r="W534" s="29">
        <v>6280</v>
      </c>
      <c r="X534" s="30">
        <v>42720</v>
      </c>
      <c r="Y534" s="26" t="s">
        <v>1015</v>
      </c>
      <c r="Z534" s="29">
        <v>4600006147</v>
      </c>
      <c r="AA534" s="33">
        <f t="shared" si="8"/>
        <v>1</v>
      </c>
      <c r="AB534" s="31" t="s">
        <v>969</v>
      </c>
      <c r="AC534" s="32" t="s">
        <v>360</v>
      </c>
      <c r="AD534" s="32"/>
      <c r="AE534" s="22" t="s">
        <v>923</v>
      </c>
      <c r="AF534" s="26" t="s">
        <v>53</v>
      </c>
      <c r="AG534" s="22" t="s">
        <v>411</v>
      </c>
    </row>
    <row r="535" spans="1:33" ht="90" x14ac:dyDescent="0.25">
      <c r="A535" s="20" t="s">
        <v>888</v>
      </c>
      <c r="B535" s="21">
        <v>81161700</v>
      </c>
      <c r="C535" s="22" t="s">
        <v>1016</v>
      </c>
      <c r="D535" s="36">
        <v>43235</v>
      </c>
      <c r="E535" s="21" t="s">
        <v>4109</v>
      </c>
      <c r="F535" s="23" t="s">
        <v>4118</v>
      </c>
      <c r="G535" s="23" t="s">
        <v>3659</v>
      </c>
      <c r="H535" s="24">
        <v>350000000</v>
      </c>
      <c r="I535" s="25">
        <v>350000000</v>
      </c>
      <c r="J535" s="23" t="s">
        <v>3579</v>
      </c>
      <c r="K535" s="23" t="s">
        <v>47</v>
      </c>
      <c r="L535" s="22" t="s">
        <v>923</v>
      </c>
      <c r="M535" s="22" t="s">
        <v>907</v>
      </c>
      <c r="N535" s="22" t="s">
        <v>924</v>
      </c>
      <c r="O535" s="22" t="s">
        <v>925</v>
      </c>
      <c r="P535" s="26" t="s">
        <v>926</v>
      </c>
      <c r="Q535" s="26" t="s">
        <v>981</v>
      </c>
      <c r="R535" s="26" t="s">
        <v>966</v>
      </c>
      <c r="S535" s="27" t="s">
        <v>995</v>
      </c>
      <c r="T535" s="26" t="s">
        <v>981</v>
      </c>
      <c r="U535" s="26"/>
      <c r="V535" s="28"/>
      <c r="W535" s="29"/>
      <c r="X535" s="30"/>
      <c r="Y535" s="26"/>
      <c r="Z535" s="29"/>
      <c r="AA535" s="33" t="str">
        <f t="shared" si="8"/>
        <v/>
      </c>
      <c r="AB535" s="31"/>
      <c r="AC535" s="32"/>
      <c r="AD535" s="32"/>
      <c r="AE535" s="22" t="s">
        <v>923</v>
      </c>
      <c r="AF535" s="26" t="s">
        <v>53</v>
      </c>
      <c r="AG535" s="22" t="s">
        <v>411</v>
      </c>
    </row>
    <row r="536" spans="1:33" ht="90" x14ac:dyDescent="0.25">
      <c r="A536" s="20" t="s">
        <v>888</v>
      </c>
      <c r="B536" s="21">
        <v>86101700</v>
      </c>
      <c r="C536" s="22" t="s">
        <v>1017</v>
      </c>
      <c r="D536" s="36">
        <v>43132</v>
      </c>
      <c r="E536" s="21" t="s">
        <v>3549</v>
      </c>
      <c r="F536" s="23" t="s">
        <v>3658</v>
      </c>
      <c r="G536" s="23" t="s">
        <v>3659</v>
      </c>
      <c r="H536" s="24">
        <v>187000000</v>
      </c>
      <c r="I536" s="25">
        <v>187000000</v>
      </c>
      <c r="J536" s="23" t="s">
        <v>3579</v>
      </c>
      <c r="K536" s="23" t="s">
        <v>47</v>
      </c>
      <c r="L536" s="22" t="s">
        <v>923</v>
      </c>
      <c r="M536" s="22" t="s">
        <v>907</v>
      </c>
      <c r="N536" s="22" t="s">
        <v>924</v>
      </c>
      <c r="O536" s="22" t="s">
        <v>925</v>
      </c>
      <c r="P536" s="26" t="s">
        <v>926</v>
      </c>
      <c r="Q536" s="26" t="s">
        <v>933</v>
      </c>
      <c r="R536" s="26" t="s">
        <v>934</v>
      </c>
      <c r="S536" s="27" t="s">
        <v>940</v>
      </c>
      <c r="T536" s="26" t="s">
        <v>933</v>
      </c>
      <c r="U536" s="26"/>
      <c r="V536" s="28"/>
      <c r="W536" s="29"/>
      <c r="X536" s="30"/>
      <c r="Y536" s="26"/>
      <c r="Z536" s="29"/>
      <c r="AA536" s="33" t="str">
        <f t="shared" si="8"/>
        <v/>
      </c>
      <c r="AB536" s="31"/>
      <c r="AC536" s="32"/>
      <c r="AD536" s="32"/>
      <c r="AE536" s="22" t="s">
        <v>923</v>
      </c>
      <c r="AF536" s="26" t="s">
        <v>53</v>
      </c>
      <c r="AG536" s="22" t="s">
        <v>411</v>
      </c>
    </row>
    <row r="537" spans="1:33" ht="90" x14ac:dyDescent="0.25">
      <c r="A537" s="20" t="s">
        <v>888</v>
      </c>
      <c r="B537" s="21">
        <v>500000000</v>
      </c>
      <c r="C537" s="22" t="s">
        <v>1018</v>
      </c>
      <c r="D537" s="36">
        <v>43191</v>
      </c>
      <c r="E537" s="21" t="s">
        <v>3549</v>
      </c>
      <c r="F537" s="23" t="s">
        <v>3591</v>
      </c>
      <c r="G537" s="23" t="s">
        <v>3659</v>
      </c>
      <c r="H537" s="24">
        <v>400000000</v>
      </c>
      <c r="I537" s="25">
        <v>400000000</v>
      </c>
      <c r="J537" s="23" t="s">
        <v>3579</v>
      </c>
      <c r="K537" s="23" t="s">
        <v>47</v>
      </c>
      <c r="L537" s="22" t="s">
        <v>923</v>
      </c>
      <c r="M537" s="22" t="s">
        <v>907</v>
      </c>
      <c r="N537" s="22" t="s">
        <v>924</v>
      </c>
      <c r="O537" s="22" t="s">
        <v>925</v>
      </c>
      <c r="P537" s="26" t="s">
        <v>926</v>
      </c>
      <c r="Q537" s="26" t="s">
        <v>997</v>
      </c>
      <c r="R537" s="26" t="s">
        <v>934</v>
      </c>
      <c r="S537" s="27" t="s">
        <v>940</v>
      </c>
      <c r="T537" s="26" t="s">
        <v>997</v>
      </c>
      <c r="U537" s="26"/>
      <c r="V537" s="28">
        <v>8088</v>
      </c>
      <c r="W537" s="29">
        <v>2103</v>
      </c>
      <c r="X537" s="30">
        <v>43167</v>
      </c>
      <c r="Y537" s="26" t="s">
        <v>4260</v>
      </c>
      <c r="Z537" s="29"/>
      <c r="AA537" s="33">
        <f t="shared" si="8"/>
        <v>0.66</v>
      </c>
      <c r="AB537" s="31"/>
      <c r="AC537" s="32" t="s">
        <v>1306</v>
      </c>
      <c r="AD537" s="32" t="s">
        <v>4261</v>
      </c>
      <c r="AE537" s="22" t="s">
        <v>923</v>
      </c>
      <c r="AF537" s="26" t="s">
        <v>53</v>
      </c>
      <c r="AG537" s="22" t="s">
        <v>411</v>
      </c>
    </row>
    <row r="538" spans="1:33" ht="63.75" x14ac:dyDescent="0.25">
      <c r="A538" s="20" t="s">
        <v>888</v>
      </c>
      <c r="B538" s="21" t="s">
        <v>4262</v>
      </c>
      <c r="C538" s="22" t="s">
        <v>4263</v>
      </c>
      <c r="D538" s="36">
        <v>43891</v>
      </c>
      <c r="E538" s="21" t="s">
        <v>3549</v>
      </c>
      <c r="F538" s="23" t="s">
        <v>3591</v>
      </c>
      <c r="G538" s="23" t="s">
        <v>3659</v>
      </c>
      <c r="H538" s="24">
        <v>300000000</v>
      </c>
      <c r="I538" s="25">
        <v>300000000</v>
      </c>
      <c r="J538" s="23" t="s">
        <v>3579</v>
      </c>
      <c r="K538" s="23" t="s">
        <v>47</v>
      </c>
      <c r="L538" s="22" t="s">
        <v>955</v>
      </c>
      <c r="M538" s="22" t="s">
        <v>956</v>
      </c>
      <c r="N538" s="22" t="s">
        <v>957</v>
      </c>
      <c r="O538" s="22" t="s">
        <v>958</v>
      </c>
      <c r="P538" s="26" t="s">
        <v>926</v>
      </c>
      <c r="Q538" s="26" t="s">
        <v>894</v>
      </c>
      <c r="R538" s="26" t="s">
        <v>894</v>
      </c>
      <c r="S538" s="27" t="s">
        <v>970</v>
      </c>
      <c r="T538" s="26" t="s">
        <v>4264</v>
      </c>
      <c r="U538" s="26" t="s">
        <v>4265</v>
      </c>
      <c r="V538" s="28">
        <v>8029</v>
      </c>
      <c r="W538" s="29">
        <v>20281</v>
      </c>
      <c r="X538" s="30">
        <v>43169</v>
      </c>
      <c r="Y538" s="26"/>
      <c r="Z538" s="29">
        <v>4600008069</v>
      </c>
      <c r="AA538" s="33" t="str">
        <f t="shared" si="8"/>
        <v>Información incompleta</v>
      </c>
      <c r="AB538" s="31" t="s">
        <v>4266</v>
      </c>
      <c r="AC538" s="32" t="s">
        <v>360</v>
      </c>
      <c r="AD538" s="32" t="s">
        <v>897</v>
      </c>
      <c r="AE538" s="22" t="s">
        <v>955</v>
      </c>
      <c r="AF538" s="26" t="s">
        <v>53</v>
      </c>
      <c r="AG538" s="22" t="s">
        <v>411</v>
      </c>
    </row>
    <row r="539" spans="1:33" ht="56.25" x14ac:dyDescent="0.25">
      <c r="A539" s="20" t="s">
        <v>888</v>
      </c>
      <c r="B539" s="21" t="s">
        <v>4267</v>
      </c>
      <c r="C539" s="22" t="s">
        <v>4268</v>
      </c>
      <c r="D539" s="36">
        <v>43132</v>
      </c>
      <c r="E539" s="21" t="s">
        <v>3557</v>
      </c>
      <c r="F539" s="23" t="s">
        <v>4144</v>
      </c>
      <c r="G539" s="23" t="s">
        <v>3659</v>
      </c>
      <c r="H539" s="24">
        <v>35000000</v>
      </c>
      <c r="I539" s="25">
        <v>35000000</v>
      </c>
      <c r="J539" s="23" t="s">
        <v>3579</v>
      </c>
      <c r="K539" s="23" t="s">
        <v>47</v>
      </c>
      <c r="L539" s="22" t="s">
        <v>890</v>
      </c>
      <c r="M539" s="22" t="s">
        <v>891</v>
      </c>
      <c r="N539" s="22" t="s">
        <v>896</v>
      </c>
      <c r="O539" s="22" t="s">
        <v>893</v>
      </c>
      <c r="P539" s="26" t="s">
        <v>926</v>
      </c>
      <c r="Q539" s="26" t="s">
        <v>894</v>
      </c>
      <c r="R539" s="26" t="s">
        <v>894</v>
      </c>
      <c r="S539" s="27" t="s">
        <v>970</v>
      </c>
      <c r="T539" s="26" t="s">
        <v>4269</v>
      </c>
      <c r="U539" s="26" t="s">
        <v>4270</v>
      </c>
      <c r="V539" s="28">
        <v>8050</v>
      </c>
      <c r="W539" s="29">
        <v>20612</v>
      </c>
      <c r="X539" s="30">
        <v>43126</v>
      </c>
      <c r="Y539" s="26"/>
      <c r="Z539" s="29">
        <v>4600008031</v>
      </c>
      <c r="AA539" s="33" t="str">
        <f t="shared" si="8"/>
        <v>Información incompleta</v>
      </c>
      <c r="AB539" s="31" t="s">
        <v>4271</v>
      </c>
      <c r="AC539" s="32" t="s">
        <v>4272</v>
      </c>
      <c r="AD539" s="32" t="s">
        <v>897</v>
      </c>
      <c r="AE539" s="22" t="s">
        <v>890</v>
      </c>
      <c r="AF539" s="26" t="s">
        <v>53</v>
      </c>
      <c r="AG539" s="22" t="s">
        <v>411</v>
      </c>
    </row>
    <row r="540" spans="1:33" ht="60" x14ac:dyDescent="0.25">
      <c r="A540" s="20" t="s">
        <v>888</v>
      </c>
      <c r="B540" s="21" t="s">
        <v>4273</v>
      </c>
      <c r="C540" s="22" t="s">
        <v>4274</v>
      </c>
      <c r="D540" s="36">
        <v>43891</v>
      </c>
      <c r="E540" s="21" t="s">
        <v>3558</v>
      </c>
      <c r="F540" s="23" t="s">
        <v>3591</v>
      </c>
      <c r="G540" s="23" t="s">
        <v>3659</v>
      </c>
      <c r="H540" s="24">
        <v>300000000</v>
      </c>
      <c r="I540" s="25">
        <v>300000000</v>
      </c>
      <c r="J540" s="23" t="s">
        <v>3579</v>
      </c>
      <c r="K540" s="23" t="s">
        <v>47</v>
      </c>
      <c r="L540" s="22" t="s">
        <v>955</v>
      </c>
      <c r="M540" s="22" t="s">
        <v>956</v>
      </c>
      <c r="N540" s="22" t="s">
        <v>957</v>
      </c>
      <c r="O540" s="22" t="s">
        <v>958</v>
      </c>
      <c r="P540" s="26" t="s">
        <v>926</v>
      </c>
      <c r="Q540" s="26" t="s">
        <v>894</v>
      </c>
      <c r="R540" s="26" t="s">
        <v>894</v>
      </c>
      <c r="S540" s="27" t="s">
        <v>970</v>
      </c>
      <c r="T540" s="26" t="s">
        <v>4264</v>
      </c>
      <c r="U540" s="26" t="s">
        <v>4275</v>
      </c>
      <c r="V540" s="28">
        <v>8087</v>
      </c>
      <c r="W540" s="29">
        <v>20281</v>
      </c>
      <c r="X540" s="30">
        <v>43129</v>
      </c>
      <c r="Y540" s="26" t="s">
        <v>4276</v>
      </c>
      <c r="Z540" s="29">
        <v>4600008091</v>
      </c>
      <c r="AA540" s="33">
        <f t="shared" si="8"/>
        <v>1</v>
      </c>
      <c r="AB540" s="31" t="s">
        <v>4277</v>
      </c>
      <c r="AC540" s="32" t="s">
        <v>360</v>
      </c>
      <c r="AD540" s="32" t="s">
        <v>897</v>
      </c>
      <c r="AE540" s="22" t="s">
        <v>4278</v>
      </c>
      <c r="AF540" s="26" t="s">
        <v>53</v>
      </c>
      <c r="AG540" s="22" t="s">
        <v>411</v>
      </c>
    </row>
    <row r="541" spans="1:33" ht="90" x14ac:dyDescent="0.25">
      <c r="A541" s="20" t="s">
        <v>888</v>
      </c>
      <c r="B541" s="21" t="s">
        <v>4273</v>
      </c>
      <c r="C541" s="22" t="s">
        <v>4279</v>
      </c>
      <c r="D541" s="36">
        <v>43891</v>
      </c>
      <c r="E541" s="21" t="s">
        <v>3549</v>
      </c>
      <c r="F541" s="23" t="s">
        <v>3591</v>
      </c>
      <c r="G541" s="23" t="s">
        <v>3659</v>
      </c>
      <c r="H541" s="24">
        <v>150000000</v>
      </c>
      <c r="I541" s="25">
        <v>150000000</v>
      </c>
      <c r="J541" s="23" t="s">
        <v>3579</v>
      </c>
      <c r="K541" s="23" t="s">
        <v>47</v>
      </c>
      <c r="L541" s="22" t="s">
        <v>923</v>
      </c>
      <c r="M541" s="22" t="s">
        <v>907</v>
      </c>
      <c r="N541" s="22" t="s">
        <v>924</v>
      </c>
      <c r="O541" s="22" t="s">
        <v>925</v>
      </c>
      <c r="P541" s="26" t="s">
        <v>926</v>
      </c>
      <c r="Q541" s="26" t="s">
        <v>997</v>
      </c>
      <c r="R541" s="26" t="s">
        <v>934</v>
      </c>
      <c r="S541" s="27" t="s">
        <v>940</v>
      </c>
      <c r="T541" s="26" t="s">
        <v>997</v>
      </c>
      <c r="U541" s="26"/>
      <c r="V541" s="28">
        <v>8087</v>
      </c>
      <c r="W541" s="29"/>
      <c r="X541" s="30"/>
      <c r="Y541" s="26"/>
      <c r="Z541" s="29"/>
      <c r="AA541" s="33" t="str">
        <f t="shared" si="8"/>
        <v/>
      </c>
      <c r="AB541" s="31"/>
      <c r="AC541" s="32"/>
      <c r="AD541" s="32"/>
      <c r="AE541" s="22" t="s">
        <v>923</v>
      </c>
      <c r="AF541" s="26" t="s">
        <v>53</v>
      </c>
      <c r="AG541" s="22" t="s">
        <v>411</v>
      </c>
    </row>
    <row r="542" spans="1:33" ht="60" x14ac:dyDescent="0.25">
      <c r="A542" s="20" t="s">
        <v>888</v>
      </c>
      <c r="B542" s="21" t="s">
        <v>4280</v>
      </c>
      <c r="C542" s="22" t="s">
        <v>4281</v>
      </c>
      <c r="D542" s="36">
        <v>43191</v>
      </c>
      <c r="E542" s="21" t="s">
        <v>4282</v>
      </c>
      <c r="F542" s="23" t="s">
        <v>3591</v>
      </c>
      <c r="G542" s="23" t="s">
        <v>3659</v>
      </c>
      <c r="H542" s="24">
        <v>315444000</v>
      </c>
      <c r="I542" s="25">
        <v>350444000</v>
      </c>
      <c r="J542" s="23" t="s">
        <v>3579</v>
      </c>
      <c r="K542" s="23" t="s">
        <v>47</v>
      </c>
      <c r="L542" s="22" t="s">
        <v>955</v>
      </c>
      <c r="M542" s="22" t="s">
        <v>956</v>
      </c>
      <c r="N542" s="22" t="s">
        <v>957</v>
      </c>
      <c r="O542" s="22" t="s">
        <v>958</v>
      </c>
      <c r="P542" s="26"/>
      <c r="Q542" s="26" t="s">
        <v>894</v>
      </c>
      <c r="R542" s="26" t="s">
        <v>894</v>
      </c>
      <c r="S542" s="27" t="s">
        <v>970</v>
      </c>
      <c r="T542" s="26"/>
      <c r="U542" s="26"/>
      <c r="V542" s="28"/>
      <c r="W542" s="29"/>
      <c r="X542" s="30"/>
      <c r="Y542" s="26"/>
      <c r="Z542" s="29"/>
      <c r="AA542" s="33" t="str">
        <f t="shared" si="8"/>
        <v/>
      </c>
      <c r="AB542" s="31"/>
      <c r="AC542" s="32"/>
      <c r="AD542" s="32" t="s">
        <v>897</v>
      </c>
      <c r="AE542" s="22" t="s">
        <v>955</v>
      </c>
      <c r="AF542" s="26" t="s">
        <v>53</v>
      </c>
      <c r="AG542" s="22" t="s">
        <v>411</v>
      </c>
    </row>
    <row r="543" spans="1:33" ht="67.5" x14ac:dyDescent="0.25">
      <c r="A543" s="20" t="s">
        <v>888</v>
      </c>
      <c r="B543" s="21" t="s">
        <v>4283</v>
      </c>
      <c r="C543" s="22" t="s">
        <v>4284</v>
      </c>
      <c r="D543" s="36"/>
      <c r="E543" s="21" t="s">
        <v>4285</v>
      </c>
      <c r="F543" s="23" t="s">
        <v>3656</v>
      </c>
      <c r="G543" s="23" t="s">
        <v>3665</v>
      </c>
      <c r="H543" s="24">
        <v>37000000</v>
      </c>
      <c r="I543" s="25">
        <v>30000000</v>
      </c>
      <c r="J543" s="23" t="s">
        <v>3579</v>
      </c>
      <c r="K543" s="23" t="s">
        <v>47</v>
      </c>
      <c r="L543" s="22" t="s">
        <v>955</v>
      </c>
      <c r="M543" s="22" t="s">
        <v>956</v>
      </c>
      <c r="N543" s="22" t="s">
        <v>957</v>
      </c>
      <c r="O543" s="22" t="s">
        <v>958</v>
      </c>
      <c r="P543" s="26" t="s">
        <v>926</v>
      </c>
      <c r="Q543" s="26" t="s">
        <v>4286</v>
      </c>
      <c r="R543" s="26" t="s">
        <v>894</v>
      </c>
      <c r="S543" s="27" t="s">
        <v>4287</v>
      </c>
      <c r="T543" s="26" t="s">
        <v>4288</v>
      </c>
      <c r="U543" s="26"/>
      <c r="V543" s="28">
        <v>8142</v>
      </c>
      <c r="W543" s="29">
        <v>21185</v>
      </c>
      <c r="X543" s="30">
        <v>43168</v>
      </c>
      <c r="Y543" s="26"/>
      <c r="Z543" s="29">
        <v>4600008071</v>
      </c>
      <c r="AA543" s="33" t="str">
        <f t="shared" si="8"/>
        <v>Información incompleta</v>
      </c>
      <c r="AB543" s="31" t="s">
        <v>4289</v>
      </c>
      <c r="AC543" s="32" t="s">
        <v>4272</v>
      </c>
      <c r="AD543" s="32" t="s">
        <v>897</v>
      </c>
      <c r="AE543" s="22" t="s">
        <v>955</v>
      </c>
      <c r="AF543" s="26" t="s">
        <v>53</v>
      </c>
      <c r="AG543" s="22" t="s">
        <v>411</v>
      </c>
    </row>
    <row r="544" spans="1:33" ht="60" x14ac:dyDescent="0.25">
      <c r="A544" s="20" t="s">
        <v>888</v>
      </c>
      <c r="B544" s="21" t="s">
        <v>4290</v>
      </c>
      <c r="C544" s="22" t="s">
        <v>4291</v>
      </c>
      <c r="D544" s="36"/>
      <c r="E544" s="21" t="s">
        <v>4292</v>
      </c>
      <c r="F544" s="23" t="s">
        <v>3656</v>
      </c>
      <c r="G544" s="23" t="s">
        <v>3665</v>
      </c>
      <c r="H544" s="24">
        <v>29104800</v>
      </c>
      <c r="I544" s="25">
        <v>29104800</v>
      </c>
      <c r="J544" s="23" t="s">
        <v>3579</v>
      </c>
      <c r="K544" s="23" t="s">
        <v>47</v>
      </c>
      <c r="L544" s="22" t="s">
        <v>955</v>
      </c>
      <c r="M544" s="22" t="s">
        <v>956</v>
      </c>
      <c r="N544" s="22" t="s">
        <v>957</v>
      </c>
      <c r="O544" s="22" t="s">
        <v>958</v>
      </c>
      <c r="P544" s="26" t="s">
        <v>926</v>
      </c>
      <c r="Q544" s="26" t="s">
        <v>4286</v>
      </c>
      <c r="R544" s="26"/>
      <c r="S544" s="27"/>
      <c r="T544" s="26"/>
      <c r="U544" s="26"/>
      <c r="V544" s="28">
        <v>8141</v>
      </c>
      <c r="W544" s="29"/>
      <c r="X544" s="30"/>
      <c r="Y544" s="26"/>
      <c r="Z544" s="29"/>
      <c r="AA544" s="33" t="str">
        <f t="shared" si="8"/>
        <v/>
      </c>
      <c r="AB544" s="31"/>
      <c r="AC544" s="32"/>
      <c r="AD544" s="32"/>
      <c r="AE544" s="22"/>
      <c r="AF544" s="26"/>
      <c r="AG544" s="22"/>
    </row>
    <row r="545" spans="1:33" ht="60" x14ac:dyDescent="0.25">
      <c r="A545" s="20" t="s">
        <v>888</v>
      </c>
      <c r="B545" s="21" t="s">
        <v>4293</v>
      </c>
      <c r="C545" s="22" t="s">
        <v>4294</v>
      </c>
      <c r="D545" s="36">
        <v>43193</v>
      </c>
      <c r="E545" s="21" t="s">
        <v>3780</v>
      </c>
      <c r="F545" s="23" t="s">
        <v>3591</v>
      </c>
      <c r="G545" s="23" t="s">
        <v>3665</v>
      </c>
      <c r="H545" s="24">
        <v>30000000</v>
      </c>
      <c r="I545" s="25">
        <v>30000000</v>
      </c>
      <c r="J545" s="23" t="s">
        <v>3579</v>
      </c>
      <c r="K545" s="23" t="s">
        <v>47</v>
      </c>
      <c r="L545" s="22" t="s">
        <v>955</v>
      </c>
      <c r="M545" s="22" t="s">
        <v>956</v>
      </c>
      <c r="N545" s="22" t="s">
        <v>957</v>
      </c>
      <c r="O545" s="22" t="s">
        <v>958</v>
      </c>
      <c r="P545" s="26" t="s">
        <v>926</v>
      </c>
      <c r="Q545" s="26" t="s">
        <v>894</v>
      </c>
      <c r="R545" s="26"/>
      <c r="S545" s="27"/>
      <c r="T545" s="26"/>
      <c r="U545" s="26"/>
      <c r="V545" s="28">
        <v>8129</v>
      </c>
      <c r="W545" s="29">
        <v>21007</v>
      </c>
      <c r="X545" s="30">
        <v>43159</v>
      </c>
      <c r="Y545" s="26"/>
      <c r="Z545" s="29">
        <v>4600008077</v>
      </c>
      <c r="AA545" s="33" t="str">
        <f t="shared" si="8"/>
        <v>Información incompleta</v>
      </c>
      <c r="AB545" s="31" t="s">
        <v>4243</v>
      </c>
      <c r="AC545" s="32"/>
      <c r="AD545" s="32" t="s">
        <v>897</v>
      </c>
      <c r="AE545" s="22"/>
      <c r="AF545" s="26" t="s">
        <v>53</v>
      </c>
      <c r="AG545" s="22" t="s">
        <v>411</v>
      </c>
    </row>
    <row r="546" spans="1:33" x14ac:dyDescent="0.25">
      <c r="A546" s="20" t="s">
        <v>888</v>
      </c>
      <c r="B546" s="21"/>
      <c r="C546" s="22"/>
      <c r="D546" s="36"/>
      <c r="E546" s="21"/>
      <c r="F546" s="23"/>
      <c r="G546" s="23"/>
      <c r="H546" s="24"/>
      <c r="I546" s="25"/>
      <c r="J546" s="23"/>
      <c r="K546" s="23"/>
      <c r="L546" s="22"/>
      <c r="M546" s="22"/>
      <c r="N546" s="22"/>
      <c r="O546" s="22"/>
      <c r="P546" s="26"/>
      <c r="Q546" s="26"/>
      <c r="R546" s="26"/>
      <c r="S546" s="27"/>
      <c r="T546" s="26"/>
      <c r="U546" s="26"/>
      <c r="V546" s="28">
        <v>8169</v>
      </c>
      <c r="W546" s="29"/>
      <c r="X546" s="30"/>
      <c r="Y546" s="26"/>
      <c r="Z546" s="29"/>
      <c r="AA546" s="33" t="str">
        <f t="shared" si="8"/>
        <v/>
      </c>
      <c r="AB546" s="31"/>
      <c r="AC546" s="32"/>
      <c r="AD546" s="32"/>
      <c r="AE546" s="22"/>
      <c r="AF546" s="26"/>
      <c r="AG546" s="22"/>
    </row>
    <row r="547" spans="1:33" ht="60" x14ac:dyDescent="0.25">
      <c r="A547" s="20" t="s">
        <v>1120</v>
      </c>
      <c r="B547" s="21" t="s">
        <v>4295</v>
      </c>
      <c r="C547" s="22" t="s">
        <v>4296</v>
      </c>
      <c r="D547" s="36">
        <v>43101</v>
      </c>
      <c r="E547" s="21" t="s">
        <v>3557</v>
      </c>
      <c r="F547" s="23" t="s">
        <v>3677</v>
      </c>
      <c r="G547" s="23" t="s">
        <v>3665</v>
      </c>
      <c r="H547" s="24">
        <v>33000000</v>
      </c>
      <c r="I547" s="25">
        <v>33000000</v>
      </c>
      <c r="J547" s="23" t="s">
        <v>57</v>
      </c>
      <c r="K547" s="23" t="s">
        <v>4297</v>
      </c>
      <c r="L547" s="22" t="s">
        <v>1121</v>
      </c>
      <c r="M547" s="22" t="s">
        <v>49</v>
      </c>
      <c r="N547" s="22" t="s">
        <v>1153</v>
      </c>
      <c r="O547" s="22" t="s">
        <v>1122</v>
      </c>
      <c r="P547" s="26" t="s">
        <v>1123</v>
      </c>
      <c r="Q547" s="26" t="s">
        <v>463</v>
      </c>
      <c r="R547" s="26" t="s">
        <v>1654</v>
      </c>
      <c r="S547" s="27">
        <v>9999999</v>
      </c>
      <c r="T547" s="26" t="s">
        <v>463</v>
      </c>
      <c r="U547" s="26" t="s">
        <v>463</v>
      </c>
      <c r="V547" s="28">
        <v>7571</v>
      </c>
      <c r="W547" s="29">
        <v>18763</v>
      </c>
      <c r="X547" s="30">
        <v>42990</v>
      </c>
      <c r="Y547" s="26">
        <v>4600007506</v>
      </c>
      <c r="Z547" s="29">
        <v>4600007506</v>
      </c>
      <c r="AA547" s="33">
        <f t="shared" si="8"/>
        <v>1</v>
      </c>
      <c r="AB547" s="31" t="s">
        <v>1101</v>
      </c>
      <c r="AC547" s="32" t="s">
        <v>360</v>
      </c>
      <c r="AD547" s="32" t="s">
        <v>4298</v>
      </c>
      <c r="AE547" s="22" t="s">
        <v>1126</v>
      </c>
      <c r="AF547" s="26" t="s">
        <v>53</v>
      </c>
      <c r="AG547" s="22" t="s">
        <v>411</v>
      </c>
    </row>
    <row r="548" spans="1:33" ht="60" x14ac:dyDescent="0.25">
      <c r="A548" s="20" t="s">
        <v>1120</v>
      </c>
      <c r="B548" s="21">
        <v>56101522</v>
      </c>
      <c r="C548" s="22" t="s">
        <v>4299</v>
      </c>
      <c r="D548" s="36">
        <v>43252</v>
      </c>
      <c r="E548" s="21" t="s">
        <v>3556</v>
      </c>
      <c r="F548" s="23" t="s">
        <v>3591</v>
      </c>
      <c r="G548" s="23" t="s">
        <v>3665</v>
      </c>
      <c r="H548" s="24">
        <v>2739000</v>
      </c>
      <c r="I548" s="25">
        <v>2739000</v>
      </c>
      <c r="J548" s="23" t="s">
        <v>3579</v>
      </c>
      <c r="K548" s="23" t="s">
        <v>47</v>
      </c>
      <c r="L548" s="22" t="s">
        <v>1121</v>
      </c>
      <c r="M548" s="22" t="s">
        <v>49</v>
      </c>
      <c r="N548" s="22" t="s">
        <v>1129</v>
      </c>
      <c r="O548" s="22" t="s">
        <v>1122</v>
      </c>
      <c r="P548" s="26" t="s">
        <v>1123</v>
      </c>
      <c r="Q548" s="26" t="s">
        <v>463</v>
      </c>
      <c r="R548" s="26" t="s">
        <v>1654</v>
      </c>
      <c r="S548" s="27">
        <v>999999</v>
      </c>
      <c r="T548" s="26" t="s">
        <v>463</v>
      </c>
      <c r="U548" s="26" t="s">
        <v>463</v>
      </c>
      <c r="V548" s="28"/>
      <c r="W548" s="29"/>
      <c r="X548" s="30"/>
      <c r="Y548" s="26"/>
      <c r="Z548" s="29"/>
      <c r="AA548" s="33" t="str">
        <f t="shared" si="8"/>
        <v/>
      </c>
      <c r="AB548" s="31"/>
      <c r="AC548" s="32"/>
      <c r="AD548" s="32" t="s">
        <v>4300</v>
      </c>
      <c r="AE548" s="22" t="s">
        <v>1126</v>
      </c>
      <c r="AF548" s="26" t="s">
        <v>53</v>
      </c>
      <c r="AG548" s="22" t="s">
        <v>411</v>
      </c>
    </row>
    <row r="549" spans="1:33" ht="60" x14ac:dyDescent="0.25">
      <c r="A549" s="20" t="s">
        <v>1120</v>
      </c>
      <c r="B549" s="21">
        <v>93141701</v>
      </c>
      <c r="C549" s="22" t="s">
        <v>4301</v>
      </c>
      <c r="D549" s="36">
        <v>43132</v>
      </c>
      <c r="E549" s="21" t="s">
        <v>4302</v>
      </c>
      <c r="F549" s="23" t="s">
        <v>3648</v>
      </c>
      <c r="G549" s="23" t="s">
        <v>3665</v>
      </c>
      <c r="H549" s="24">
        <v>67516200</v>
      </c>
      <c r="I549" s="25">
        <v>67516200</v>
      </c>
      <c r="J549" s="23" t="s">
        <v>3579</v>
      </c>
      <c r="K549" s="23" t="s">
        <v>47</v>
      </c>
      <c r="L549" s="22" t="s">
        <v>1121</v>
      </c>
      <c r="M549" s="22" t="s">
        <v>49</v>
      </c>
      <c r="N549" s="22" t="s">
        <v>1153</v>
      </c>
      <c r="O549" s="22" t="s">
        <v>1122</v>
      </c>
      <c r="P549" s="26" t="s">
        <v>1123</v>
      </c>
      <c r="Q549" s="26" t="s">
        <v>1124</v>
      </c>
      <c r="R549" s="26" t="s">
        <v>1125</v>
      </c>
      <c r="S549" s="27">
        <v>70051001</v>
      </c>
      <c r="T549" s="26" t="s">
        <v>4303</v>
      </c>
      <c r="U549" s="26" t="s">
        <v>4304</v>
      </c>
      <c r="V549" s="28">
        <v>8086</v>
      </c>
      <c r="W549" s="29">
        <v>21062</v>
      </c>
      <c r="X549" s="30">
        <v>43145</v>
      </c>
      <c r="Y549" s="26">
        <v>4600008065</v>
      </c>
      <c r="Z549" s="29">
        <v>4600008065</v>
      </c>
      <c r="AA549" s="33">
        <f t="shared" si="8"/>
        <v>1</v>
      </c>
      <c r="AB549" s="31" t="s">
        <v>4305</v>
      </c>
      <c r="AC549" s="32" t="s">
        <v>360</v>
      </c>
      <c r="AD549" s="32"/>
      <c r="AE549" s="22" t="s">
        <v>1126</v>
      </c>
      <c r="AF549" s="26" t="s">
        <v>53</v>
      </c>
      <c r="AG549" s="22" t="s">
        <v>411</v>
      </c>
    </row>
    <row r="550" spans="1:33" ht="60" x14ac:dyDescent="0.25">
      <c r="A550" s="20" t="s">
        <v>1120</v>
      </c>
      <c r="B550" s="21">
        <v>93141500</v>
      </c>
      <c r="C550" s="22" t="s">
        <v>4306</v>
      </c>
      <c r="D550" s="36">
        <v>43160</v>
      </c>
      <c r="E550" s="21" t="s">
        <v>3558</v>
      </c>
      <c r="F550" s="23" t="s">
        <v>3648</v>
      </c>
      <c r="G550" s="23" t="s">
        <v>3665</v>
      </c>
      <c r="H550" s="24">
        <v>70073007</v>
      </c>
      <c r="I550" s="25">
        <v>70073007</v>
      </c>
      <c r="J550" s="23" t="s">
        <v>3579</v>
      </c>
      <c r="K550" s="23" t="s">
        <v>47</v>
      </c>
      <c r="L550" s="22" t="s">
        <v>1150</v>
      </c>
      <c r="M550" s="22" t="s">
        <v>49</v>
      </c>
      <c r="N550" s="22" t="s">
        <v>1151</v>
      </c>
      <c r="O550" s="22" t="s">
        <v>1152</v>
      </c>
      <c r="P550" s="26" t="s">
        <v>1123</v>
      </c>
      <c r="Q550" s="26" t="s">
        <v>1139</v>
      </c>
      <c r="R550" s="26" t="s">
        <v>1139</v>
      </c>
      <c r="S550" s="27">
        <v>70053001</v>
      </c>
      <c r="T550" s="26" t="s">
        <v>4307</v>
      </c>
      <c r="U550" s="26" t="s">
        <v>1149</v>
      </c>
      <c r="V550" s="28">
        <v>8128</v>
      </c>
      <c r="W550" s="29">
        <v>21145</v>
      </c>
      <c r="X550" s="30">
        <v>43162</v>
      </c>
      <c r="Y550" s="26">
        <v>4600008072</v>
      </c>
      <c r="Z550" s="29">
        <v>4600008072</v>
      </c>
      <c r="AA550" s="33">
        <f t="shared" si="8"/>
        <v>1</v>
      </c>
      <c r="AB550" s="31" t="s">
        <v>4305</v>
      </c>
      <c r="AC550" s="32" t="s">
        <v>360</v>
      </c>
      <c r="AD550" s="32"/>
      <c r="AE550" s="22" t="s">
        <v>1142</v>
      </c>
      <c r="AF550" s="26" t="s">
        <v>53</v>
      </c>
      <c r="AG550" s="22" t="s">
        <v>411</v>
      </c>
    </row>
    <row r="551" spans="1:33" ht="90" x14ac:dyDescent="0.25">
      <c r="A551" s="20" t="s">
        <v>1120</v>
      </c>
      <c r="B551" s="21">
        <v>93141506</v>
      </c>
      <c r="C551" s="22" t="s">
        <v>4308</v>
      </c>
      <c r="D551" s="36">
        <v>43252</v>
      </c>
      <c r="E551" s="21" t="s">
        <v>4309</v>
      </c>
      <c r="F551" s="23" t="s">
        <v>4310</v>
      </c>
      <c r="G551" s="23" t="s">
        <v>3665</v>
      </c>
      <c r="H551" s="24">
        <v>50000000</v>
      </c>
      <c r="I551" s="25">
        <v>50000000</v>
      </c>
      <c r="J551" s="23" t="s">
        <v>3579</v>
      </c>
      <c r="K551" s="23" t="s">
        <v>47</v>
      </c>
      <c r="L551" s="22" t="s">
        <v>4311</v>
      </c>
      <c r="M551" s="22" t="s">
        <v>49</v>
      </c>
      <c r="N551" s="22" t="s">
        <v>4312</v>
      </c>
      <c r="O551" s="22" t="s">
        <v>4313</v>
      </c>
      <c r="P551" s="26" t="s">
        <v>1123</v>
      </c>
      <c r="Q551" s="26" t="s">
        <v>1124</v>
      </c>
      <c r="R551" s="26" t="s">
        <v>1125</v>
      </c>
      <c r="S551" s="27" t="s">
        <v>4314</v>
      </c>
      <c r="T551" s="26" t="s">
        <v>4315</v>
      </c>
      <c r="U551" s="26" t="s">
        <v>4316</v>
      </c>
      <c r="V551" s="28">
        <v>6437</v>
      </c>
      <c r="W551" s="29">
        <v>21439</v>
      </c>
      <c r="X551" s="30">
        <v>43221</v>
      </c>
      <c r="Y551" s="26">
        <v>4600006302</v>
      </c>
      <c r="Z551" s="29">
        <v>4600006302</v>
      </c>
      <c r="AA551" s="33">
        <f t="shared" si="8"/>
        <v>1</v>
      </c>
      <c r="AB551" s="31" t="s">
        <v>4317</v>
      </c>
      <c r="AC551" s="32" t="s">
        <v>360</v>
      </c>
      <c r="AD551" s="32"/>
      <c r="AE551" s="22" t="s">
        <v>4311</v>
      </c>
      <c r="AF551" s="26" t="s">
        <v>53</v>
      </c>
      <c r="AG551" s="22" t="s">
        <v>411</v>
      </c>
    </row>
    <row r="552" spans="1:33" ht="90" x14ac:dyDescent="0.25">
      <c r="A552" s="20" t="s">
        <v>1120</v>
      </c>
      <c r="B552" s="21">
        <v>93141507</v>
      </c>
      <c r="C552" s="22" t="s">
        <v>4318</v>
      </c>
      <c r="D552" s="36">
        <v>43252</v>
      </c>
      <c r="E552" s="21" t="s">
        <v>4090</v>
      </c>
      <c r="F552" s="23" t="s">
        <v>3677</v>
      </c>
      <c r="G552" s="23" t="s">
        <v>3665</v>
      </c>
      <c r="H552" s="24">
        <v>50000000</v>
      </c>
      <c r="I552" s="25">
        <v>50000000</v>
      </c>
      <c r="J552" s="23" t="s">
        <v>3579</v>
      </c>
      <c r="K552" s="23" t="s">
        <v>47</v>
      </c>
      <c r="L552" s="22" t="s">
        <v>1121</v>
      </c>
      <c r="M552" s="22" t="s">
        <v>49</v>
      </c>
      <c r="N552" s="22" t="s">
        <v>4319</v>
      </c>
      <c r="O552" s="22" t="s">
        <v>1122</v>
      </c>
      <c r="P552" s="26" t="s">
        <v>1123</v>
      </c>
      <c r="Q552" s="26" t="s">
        <v>1124</v>
      </c>
      <c r="R552" s="26" t="s">
        <v>1125</v>
      </c>
      <c r="S552" s="27" t="s">
        <v>4320</v>
      </c>
      <c r="T552" s="26" t="s">
        <v>4315</v>
      </c>
      <c r="U552" s="26" t="s">
        <v>4321</v>
      </c>
      <c r="V552" s="28"/>
      <c r="W552" s="29">
        <v>21724</v>
      </c>
      <c r="X552" s="30"/>
      <c r="Y552" s="26"/>
      <c r="Z552" s="29"/>
      <c r="AA552" s="33">
        <f t="shared" si="8"/>
        <v>0</v>
      </c>
      <c r="AB552" s="31"/>
      <c r="AC552" s="32" t="s">
        <v>1306</v>
      </c>
      <c r="AD552" s="32" t="s">
        <v>4322</v>
      </c>
      <c r="AE552" s="22" t="s">
        <v>4323</v>
      </c>
      <c r="AF552" s="26" t="s">
        <v>53</v>
      </c>
      <c r="AG552" s="22" t="s">
        <v>411</v>
      </c>
    </row>
    <row r="553" spans="1:33" ht="60" x14ac:dyDescent="0.25">
      <c r="A553" s="20" t="s">
        <v>1120</v>
      </c>
      <c r="B553" s="21">
        <v>93141500</v>
      </c>
      <c r="C553" s="22" t="s">
        <v>4324</v>
      </c>
      <c r="D553" s="36">
        <v>43160</v>
      </c>
      <c r="E553" s="21" t="s">
        <v>3558</v>
      </c>
      <c r="F553" s="23" t="s">
        <v>3648</v>
      </c>
      <c r="G553" s="23" t="s">
        <v>3665</v>
      </c>
      <c r="H553" s="24">
        <v>75000000</v>
      </c>
      <c r="I553" s="25">
        <v>75000000</v>
      </c>
      <c r="J553" s="23" t="s">
        <v>3579</v>
      </c>
      <c r="K553" s="23" t="s">
        <v>47</v>
      </c>
      <c r="L553" s="22" t="s">
        <v>1128</v>
      </c>
      <c r="M553" s="22" t="s">
        <v>749</v>
      </c>
      <c r="N553" s="22" t="s">
        <v>1129</v>
      </c>
      <c r="O553" s="22" t="s">
        <v>1130</v>
      </c>
      <c r="P553" s="26" t="s">
        <v>1123</v>
      </c>
      <c r="Q553" s="26" t="s">
        <v>1124</v>
      </c>
      <c r="R553" s="26" t="s">
        <v>1125</v>
      </c>
      <c r="S553" s="27">
        <v>70051001</v>
      </c>
      <c r="T553" s="26" t="s">
        <v>4325</v>
      </c>
      <c r="U553" s="26" t="s">
        <v>4326</v>
      </c>
      <c r="V553" s="28"/>
      <c r="W553" s="29"/>
      <c r="X553" s="30"/>
      <c r="Y553" s="26"/>
      <c r="Z553" s="29"/>
      <c r="AA553" s="33" t="str">
        <f t="shared" si="8"/>
        <v/>
      </c>
      <c r="AB553" s="31"/>
      <c r="AC553" s="32"/>
      <c r="AD553" s="32"/>
      <c r="AE553" s="22" t="s">
        <v>1128</v>
      </c>
      <c r="AF553" s="26" t="s">
        <v>53</v>
      </c>
      <c r="AG553" s="22" t="s">
        <v>411</v>
      </c>
    </row>
    <row r="554" spans="1:33" ht="45" x14ac:dyDescent="0.25">
      <c r="A554" s="20" t="s">
        <v>1120</v>
      </c>
      <c r="B554" s="21">
        <v>93141500</v>
      </c>
      <c r="C554" s="22" t="s">
        <v>1127</v>
      </c>
      <c r="D554" s="36">
        <v>43191</v>
      </c>
      <c r="E554" s="21" t="s">
        <v>4309</v>
      </c>
      <c r="F554" s="23" t="s">
        <v>3648</v>
      </c>
      <c r="G554" s="23" t="s">
        <v>3665</v>
      </c>
      <c r="H554" s="24">
        <v>50000000</v>
      </c>
      <c r="I554" s="25">
        <v>5000000</v>
      </c>
      <c r="J554" s="23" t="s">
        <v>3579</v>
      </c>
      <c r="K554" s="23" t="s">
        <v>47</v>
      </c>
      <c r="L554" s="22" t="s">
        <v>1128</v>
      </c>
      <c r="M554" s="22" t="s">
        <v>749</v>
      </c>
      <c r="N554" s="22" t="s">
        <v>1129</v>
      </c>
      <c r="O554" s="22" t="s">
        <v>1130</v>
      </c>
      <c r="P554" s="26" t="s">
        <v>1123</v>
      </c>
      <c r="Q554" s="26" t="s">
        <v>1124</v>
      </c>
      <c r="R554" s="26" t="s">
        <v>1125</v>
      </c>
      <c r="S554" s="27">
        <v>70051001</v>
      </c>
      <c r="T554" s="26" t="s">
        <v>1131</v>
      </c>
      <c r="U554" s="26" t="s">
        <v>1132</v>
      </c>
      <c r="V554" s="28"/>
      <c r="W554" s="29"/>
      <c r="X554" s="30"/>
      <c r="Y554" s="26"/>
      <c r="Z554" s="29"/>
      <c r="AA554" s="33" t="str">
        <f t="shared" si="8"/>
        <v/>
      </c>
      <c r="AB554" s="31"/>
      <c r="AC554" s="32"/>
      <c r="AD554" s="32"/>
      <c r="AE554" s="22" t="s">
        <v>1133</v>
      </c>
      <c r="AF554" s="26" t="s">
        <v>1134</v>
      </c>
      <c r="AG554" s="22" t="s">
        <v>411</v>
      </c>
    </row>
    <row r="555" spans="1:33" ht="45" x14ac:dyDescent="0.25">
      <c r="A555" s="20" t="s">
        <v>1120</v>
      </c>
      <c r="B555" s="21">
        <v>93141500</v>
      </c>
      <c r="C555" s="22" t="s">
        <v>1135</v>
      </c>
      <c r="D555" s="36">
        <v>43313</v>
      </c>
      <c r="E555" s="21" t="s">
        <v>4309</v>
      </c>
      <c r="F555" s="23" t="s">
        <v>3696</v>
      </c>
      <c r="G555" s="23" t="s">
        <v>3665</v>
      </c>
      <c r="H555" s="24">
        <v>50000000</v>
      </c>
      <c r="I555" s="25">
        <v>50000000</v>
      </c>
      <c r="J555" s="23" t="s">
        <v>3579</v>
      </c>
      <c r="K555" s="23" t="s">
        <v>47</v>
      </c>
      <c r="L555" s="22" t="s">
        <v>1136</v>
      </c>
      <c r="M555" s="22" t="s">
        <v>49</v>
      </c>
      <c r="N555" s="22" t="s">
        <v>1137</v>
      </c>
      <c r="O555" s="22" t="s">
        <v>1138</v>
      </c>
      <c r="P555" s="26" t="s">
        <v>1123</v>
      </c>
      <c r="Q555" s="26" t="s">
        <v>1124</v>
      </c>
      <c r="R555" s="26" t="s">
        <v>1139</v>
      </c>
      <c r="S555" s="27">
        <v>70053001</v>
      </c>
      <c r="T555" s="26" t="s">
        <v>1140</v>
      </c>
      <c r="U555" s="26" t="s">
        <v>1141</v>
      </c>
      <c r="V555" s="28"/>
      <c r="W555" s="29"/>
      <c r="X555" s="30"/>
      <c r="Y555" s="26"/>
      <c r="Z555" s="29"/>
      <c r="AA555" s="33" t="str">
        <f t="shared" si="8"/>
        <v/>
      </c>
      <c r="AB555" s="31"/>
      <c r="AC555" s="32"/>
      <c r="AD555" s="32"/>
      <c r="AE555" s="22" t="s">
        <v>1142</v>
      </c>
      <c r="AF555" s="26" t="s">
        <v>53</v>
      </c>
      <c r="AG555" s="22" t="s">
        <v>411</v>
      </c>
    </row>
    <row r="556" spans="1:33" ht="45" x14ac:dyDescent="0.25">
      <c r="A556" s="20" t="s">
        <v>1120</v>
      </c>
      <c r="B556" s="21">
        <v>93141500</v>
      </c>
      <c r="C556" s="22" t="s">
        <v>1143</v>
      </c>
      <c r="D556" s="36">
        <v>43344</v>
      </c>
      <c r="E556" s="21" t="s">
        <v>4327</v>
      </c>
      <c r="F556" s="23" t="s">
        <v>3698</v>
      </c>
      <c r="G556" s="23" t="s">
        <v>3665</v>
      </c>
      <c r="H556" s="24">
        <v>50000000</v>
      </c>
      <c r="I556" s="25">
        <v>50000000</v>
      </c>
      <c r="J556" s="23" t="s">
        <v>3579</v>
      </c>
      <c r="K556" s="23" t="s">
        <v>47</v>
      </c>
      <c r="L556" s="22" t="s">
        <v>1128</v>
      </c>
      <c r="M556" s="22" t="s">
        <v>749</v>
      </c>
      <c r="N556" s="22" t="s">
        <v>1129</v>
      </c>
      <c r="O556" s="22" t="s">
        <v>1130</v>
      </c>
      <c r="P556" s="26" t="s">
        <v>1123</v>
      </c>
      <c r="Q556" s="26" t="s">
        <v>1124</v>
      </c>
      <c r="R556" s="26" t="s">
        <v>1125</v>
      </c>
      <c r="S556" s="27">
        <v>70051001</v>
      </c>
      <c r="T556" s="26" t="s">
        <v>1144</v>
      </c>
      <c r="U556" s="26" t="s">
        <v>1145</v>
      </c>
      <c r="V556" s="28"/>
      <c r="W556" s="29"/>
      <c r="X556" s="30"/>
      <c r="Y556" s="26"/>
      <c r="Z556" s="29"/>
      <c r="AA556" s="33" t="str">
        <f t="shared" si="8"/>
        <v/>
      </c>
      <c r="AB556" s="31"/>
      <c r="AC556" s="32"/>
      <c r="AD556" s="32"/>
      <c r="AE556" s="22" t="s">
        <v>1133</v>
      </c>
      <c r="AF556" s="26" t="s">
        <v>1134</v>
      </c>
      <c r="AG556" s="22" t="s">
        <v>411</v>
      </c>
    </row>
    <row r="557" spans="1:33" ht="60" x14ac:dyDescent="0.25">
      <c r="A557" s="20" t="s">
        <v>1120</v>
      </c>
      <c r="B557" s="21">
        <v>93141500</v>
      </c>
      <c r="C557" s="22" t="s">
        <v>1146</v>
      </c>
      <c r="D557" s="36">
        <v>43313</v>
      </c>
      <c r="E557" s="21" t="s">
        <v>3553</v>
      </c>
      <c r="F557" s="23" t="s">
        <v>3696</v>
      </c>
      <c r="G557" s="23" t="s">
        <v>3665</v>
      </c>
      <c r="H557" s="24">
        <v>58169460</v>
      </c>
      <c r="I557" s="25">
        <v>58169460</v>
      </c>
      <c r="J557" s="23" t="s">
        <v>3579</v>
      </c>
      <c r="K557" s="23" t="s">
        <v>47</v>
      </c>
      <c r="L557" s="22" t="s">
        <v>1136</v>
      </c>
      <c r="M557" s="22" t="s">
        <v>49</v>
      </c>
      <c r="N557" s="22" t="s">
        <v>1137</v>
      </c>
      <c r="O557" s="22" t="s">
        <v>1138</v>
      </c>
      <c r="P557" s="26" t="s">
        <v>1123</v>
      </c>
      <c r="Q557" s="26" t="s">
        <v>1139</v>
      </c>
      <c r="R557" s="26" t="s">
        <v>1147</v>
      </c>
      <c r="S557" s="27">
        <v>220056001</v>
      </c>
      <c r="T557" s="26" t="s">
        <v>1148</v>
      </c>
      <c r="U557" s="26" t="s">
        <v>1149</v>
      </c>
      <c r="V557" s="28"/>
      <c r="W557" s="29"/>
      <c r="X557" s="30"/>
      <c r="Y557" s="26"/>
      <c r="Z557" s="29"/>
      <c r="AA557" s="33" t="str">
        <f t="shared" si="8"/>
        <v/>
      </c>
      <c r="AB557" s="31"/>
      <c r="AC557" s="32"/>
      <c r="AD557" s="32"/>
      <c r="AE557" s="22" t="s">
        <v>1142</v>
      </c>
      <c r="AF557" s="26" t="s">
        <v>53</v>
      </c>
      <c r="AG557" s="22" t="s">
        <v>411</v>
      </c>
    </row>
    <row r="558" spans="1:33" ht="75" x14ac:dyDescent="0.25">
      <c r="A558" s="20" t="s">
        <v>1120</v>
      </c>
      <c r="B558" s="21">
        <v>93141500</v>
      </c>
      <c r="C558" s="22" t="s">
        <v>4328</v>
      </c>
      <c r="D558" s="36">
        <v>43336</v>
      </c>
      <c r="E558" s="21" t="s">
        <v>3551</v>
      </c>
      <c r="F558" s="23" t="s">
        <v>3696</v>
      </c>
      <c r="G558" s="23" t="s">
        <v>3665</v>
      </c>
      <c r="H558" s="24">
        <v>300000000</v>
      </c>
      <c r="I558" s="25">
        <v>300000000</v>
      </c>
      <c r="J558" s="23" t="s">
        <v>57</v>
      </c>
      <c r="K558" s="23"/>
      <c r="L558" s="22" t="s">
        <v>1121</v>
      </c>
      <c r="M558" s="22" t="s">
        <v>49</v>
      </c>
      <c r="N558" s="22" t="s">
        <v>1153</v>
      </c>
      <c r="O558" s="22" t="s">
        <v>1122</v>
      </c>
      <c r="P558" s="26" t="s">
        <v>1123</v>
      </c>
      <c r="Q558" s="26" t="s">
        <v>1147</v>
      </c>
      <c r="R558" s="26" t="s">
        <v>1125</v>
      </c>
      <c r="S558" s="27">
        <v>22005601</v>
      </c>
      <c r="T558" s="26" t="s">
        <v>1154</v>
      </c>
      <c r="U558" s="26" t="s">
        <v>1155</v>
      </c>
      <c r="V558" s="28"/>
      <c r="W558" s="29"/>
      <c r="X558" s="30"/>
      <c r="Y558" s="26"/>
      <c r="Z558" s="29"/>
      <c r="AA558" s="33" t="str">
        <f t="shared" si="8"/>
        <v/>
      </c>
      <c r="AB558" s="31"/>
      <c r="AC558" s="32"/>
      <c r="AD558" s="32"/>
      <c r="AE558" s="22" t="s">
        <v>1126</v>
      </c>
      <c r="AF558" s="26" t="s">
        <v>53</v>
      </c>
      <c r="AG558" s="22" t="s">
        <v>411</v>
      </c>
    </row>
    <row r="559" spans="1:33" ht="45" x14ac:dyDescent="0.25">
      <c r="A559" s="20" t="s">
        <v>1120</v>
      </c>
      <c r="B559" s="21">
        <v>93141500</v>
      </c>
      <c r="C559" s="22" t="s">
        <v>1156</v>
      </c>
      <c r="D559" s="36">
        <v>43313</v>
      </c>
      <c r="E559" s="21" t="s">
        <v>4309</v>
      </c>
      <c r="F559" s="23" t="s">
        <v>3696</v>
      </c>
      <c r="G559" s="23" t="s">
        <v>3665</v>
      </c>
      <c r="H559" s="24">
        <v>50000000</v>
      </c>
      <c r="I559" s="25">
        <v>50000000</v>
      </c>
      <c r="J559" s="23" t="s">
        <v>3579</v>
      </c>
      <c r="K559" s="23" t="s">
        <v>47</v>
      </c>
      <c r="L559" s="22" t="s">
        <v>1150</v>
      </c>
      <c r="M559" s="22" t="s">
        <v>49</v>
      </c>
      <c r="N559" s="22" t="s">
        <v>1151</v>
      </c>
      <c r="O559" s="22" t="s">
        <v>1152</v>
      </c>
      <c r="P559" s="26" t="s">
        <v>1123</v>
      </c>
      <c r="Q559" s="26" t="s">
        <v>1139</v>
      </c>
      <c r="R559" s="26" t="s">
        <v>1139</v>
      </c>
      <c r="S559" s="27">
        <v>70053001</v>
      </c>
      <c r="T559" s="26" t="s">
        <v>1157</v>
      </c>
      <c r="U559" s="26" t="s">
        <v>1158</v>
      </c>
      <c r="V559" s="28"/>
      <c r="W559" s="29"/>
      <c r="X559" s="30"/>
      <c r="Y559" s="26"/>
      <c r="Z559" s="29"/>
      <c r="AA559" s="33" t="str">
        <f t="shared" si="8"/>
        <v/>
      </c>
      <c r="AB559" s="31"/>
      <c r="AC559" s="32"/>
      <c r="AD559" s="32"/>
      <c r="AE559" s="22" t="s">
        <v>1150</v>
      </c>
      <c r="AF559" s="26" t="s">
        <v>53</v>
      </c>
      <c r="AG559" s="22" t="s">
        <v>411</v>
      </c>
    </row>
    <row r="560" spans="1:33" ht="90" x14ac:dyDescent="0.25">
      <c r="A560" s="20" t="s">
        <v>1159</v>
      </c>
      <c r="B560" s="21">
        <v>93141506</v>
      </c>
      <c r="C560" s="22" t="s">
        <v>1160</v>
      </c>
      <c r="D560" s="36">
        <v>43050</v>
      </c>
      <c r="E560" s="21" t="s">
        <v>3555</v>
      </c>
      <c r="F560" s="23" t="s">
        <v>4037</v>
      </c>
      <c r="G560" s="23" t="s">
        <v>4329</v>
      </c>
      <c r="H560" s="24">
        <v>248286785</v>
      </c>
      <c r="I560" s="25">
        <v>230538530</v>
      </c>
      <c r="J560" s="23" t="s">
        <v>57</v>
      </c>
      <c r="K560" s="23" t="s">
        <v>3576</v>
      </c>
      <c r="L560" s="22" t="s">
        <v>1161</v>
      </c>
      <c r="M560" s="22" t="s">
        <v>1162</v>
      </c>
      <c r="N560" s="22" t="s">
        <v>1163</v>
      </c>
      <c r="O560" s="22" t="s">
        <v>1164</v>
      </c>
      <c r="P560" s="26" t="s">
        <v>1165</v>
      </c>
      <c r="Q560" s="26" t="s">
        <v>1166</v>
      </c>
      <c r="R560" s="26" t="s">
        <v>1167</v>
      </c>
      <c r="S560" s="27" t="s">
        <v>1168</v>
      </c>
      <c r="T560" s="26" t="s">
        <v>1169</v>
      </c>
      <c r="U560" s="26" t="s">
        <v>1170</v>
      </c>
      <c r="V560" s="28">
        <v>7861</v>
      </c>
      <c r="W560" s="29">
        <v>19492</v>
      </c>
      <c r="X560" s="30">
        <v>43049</v>
      </c>
      <c r="Y560" s="26" t="s">
        <v>47</v>
      </c>
      <c r="Z560" s="29">
        <v>4600007820</v>
      </c>
      <c r="AA560" s="33">
        <f t="shared" si="8"/>
        <v>1</v>
      </c>
      <c r="AB560" s="31" t="s">
        <v>1171</v>
      </c>
      <c r="AC560" s="32" t="s">
        <v>360</v>
      </c>
      <c r="AD560" s="32"/>
      <c r="AE560" s="22" t="s">
        <v>4330</v>
      </c>
      <c r="AF560" s="26" t="s">
        <v>685</v>
      </c>
      <c r="AG560" s="22" t="s">
        <v>1173</v>
      </c>
    </row>
    <row r="561" spans="1:33" ht="105" x14ac:dyDescent="0.25">
      <c r="A561" s="20" t="s">
        <v>1159</v>
      </c>
      <c r="B561" s="21">
        <v>93141506</v>
      </c>
      <c r="C561" s="22" t="s">
        <v>1174</v>
      </c>
      <c r="D561" s="36">
        <v>43050</v>
      </c>
      <c r="E561" s="21" t="s">
        <v>3555</v>
      </c>
      <c r="F561" s="23" t="s">
        <v>4037</v>
      </c>
      <c r="G561" s="23" t="s">
        <v>4329</v>
      </c>
      <c r="H561" s="24">
        <v>1385931651</v>
      </c>
      <c r="I561" s="25">
        <v>1286243057</v>
      </c>
      <c r="J561" s="23" t="s">
        <v>57</v>
      </c>
      <c r="K561" s="23" t="s">
        <v>3576</v>
      </c>
      <c r="L561" s="22" t="s">
        <v>1161</v>
      </c>
      <c r="M561" s="22" t="s">
        <v>1162</v>
      </c>
      <c r="N561" s="22" t="s">
        <v>1163</v>
      </c>
      <c r="O561" s="22" t="s">
        <v>1164</v>
      </c>
      <c r="P561" s="26" t="s">
        <v>1165</v>
      </c>
      <c r="Q561" s="26" t="s">
        <v>1166</v>
      </c>
      <c r="R561" s="26" t="s">
        <v>1167</v>
      </c>
      <c r="S561" s="27" t="s">
        <v>1168</v>
      </c>
      <c r="T561" s="26" t="s">
        <v>1169</v>
      </c>
      <c r="U561" s="26" t="s">
        <v>1170</v>
      </c>
      <c r="V561" s="28">
        <v>7862</v>
      </c>
      <c r="W561" s="29">
        <v>19493</v>
      </c>
      <c r="X561" s="30">
        <v>43049</v>
      </c>
      <c r="Y561" s="26" t="s">
        <v>47</v>
      </c>
      <c r="Z561" s="29">
        <v>4600007891</v>
      </c>
      <c r="AA561" s="33">
        <f t="shared" si="8"/>
        <v>1</v>
      </c>
      <c r="AB561" s="31" t="s">
        <v>1175</v>
      </c>
      <c r="AC561" s="32" t="s">
        <v>360</v>
      </c>
      <c r="AD561" s="32"/>
      <c r="AE561" s="22" t="s">
        <v>4330</v>
      </c>
      <c r="AF561" s="26" t="s">
        <v>685</v>
      </c>
      <c r="AG561" s="22" t="s">
        <v>1173</v>
      </c>
    </row>
    <row r="562" spans="1:33" ht="90" x14ac:dyDescent="0.25">
      <c r="A562" s="20" t="s">
        <v>1159</v>
      </c>
      <c r="B562" s="21">
        <v>93141506</v>
      </c>
      <c r="C562" s="22" t="s">
        <v>1176</v>
      </c>
      <c r="D562" s="36">
        <v>43050</v>
      </c>
      <c r="E562" s="21" t="s">
        <v>3555</v>
      </c>
      <c r="F562" s="23" t="s">
        <v>4037</v>
      </c>
      <c r="G562" s="23" t="s">
        <v>4329</v>
      </c>
      <c r="H562" s="24">
        <v>296483632</v>
      </c>
      <c r="I562" s="25">
        <v>275290127</v>
      </c>
      <c r="J562" s="23" t="s">
        <v>57</v>
      </c>
      <c r="K562" s="23" t="s">
        <v>3576</v>
      </c>
      <c r="L562" s="22" t="s">
        <v>1161</v>
      </c>
      <c r="M562" s="22" t="s">
        <v>1162</v>
      </c>
      <c r="N562" s="22" t="s">
        <v>1163</v>
      </c>
      <c r="O562" s="22" t="s">
        <v>1164</v>
      </c>
      <c r="P562" s="26" t="s">
        <v>1165</v>
      </c>
      <c r="Q562" s="26" t="s">
        <v>1166</v>
      </c>
      <c r="R562" s="26" t="s">
        <v>1167</v>
      </c>
      <c r="S562" s="27" t="s">
        <v>1168</v>
      </c>
      <c r="T562" s="26" t="s">
        <v>1169</v>
      </c>
      <c r="U562" s="26" t="s">
        <v>1170</v>
      </c>
      <c r="V562" s="28">
        <v>7864</v>
      </c>
      <c r="W562" s="29">
        <v>19494</v>
      </c>
      <c r="X562" s="30">
        <v>43049</v>
      </c>
      <c r="Y562" s="26" t="s">
        <v>47</v>
      </c>
      <c r="Z562" s="29">
        <v>4600007800</v>
      </c>
      <c r="AA562" s="33">
        <f t="shared" si="8"/>
        <v>1</v>
      </c>
      <c r="AB562" s="31" t="s">
        <v>1177</v>
      </c>
      <c r="AC562" s="32" t="s">
        <v>360</v>
      </c>
      <c r="AD562" s="32"/>
      <c r="AE562" s="22" t="s">
        <v>4330</v>
      </c>
      <c r="AF562" s="26" t="s">
        <v>685</v>
      </c>
      <c r="AG562" s="22" t="s">
        <v>1173</v>
      </c>
    </row>
    <row r="563" spans="1:33" ht="120" x14ac:dyDescent="0.25">
      <c r="A563" s="20" t="s">
        <v>1159</v>
      </c>
      <c r="B563" s="21">
        <v>93141506</v>
      </c>
      <c r="C563" s="22" t="s">
        <v>1178</v>
      </c>
      <c r="D563" s="36">
        <v>43050</v>
      </c>
      <c r="E563" s="21" t="s">
        <v>3555</v>
      </c>
      <c r="F563" s="23" t="s">
        <v>4037</v>
      </c>
      <c r="G563" s="23" t="s">
        <v>4329</v>
      </c>
      <c r="H563" s="24">
        <v>4438492807</v>
      </c>
      <c r="I563" s="25">
        <v>4120547485</v>
      </c>
      <c r="J563" s="23" t="s">
        <v>57</v>
      </c>
      <c r="K563" s="23" t="s">
        <v>3576</v>
      </c>
      <c r="L563" s="22" t="s">
        <v>1161</v>
      </c>
      <c r="M563" s="22" t="s">
        <v>1162</v>
      </c>
      <c r="N563" s="22" t="s">
        <v>1163</v>
      </c>
      <c r="O563" s="22" t="s">
        <v>1164</v>
      </c>
      <c r="P563" s="26" t="s">
        <v>1165</v>
      </c>
      <c r="Q563" s="26" t="s">
        <v>1166</v>
      </c>
      <c r="R563" s="26" t="s">
        <v>1167</v>
      </c>
      <c r="S563" s="27" t="s">
        <v>1168</v>
      </c>
      <c r="T563" s="26" t="s">
        <v>1169</v>
      </c>
      <c r="U563" s="26" t="s">
        <v>1170</v>
      </c>
      <c r="V563" s="28">
        <v>7865</v>
      </c>
      <c r="W563" s="29">
        <v>19496</v>
      </c>
      <c r="X563" s="30">
        <v>43049</v>
      </c>
      <c r="Y563" s="26" t="s">
        <v>47</v>
      </c>
      <c r="Z563" s="29">
        <v>4600007888</v>
      </c>
      <c r="AA563" s="33">
        <f t="shared" si="8"/>
        <v>1</v>
      </c>
      <c r="AB563" s="31" t="s">
        <v>1179</v>
      </c>
      <c r="AC563" s="32" t="s">
        <v>360</v>
      </c>
      <c r="AD563" s="32"/>
      <c r="AE563" s="22" t="s">
        <v>4330</v>
      </c>
      <c r="AF563" s="26" t="s">
        <v>685</v>
      </c>
      <c r="AG563" s="22" t="s">
        <v>1173</v>
      </c>
    </row>
    <row r="564" spans="1:33" ht="90" x14ac:dyDescent="0.25">
      <c r="A564" s="20" t="s">
        <v>1159</v>
      </c>
      <c r="B564" s="21">
        <v>93141506</v>
      </c>
      <c r="C564" s="22" t="s">
        <v>1180</v>
      </c>
      <c r="D564" s="36">
        <v>43050</v>
      </c>
      <c r="E564" s="21" t="s">
        <v>3555</v>
      </c>
      <c r="F564" s="23" t="s">
        <v>4037</v>
      </c>
      <c r="G564" s="23" t="s">
        <v>4329</v>
      </c>
      <c r="H564" s="24">
        <v>430850598</v>
      </c>
      <c r="I564" s="25">
        <v>400052155</v>
      </c>
      <c r="J564" s="23" t="s">
        <v>57</v>
      </c>
      <c r="K564" s="23" t="s">
        <v>3576</v>
      </c>
      <c r="L564" s="22" t="s">
        <v>1161</v>
      </c>
      <c r="M564" s="22" t="s">
        <v>1162</v>
      </c>
      <c r="N564" s="22" t="s">
        <v>1163</v>
      </c>
      <c r="O564" s="22" t="s">
        <v>1164</v>
      </c>
      <c r="P564" s="26" t="s">
        <v>1165</v>
      </c>
      <c r="Q564" s="26" t="s">
        <v>1166</v>
      </c>
      <c r="R564" s="26" t="s">
        <v>1167</v>
      </c>
      <c r="S564" s="27" t="s">
        <v>1168</v>
      </c>
      <c r="T564" s="26" t="s">
        <v>1169</v>
      </c>
      <c r="U564" s="26" t="s">
        <v>1170</v>
      </c>
      <c r="V564" s="28">
        <v>7868</v>
      </c>
      <c r="W564" s="29">
        <v>19497</v>
      </c>
      <c r="X564" s="30">
        <v>43049</v>
      </c>
      <c r="Y564" s="26" t="s">
        <v>47</v>
      </c>
      <c r="Z564" s="29">
        <v>4600007810</v>
      </c>
      <c r="AA564" s="33">
        <f t="shared" si="8"/>
        <v>1</v>
      </c>
      <c r="AB564" s="31" t="s">
        <v>1181</v>
      </c>
      <c r="AC564" s="32" t="s">
        <v>360</v>
      </c>
      <c r="AD564" s="32"/>
      <c r="AE564" s="22" t="s">
        <v>4330</v>
      </c>
      <c r="AF564" s="26" t="s">
        <v>685</v>
      </c>
      <c r="AG564" s="22" t="s">
        <v>1173</v>
      </c>
    </row>
    <row r="565" spans="1:33" ht="90" x14ac:dyDescent="0.25">
      <c r="A565" s="20" t="s">
        <v>1159</v>
      </c>
      <c r="B565" s="21">
        <v>93141506</v>
      </c>
      <c r="C565" s="22" t="s">
        <v>1182</v>
      </c>
      <c r="D565" s="36">
        <v>43050</v>
      </c>
      <c r="E565" s="21" t="s">
        <v>3555</v>
      </c>
      <c r="F565" s="23" t="s">
        <v>4037</v>
      </c>
      <c r="G565" s="23" t="s">
        <v>4329</v>
      </c>
      <c r="H565" s="24">
        <v>774070565</v>
      </c>
      <c r="I565" s="25">
        <v>718737770</v>
      </c>
      <c r="J565" s="23" t="s">
        <v>57</v>
      </c>
      <c r="K565" s="23" t="s">
        <v>3576</v>
      </c>
      <c r="L565" s="22" t="s">
        <v>1161</v>
      </c>
      <c r="M565" s="22" t="s">
        <v>1162</v>
      </c>
      <c r="N565" s="22" t="s">
        <v>1163</v>
      </c>
      <c r="O565" s="22" t="s">
        <v>1164</v>
      </c>
      <c r="P565" s="26" t="s">
        <v>1165</v>
      </c>
      <c r="Q565" s="26" t="s">
        <v>1166</v>
      </c>
      <c r="R565" s="26" t="s">
        <v>1167</v>
      </c>
      <c r="S565" s="27" t="s">
        <v>1168</v>
      </c>
      <c r="T565" s="26" t="s">
        <v>1169</v>
      </c>
      <c r="U565" s="26" t="s">
        <v>1170</v>
      </c>
      <c r="V565" s="28">
        <v>7869</v>
      </c>
      <c r="W565" s="29">
        <v>19498</v>
      </c>
      <c r="X565" s="30">
        <v>43049</v>
      </c>
      <c r="Y565" s="26" t="s">
        <v>47</v>
      </c>
      <c r="Z565" s="29">
        <v>4600007808</v>
      </c>
      <c r="AA565" s="33">
        <f t="shared" si="8"/>
        <v>1</v>
      </c>
      <c r="AB565" s="31" t="s">
        <v>1183</v>
      </c>
      <c r="AC565" s="32" t="s">
        <v>360</v>
      </c>
      <c r="AD565" s="32"/>
      <c r="AE565" s="22" t="s">
        <v>4330</v>
      </c>
      <c r="AF565" s="26" t="s">
        <v>685</v>
      </c>
      <c r="AG565" s="22" t="s">
        <v>1173</v>
      </c>
    </row>
    <row r="566" spans="1:33" ht="90" x14ac:dyDescent="0.25">
      <c r="A566" s="20" t="s">
        <v>1159</v>
      </c>
      <c r="B566" s="21">
        <v>93141506</v>
      </c>
      <c r="C566" s="22" t="s">
        <v>1184</v>
      </c>
      <c r="D566" s="36">
        <v>43050</v>
      </c>
      <c r="E566" s="21" t="s">
        <v>3555</v>
      </c>
      <c r="F566" s="23" t="s">
        <v>4037</v>
      </c>
      <c r="G566" s="23" t="s">
        <v>4329</v>
      </c>
      <c r="H566" s="24">
        <v>657229725</v>
      </c>
      <c r="I566" s="25">
        <v>610249050</v>
      </c>
      <c r="J566" s="23" t="s">
        <v>57</v>
      </c>
      <c r="K566" s="23" t="s">
        <v>3576</v>
      </c>
      <c r="L566" s="22" t="s">
        <v>1161</v>
      </c>
      <c r="M566" s="22" t="s">
        <v>1162</v>
      </c>
      <c r="N566" s="22" t="s">
        <v>1163</v>
      </c>
      <c r="O566" s="22" t="s">
        <v>1164</v>
      </c>
      <c r="P566" s="26" t="s">
        <v>1165</v>
      </c>
      <c r="Q566" s="26" t="s">
        <v>1166</v>
      </c>
      <c r="R566" s="26" t="s">
        <v>1167</v>
      </c>
      <c r="S566" s="27" t="s">
        <v>1168</v>
      </c>
      <c r="T566" s="26" t="s">
        <v>1169</v>
      </c>
      <c r="U566" s="26" t="s">
        <v>1170</v>
      </c>
      <c r="V566" s="28">
        <v>7872</v>
      </c>
      <c r="W566" s="29">
        <v>19499</v>
      </c>
      <c r="X566" s="30">
        <v>43049</v>
      </c>
      <c r="Y566" s="26" t="s">
        <v>47</v>
      </c>
      <c r="Z566" s="29">
        <v>4600007825</v>
      </c>
      <c r="AA566" s="33">
        <f t="shared" si="8"/>
        <v>1</v>
      </c>
      <c r="AB566" s="31" t="s">
        <v>1185</v>
      </c>
      <c r="AC566" s="32" t="s">
        <v>360</v>
      </c>
      <c r="AD566" s="32"/>
      <c r="AE566" s="22" t="s">
        <v>4330</v>
      </c>
      <c r="AF566" s="26" t="s">
        <v>685</v>
      </c>
      <c r="AG566" s="22" t="s">
        <v>1173</v>
      </c>
    </row>
    <row r="567" spans="1:33" ht="90" x14ac:dyDescent="0.25">
      <c r="A567" s="20" t="s">
        <v>1159</v>
      </c>
      <c r="B567" s="21">
        <v>93141506</v>
      </c>
      <c r="C567" s="22" t="s">
        <v>1186</v>
      </c>
      <c r="D567" s="36">
        <v>43050</v>
      </c>
      <c r="E567" s="21" t="s">
        <v>3555</v>
      </c>
      <c r="F567" s="23" t="s">
        <v>4037</v>
      </c>
      <c r="G567" s="23" t="s">
        <v>4329</v>
      </c>
      <c r="H567" s="24">
        <v>438153150</v>
      </c>
      <c r="I567" s="25">
        <v>406832700</v>
      </c>
      <c r="J567" s="23" t="s">
        <v>57</v>
      </c>
      <c r="K567" s="23" t="s">
        <v>3576</v>
      </c>
      <c r="L567" s="22" t="s">
        <v>1161</v>
      </c>
      <c r="M567" s="22" t="s">
        <v>1162</v>
      </c>
      <c r="N567" s="22" t="s">
        <v>1163</v>
      </c>
      <c r="O567" s="22" t="s">
        <v>1164</v>
      </c>
      <c r="P567" s="26" t="s">
        <v>1165</v>
      </c>
      <c r="Q567" s="26" t="s">
        <v>1166</v>
      </c>
      <c r="R567" s="26" t="s">
        <v>1167</v>
      </c>
      <c r="S567" s="27" t="s">
        <v>1168</v>
      </c>
      <c r="T567" s="26" t="s">
        <v>1169</v>
      </c>
      <c r="U567" s="26" t="s">
        <v>1170</v>
      </c>
      <c r="V567" s="28">
        <v>7874</v>
      </c>
      <c r="W567" s="29">
        <v>19500</v>
      </c>
      <c r="X567" s="30">
        <v>43049</v>
      </c>
      <c r="Y567" s="26" t="s">
        <v>47</v>
      </c>
      <c r="Z567" s="29">
        <v>4600007798</v>
      </c>
      <c r="AA567" s="33">
        <f t="shared" si="8"/>
        <v>1</v>
      </c>
      <c r="AB567" s="31" t="s">
        <v>1187</v>
      </c>
      <c r="AC567" s="32" t="s">
        <v>360</v>
      </c>
      <c r="AD567" s="32"/>
      <c r="AE567" s="22" t="s">
        <v>4330</v>
      </c>
      <c r="AF567" s="26" t="s">
        <v>685</v>
      </c>
      <c r="AG567" s="22" t="s">
        <v>1173</v>
      </c>
    </row>
    <row r="568" spans="1:33" ht="90" x14ac:dyDescent="0.25">
      <c r="A568" s="20" t="s">
        <v>1159</v>
      </c>
      <c r="B568" s="21">
        <v>93141506</v>
      </c>
      <c r="C568" s="22" t="s">
        <v>1188</v>
      </c>
      <c r="D568" s="36">
        <v>43050</v>
      </c>
      <c r="E568" s="21" t="s">
        <v>3555</v>
      </c>
      <c r="F568" s="23" t="s">
        <v>4037</v>
      </c>
      <c r="G568" s="23" t="s">
        <v>4329</v>
      </c>
      <c r="H568" s="24">
        <v>572520116</v>
      </c>
      <c r="I568" s="25">
        <v>531594728</v>
      </c>
      <c r="J568" s="23" t="s">
        <v>57</v>
      </c>
      <c r="K568" s="23" t="s">
        <v>3576</v>
      </c>
      <c r="L568" s="22" t="s">
        <v>1161</v>
      </c>
      <c r="M568" s="22" t="s">
        <v>1162</v>
      </c>
      <c r="N568" s="22" t="s">
        <v>1163</v>
      </c>
      <c r="O568" s="22" t="s">
        <v>1164</v>
      </c>
      <c r="P568" s="26" t="s">
        <v>1165</v>
      </c>
      <c r="Q568" s="26" t="s">
        <v>1166</v>
      </c>
      <c r="R568" s="26" t="s">
        <v>1167</v>
      </c>
      <c r="S568" s="27" t="s">
        <v>1168</v>
      </c>
      <c r="T568" s="26" t="s">
        <v>1169</v>
      </c>
      <c r="U568" s="26" t="s">
        <v>1170</v>
      </c>
      <c r="V568" s="28">
        <v>7875</v>
      </c>
      <c r="W568" s="29">
        <v>19501</v>
      </c>
      <c r="X568" s="30">
        <v>43049</v>
      </c>
      <c r="Y568" s="26" t="s">
        <v>47</v>
      </c>
      <c r="Z568" s="29">
        <v>4600007823</v>
      </c>
      <c r="AA568" s="33">
        <f t="shared" si="8"/>
        <v>1</v>
      </c>
      <c r="AB568" s="31" t="s">
        <v>1189</v>
      </c>
      <c r="AC568" s="32" t="s">
        <v>360</v>
      </c>
      <c r="AD568" s="32"/>
      <c r="AE568" s="22" t="s">
        <v>4330</v>
      </c>
      <c r="AF568" s="26" t="s">
        <v>685</v>
      </c>
      <c r="AG568" s="22" t="s">
        <v>1173</v>
      </c>
    </row>
    <row r="569" spans="1:33" ht="90" x14ac:dyDescent="0.25">
      <c r="A569" s="20" t="s">
        <v>1159</v>
      </c>
      <c r="B569" s="21">
        <v>93141506</v>
      </c>
      <c r="C569" s="22" t="s">
        <v>1190</v>
      </c>
      <c r="D569" s="36">
        <v>43050</v>
      </c>
      <c r="E569" s="21" t="s">
        <v>3555</v>
      </c>
      <c r="F569" s="23" t="s">
        <v>4037</v>
      </c>
      <c r="G569" s="23" t="s">
        <v>4329</v>
      </c>
      <c r="H569" s="24">
        <v>962476420</v>
      </c>
      <c r="I569" s="25">
        <v>893675831</v>
      </c>
      <c r="J569" s="23" t="s">
        <v>57</v>
      </c>
      <c r="K569" s="23" t="s">
        <v>3576</v>
      </c>
      <c r="L569" s="22" t="s">
        <v>1161</v>
      </c>
      <c r="M569" s="22" t="s">
        <v>1162</v>
      </c>
      <c r="N569" s="22" t="s">
        <v>1163</v>
      </c>
      <c r="O569" s="22" t="s">
        <v>1164</v>
      </c>
      <c r="P569" s="26" t="s">
        <v>1165</v>
      </c>
      <c r="Q569" s="26" t="s">
        <v>1166</v>
      </c>
      <c r="R569" s="26" t="s">
        <v>1167</v>
      </c>
      <c r="S569" s="27" t="s">
        <v>1168</v>
      </c>
      <c r="T569" s="26" t="s">
        <v>1169</v>
      </c>
      <c r="U569" s="26" t="s">
        <v>1170</v>
      </c>
      <c r="V569" s="28">
        <v>7876</v>
      </c>
      <c r="W569" s="29">
        <v>19502</v>
      </c>
      <c r="X569" s="30">
        <v>43049</v>
      </c>
      <c r="Y569" s="26" t="s">
        <v>47</v>
      </c>
      <c r="Z569" s="29">
        <v>4600007829</v>
      </c>
      <c r="AA569" s="33">
        <f t="shared" si="8"/>
        <v>1</v>
      </c>
      <c r="AB569" s="31" t="s">
        <v>1191</v>
      </c>
      <c r="AC569" s="32" t="s">
        <v>360</v>
      </c>
      <c r="AD569" s="32"/>
      <c r="AE569" s="22" t="s">
        <v>4330</v>
      </c>
      <c r="AF569" s="26" t="s">
        <v>685</v>
      </c>
      <c r="AG569" s="22" t="s">
        <v>1173</v>
      </c>
    </row>
    <row r="570" spans="1:33" ht="90" x14ac:dyDescent="0.25">
      <c r="A570" s="20" t="s">
        <v>1159</v>
      </c>
      <c r="B570" s="21">
        <v>93141506</v>
      </c>
      <c r="C570" s="22" t="s">
        <v>1192</v>
      </c>
      <c r="D570" s="36">
        <v>43050</v>
      </c>
      <c r="E570" s="21" t="s">
        <v>3555</v>
      </c>
      <c r="F570" s="23" t="s">
        <v>4037</v>
      </c>
      <c r="G570" s="23" t="s">
        <v>4329</v>
      </c>
      <c r="H570" s="24">
        <v>1431694485</v>
      </c>
      <c r="I570" s="25">
        <v>1329629880</v>
      </c>
      <c r="J570" s="23" t="s">
        <v>57</v>
      </c>
      <c r="K570" s="23" t="s">
        <v>3576</v>
      </c>
      <c r="L570" s="22" t="s">
        <v>1161</v>
      </c>
      <c r="M570" s="22" t="s">
        <v>1162</v>
      </c>
      <c r="N570" s="22" t="s">
        <v>1163</v>
      </c>
      <c r="O570" s="22" t="s">
        <v>1164</v>
      </c>
      <c r="P570" s="26" t="s">
        <v>1165</v>
      </c>
      <c r="Q570" s="26" t="s">
        <v>1166</v>
      </c>
      <c r="R570" s="26" t="s">
        <v>1167</v>
      </c>
      <c r="S570" s="27" t="s">
        <v>1168</v>
      </c>
      <c r="T570" s="26" t="s">
        <v>1169</v>
      </c>
      <c r="U570" s="26" t="s">
        <v>1170</v>
      </c>
      <c r="V570" s="28">
        <v>7878</v>
      </c>
      <c r="W570" s="29">
        <v>19503</v>
      </c>
      <c r="X570" s="30">
        <v>43049</v>
      </c>
      <c r="Y570" s="26" t="s">
        <v>47</v>
      </c>
      <c r="Z570" s="29">
        <v>4600007784</v>
      </c>
      <c r="AA570" s="33">
        <f t="shared" si="8"/>
        <v>1</v>
      </c>
      <c r="AB570" s="31" t="s">
        <v>1193</v>
      </c>
      <c r="AC570" s="32" t="s">
        <v>360</v>
      </c>
      <c r="AD570" s="32"/>
      <c r="AE570" s="22" t="s">
        <v>4330</v>
      </c>
      <c r="AF570" s="26" t="s">
        <v>685</v>
      </c>
      <c r="AG570" s="22" t="s">
        <v>1173</v>
      </c>
    </row>
    <row r="571" spans="1:33" ht="90" x14ac:dyDescent="0.25">
      <c r="A571" s="20" t="s">
        <v>1159</v>
      </c>
      <c r="B571" s="21">
        <v>93141506</v>
      </c>
      <c r="C571" s="22" t="s">
        <v>1194</v>
      </c>
      <c r="D571" s="36">
        <v>43050</v>
      </c>
      <c r="E571" s="21" t="s">
        <v>3555</v>
      </c>
      <c r="F571" s="23" t="s">
        <v>4037</v>
      </c>
      <c r="G571" s="23" t="s">
        <v>4329</v>
      </c>
      <c r="H571" s="24">
        <v>949331825</v>
      </c>
      <c r="I571" s="25">
        <v>881470850</v>
      </c>
      <c r="J571" s="23" t="s">
        <v>57</v>
      </c>
      <c r="K571" s="23" t="s">
        <v>3576</v>
      </c>
      <c r="L571" s="22" t="s">
        <v>1161</v>
      </c>
      <c r="M571" s="22" t="s">
        <v>1162</v>
      </c>
      <c r="N571" s="22" t="s">
        <v>1163</v>
      </c>
      <c r="O571" s="22" t="s">
        <v>1164</v>
      </c>
      <c r="P571" s="26" t="s">
        <v>1165</v>
      </c>
      <c r="Q571" s="26" t="s">
        <v>1166</v>
      </c>
      <c r="R571" s="26" t="s">
        <v>1167</v>
      </c>
      <c r="S571" s="27" t="s">
        <v>1168</v>
      </c>
      <c r="T571" s="26" t="s">
        <v>1169</v>
      </c>
      <c r="U571" s="26" t="s">
        <v>1170</v>
      </c>
      <c r="V571" s="28">
        <v>7879</v>
      </c>
      <c r="W571" s="29">
        <v>19504</v>
      </c>
      <c r="X571" s="30">
        <v>43049</v>
      </c>
      <c r="Y571" s="26" t="s">
        <v>47</v>
      </c>
      <c r="Z571" s="29">
        <v>4600007879</v>
      </c>
      <c r="AA571" s="33">
        <f t="shared" si="8"/>
        <v>1</v>
      </c>
      <c r="AB571" s="31" t="s">
        <v>1195</v>
      </c>
      <c r="AC571" s="32" t="s">
        <v>360</v>
      </c>
      <c r="AD571" s="32"/>
      <c r="AE571" s="22" t="s">
        <v>4330</v>
      </c>
      <c r="AF571" s="26" t="s">
        <v>685</v>
      </c>
      <c r="AG571" s="22" t="s">
        <v>1173</v>
      </c>
    </row>
    <row r="572" spans="1:33" ht="90" x14ac:dyDescent="0.25">
      <c r="A572" s="20" t="s">
        <v>1159</v>
      </c>
      <c r="B572" s="21">
        <v>93141506</v>
      </c>
      <c r="C572" s="22" t="s">
        <v>1196</v>
      </c>
      <c r="D572" s="36">
        <v>43050</v>
      </c>
      <c r="E572" s="21" t="s">
        <v>3555</v>
      </c>
      <c r="F572" s="23" t="s">
        <v>4037</v>
      </c>
      <c r="G572" s="23" t="s">
        <v>4329</v>
      </c>
      <c r="H572" s="24">
        <v>306707205</v>
      </c>
      <c r="I572" s="25">
        <v>284782890</v>
      </c>
      <c r="J572" s="23" t="s">
        <v>57</v>
      </c>
      <c r="K572" s="23" t="s">
        <v>3576</v>
      </c>
      <c r="L572" s="22" t="s">
        <v>1161</v>
      </c>
      <c r="M572" s="22" t="s">
        <v>1162</v>
      </c>
      <c r="N572" s="22" t="s">
        <v>1163</v>
      </c>
      <c r="O572" s="22" t="s">
        <v>1164</v>
      </c>
      <c r="P572" s="26" t="s">
        <v>1165</v>
      </c>
      <c r="Q572" s="26" t="s">
        <v>1166</v>
      </c>
      <c r="R572" s="26" t="s">
        <v>1167</v>
      </c>
      <c r="S572" s="27" t="s">
        <v>1168</v>
      </c>
      <c r="T572" s="26" t="s">
        <v>1169</v>
      </c>
      <c r="U572" s="26" t="s">
        <v>1170</v>
      </c>
      <c r="V572" s="28">
        <v>7880</v>
      </c>
      <c r="W572" s="29">
        <v>19505</v>
      </c>
      <c r="X572" s="30">
        <v>43049</v>
      </c>
      <c r="Y572" s="26" t="s">
        <v>47</v>
      </c>
      <c r="Z572" s="29">
        <v>4600007797</v>
      </c>
      <c r="AA572" s="33">
        <f t="shared" si="8"/>
        <v>1</v>
      </c>
      <c r="AB572" s="31" t="s">
        <v>1197</v>
      </c>
      <c r="AC572" s="32" t="s">
        <v>360</v>
      </c>
      <c r="AD572" s="32"/>
      <c r="AE572" s="22" t="s">
        <v>4330</v>
      </c>
      <c r="AF572" s="26" t="s">
        <v>685</v>
      </c>
      <c r="AG572" s="22" t="s">
        <v>1173</v>
      </c>
    </row>
    <row r="573" spans="1:33" ht="90" x14ac:dyDescent="0.25">
      <c r="A573" s="20" t="s">
        <v>1159</v>
      </c>
      <c r="B573" s="21">
        <v>93141506</v>
      </c>
      <c r="C573" s="22" t="s">
        <v>1198</v>
      </c>
      <c r="D573" s="36">
        <v>43050</v>
      </c>
      <c r="E573" s="21" t="s">
        <v>3555</v>
      </c>
      <c r="F573" s="23" t="s">
        <v>4037</v>
      </c>
      <c r="G573" s="23" t="s">
        <v>4329</v>
      </c>
      <c r="H573" s="24">
        <v>1045245258</v>
      </c>
      <c r="I573" s="25">
        <v>970743764</v>
      </c>
      <c r="J573" s="23" t="s">
        <v>57</v>
      </c>
      <c r="K573" s="23" t="s">
        <v>3576</v>
      </c>
      <c r="L573" s="22" t="s">
        <v>1161</v>
      </c>
      <c r="M573" s="22" t="s">
        <v>1162</v>
      </c>
      <c r="N573" s="22" t="s">
        <v>1163</v>
      </c>
      <c r="O573" s="22" t="s">
        <v>1164</v>
      </c>
      <c r="P573" s="26" t="s">
        <v>1165</v>
      </c>
      <c r="Q573" s="26" t="s">
        <v>1166</v>
      </c>
      <c r="R573" s="26" t="s">
        <v>1167</v>
      </c>
      <c r="S573" s="27" t="s">
        <v>1168</v>
      </c>
      <c r="T573" s="26" t="s">
        <v>1169</v>
      </c>
      <c r="U573" s="26" t="s">
        <v>1170</v>
      </c>
      <c r="V573" s="28">
        <v>7881</v>
      </c>
      <c r="W573" s="29">
        <v>19506</v>
      </c>
      <c r="X573" s="30">
        <v>43049</v>
      </c>
      <c r="Y573" s="26" t="s">
        <v>47</v>
      </c>
      <c r="Z573" s="29">
        <v>4600007826</v>
      </c>
      <c r="AA573" s="33">
        <f t="shared" si="8"/>
        <v>1</v>
      </c>
      <c r="AB573" s="31" t="s">
        <v>1199</v>
      </c>
      <c r="AC573" s="32" t="s">
        <v>360</v>
      </c>
      <c r="AD573" s="32"/>
      <c r="AE573" s="22" t="s">
        <v>4330</v>
      </c>
      <c r="AF573" s="26" t="s">
        <v>685</v>
      </c>
      <c r="AG573" s="22" t="s">
        <v>1173</v>
      </c>
    </row>
    <row r="574" spans="1:33" ht="120" x14ac:dyDescent="0.25">
      <c r="A574" s="20" t="s">
        <v>1159</v>
      </c>
      <c r="B574" s="21">
        <v>93141506</v>
      </c>
      <c r="C574" s="22" t="s">
        <v>1200</v>
      </c>
      <c r="D574" s="36">
        <v>43050</v>
      </c>
      <c r="E574" s="21" t="s">
        <v>3555</v>
      </c>
      <c r="F574" s="23" t="s">
        <v>4037</v>
      </c>
      <c r="G574" s="23" t="s">
        <v>4329</v>
      </c>
      <c r="H574" s="24">
        <v>2350317698</v>
      </c>
      <c r="I574" s="25">
        <v>2183526456</v>
      </c>
      <c r="J574" s="23" t="s">
        <v>57</v>
      </c>
      <c r="K574" s="23" t="s">
        <v>3576</v>
      </c>
      <c r="L574" s="22" t="s">
        <v>1161</v>
      </c>
      <c r="M574" s="22" t="s">
        <v>1162</v>
      </c>
      <c r="N574" s="22" t="s">
        <v>1163</v>
      </c>
      <c r="O574" s="22" t="s">
        <v>1164</v>
      </c>
      <c r="P574" s="26" t="s">
        <v>1165</v>
      </c>
      <c r="Q574" s="26" t="s">
        <v>1166</v>
      </c>
      <c r="R574" s="26" t="s">
        <v>1167</v>
      </c>
      <c r="S574" s="27" t="s">
        <v>1168</v>
      </c>
      <c r="T574" s="26" t="s">
        <v>1169</v>
      </c>
      <c r="U574" s="26" t="s">
        <v>1170</v>
      </c>
      <c r="V574" s="28">
        <v>7883</v>
      </c>
      <c r="W574" s="29">
        <v>19507</v>
      </c>
      <c r="X574" s="30">
        <v>43049</v>
      </c>
      <c r="Y574" s="26" t="s">
        <v>47</v>
      </c>
      <c r="Z574" s="29">
        <v>4600007849</v>
      </c>
      <c r="AA574" s="33">
        <f t="shared" si="8"/>
        <v>1</v>
      </c>
      <c r="AB574" s="31" t="s">
        <v>1201</v>
      </c>
      <c r="AC574" s="32" t="s">
        <v>360</v>
      </c>
      <c r="AD574" s="32"/>
      <c r="AE574" s="22" t="s">
        <v>4330</v>
      </c>
      <c r="AF574" s="26" t="s">
        <v>685</v>
      </c>
      <c r="AG574" s="22" t="s">
        <v>1173</v>
      </c>
    </row>
    <row r="575" spans="1:33" ht="90" x14ac:dyDescent="0.25">
      <c r="A575" s="20" t="s">
        <v>1159</v>
      </c>
      <c r="B575" s="21">
        <v>93141506</v>
      </c>
      <c r="C575" s="22" t="s">
        <v>1202</v>
      </c>
      <c r="D575" s="36">
        <v>43050</v>
      </c>
      <c r="E575" s="21" t="s">
        <v>3555</v>
      </c>
      <c r="F575" s="23" t="s">
        <v>4037</v>
      </c>
      <c r="G575" s="23" t="s">
        <v>4329</v>
      </c>
      <c r="H575" s="24">
        <v>262891890</v>
      </c>
      <c r="I575" s="25">
        <v>244099620</v>
      </c>
      <c r="J575" s="23" t="s">
        <v>57</v>
      </c>
      <c r="K575" s="23" t="s">
        <v>3576</v>
      </c>
      <c r="L575" s="22" t="s">
        <v>1161</v>
      </c>
      <c r="M575" s="22" t="s">
        <v>1162</v>
      </c>
      <c r="N575" s="22" t="s">
        <v>1163</v>
      </c>
      <c r="O575" s="22" t="s">
        <v>1164</v>
      </c>
      <c r="P575" s="26" t="s">
        <v>1165</v>
      </c>
      <c r="Q575" s="26" t="s">
        <v>1166</v>
      </c>
      <c r="R575" s="26" t="s">
        <v>1167</v>
      </c>
      <c r="S575" s="27" t="s">
        <v>1168</v>
      </c>
      <c r="T575" s="26" t="s">
        <v>1169</v>
      </c>
      <c r="U575" s="26" t="s">
        <v>1170</v>
      </c>
      <c r="V575" s="28">
        <v>7885</v>
      </c>
      <c r="W575" s="29">
        <v>19508</v>
      </c>
      <c r="X575" s="30">
        <v>43049</v>
      </c>
      <c r="Y575" s="26" t="s">
        <v>47</v>
      </c>
      <c r="Z575" s="29">
        <v>4600007787</v>
      </c>
      <c r="AA575" s="33">
        <f t="shared" si="8"/>
        <v>1</v>
      </c>
      <c r="AB575" s="31" t="s">
        <v>1203</v>
      </c>
      <c r="AC575" s="32" t="s">
        <v>360</v>
      </c>
      <c r="AD575" s="32"/>
      <c r="AE575" s="22" t="s">
        <v>4330</v>
      </c>
      <c r="AF575" s="26" t="s">
        <v>685</v>
      </c>
      <c r="AG575" s="22" t="s">
        <v>1173</v>
      </c>
    </row>
    <row r="576" spans="1:33" ht="90" x14ac:dyDescent="0.25">
      <c r="A576" s="20" t="s">
        <v>1159</v>
      </c>
      <c r="B576" s="21">
        <v>93141506</v>
      </c>
      <c r="C576" s="22" t="s">
        <v>1204</v>
      </c>
      <c r="D576" s="36">
        <v>43050</v>
      </c>
      <c r="E576" s="21" t="s">
        <v>3555</v>
      </c>
      <c r="F576" s="23" t="s">
        <v>4037</v>
      </c>
      <c r="G576" s="23" t="s">
        <v>4329</v>
      </c>
      <c r="H576" s="24">
        <v>813309830</v>
      </c>
      <c r="I576" s="25">
        <v>755883237</v>
      </c>
      <c r="J576" s="23" t="s">
        <v>57</v>
      </c>
      <c r="K576" s="23" t="s">
        <v>3576</v>
      </c>
      <c r="L576" s="22" t="s">
        <v>1161</v>
      </c>
      <c r="M576" s="22" t="s">
        <v>1162</v>
      </c>
      <c r="N576" s="22" t="s">
        <v>1163</v>
      </c>
      <c r="O576" s="22" t="s">
        <v>1164</v>
      </c>
      <c r="P576" s="26" t="s">
        <v>1165</v>
      </c>
      <c r="Q576" s="26" t="s">
        <v>1166</v>
      </c>
      <c r="R576" s="26" t="s">
        <v>1167</v>
      </c>
      <c r="S576" s="27" t="s">
        <v>1168</v>
      </c>
      <c r="T576" s="26" t="s">
        <v>1169</v>
      </c>
      <c r="U576" s="26" t="s">
        <v>1170</v>
      </c>
      <c r="V576" s="28">
        <v>7886</v>
      </c>
      <c r="W576" s="29">
        <v>19509</v>
      </c>
      <c r="X576" s="30">
        <v>43049</v>
      </c>
      <c r="Y576" s="26" t="s">
        <v>47</v>
      </c>
      <c r="Z576" s="29">
        <v>4600007870</v>
      </c>
      <c r="AA576" s="33">
        <f t="shared" si="8"/>
        <v>1</v>
      </c>
      <c r="AB576" s="31" t="s">
        <v>1205</v>
      </c>
      <c r="AC576" s="32" t="s">
        <v>360</v>
      </c>
      <c r="AD576" s="32"/>
      <c r="AE576" s="22" t="s">
        <v>4330</v>
      </c>
      <c r="AF576" s="26" t="s">
        <v>685</v>
      </c>
      <c r="AG576" s="22" t="s">
        <v>1173</v>
      </c>
    </row>
    <row r="577" spans="1:33" ht="105" x14ac:dyDescent="0.25">
      <c r="A577" s="20" t="s">
        <v>1159</v>
      </c>
      <c r="B577" s="21">
        <v>93141506</v>
      </c>
      <c r="C577" s="22" t="s">
        <v>1206</v>
      </c>
      <c r="D577" s="36">
        <v>43050</v>
      </c>
      <c r="E577" s="21" t="s">
        <v>3555</v>
      </c>
      <c r="F577" s="23" t="s">
        <v>4037</v>
      </c>
      <c r="G577" s="23" t="s">
        <v>4329</v>
      </c>
      <c r="H577" s="24">
        <v>821508257</v>
      </c>
      <c r="I577" s="25">
        <v>762443679</v>
      </c>
      <c r="J577" s="23" t="s">
        <v>57</v>
      </c>
      <c r="K577" s="23" t="s">
        <v>3576</v>
      </c>
      <c r="L577" s="22" t="s">
        <v>1161</v>
      </c>
      <c r="M577" s="22" t="s">
        <v>1162</v>
      </c>
      <c r="N577" s="22" t="s">
        <v>1163</v>
      </c>
      <c r="O577" s="22" t="s">
        <v>1164</v>
      </c>
      <c r="P577" s="26" t="s">
        <v>1165</v>
      </c>
      <c r="Q577" s="26" t="s">
        <v>1166</v>
      </c>
      <c r="R577" s="26" t="s">
        <v>1167</v>
      </c>
      <c r="S577" s="27" t="s">
        <v>1168</v>
      </c>
      <c r="T577" s="26" t="s">
        <v>1169</v>
      </c>
      <c r="U577" s="26" t="s">
        <v>1170</v>
      </c>
      <c r="V577" s="28">
        <v>7888</v>
      </c>
      <c r="W577" s="29">
        <v>19510</v>
      </c>
      <c r="X577" s="30">
        <v>43049</v>
      </c>
      <c r="Y577" s="26" t="s">
        <v>47</v>
      </c>
      <c r="Z577" s="29">
        <v>4600007853</v>
      </c>
      <c r="AA577" s="33">
        <f t="shared" si="8"/>
        <v>1</v>
      </c>
      <c r="AB577" s="31" t="s">
        <v>1207</v>
      </c>
      <c r="AC577" s="32" t="s">
        <v>360</v>
      </c>
      <c r="AD577" s="32"/>
      <c r="AE577" s="22" t="s">
        <v>4330</v>
      </c>
      <c r="AF577" s="26" t="s">
        <v>685</v>
      </c>
      <c r="AG577" s="22" t="s">
        <v>1173</v>
      </c>
    </row>
    <row r="578" spans="1:33" ht="90" x14ac:dyDescent="0.25">
      <c r="A578" s="20" t="s">
        <v>1159</v>
      </c>
      <c r="B578" s="21">
        <v>93141506</v>
      </c>
      <c r="C578" s="22" t="s">
        <v>1208</v>
      </c>
      <c r="D578" s="36">
        <v>43050</v>
      </c>
      <c r="E578" s="21" t="s">
        <v>3555</v>
      </c>
      <c r="F578" s="23" t="s">
        <v>4037</v>
      </c>
      <c r="G578" s="23" t="s">
        <v>4329</v>
      </c>
      <c r="H578" s="24">
        <v>197168918</v>
      </c>
      <c r="I578" s="25">
        <v>183074715</v>
      </c>
      <c r="J578" s="23" t="s">
        <v>57</v>
      </c>
      <c r="K578" s="23" t="s">
        <v>3576</v>
      </c>
      <c r="L578" s="22" t="s">
        <v>1161</v>
      </c>
      <c r="M578" s="22" t="s">
        <v>1162</v>
      </c>
      <c r="N578" s="22" t="s">
        <v>1163</v>
      </c>
      <c r="O578" s="22" t="s">
        <v>1164</v>
      </c>
      <c r="P578" s="26" t="s">
        <v>1165</v>
      </c>
      <c r="Q578" s="26" t="s">
        <v>1166</v>
      </c>
      <c r="R578" s="26" t="s">
        <v>1167</v>
      </c>
      <c r="S578" s="27" t="s">
        <v>1168</v>
      </c>
      <c r="T578" s="26" t="s">
        <v>1169</v>
      </c>
      <c r="U578" s="26" t="s">
        <v>1170</v>
      </c>
      <c r="V578" s="28">
        <v>7889</v>
      </c>
      <c r="W578" s="29">
        <v>19511</v>
      </c>
      <c r="X578" s="30">
        <v>43049</v>
      </c>
      <c r="Y578" s="26" t="s">
        <v>47</v>
      </c>
      <c r="Z578" s="29">
        <v>4600007799</v>
      </c>
      <c r="AA578" s="33">
        <f t="shared" si="8"/>
        <v>1</v>
      </c>
      <c r="AB578" s="31" t="s">
        <v>1209</v>
      </c>
      <c r="AC578" s="32" t="s">
        <v>360</v>
      </c>
      <c r="AD578" s="32"/>
      <c r="AE578" s="22" t="s">
        <v>4330</v>
      </c>
      <c r="AF578" s="26" t="s">
        <v>685</v>
      </c>
      <c r="AG578" s="22" t="s">
        <v>1173</v>
      </c>
    </row>
    <row r="579" spans="1:33" ht="135" x14ac:dyDescent="0.25">
      <c r="A579" s="20" t="s">
        <v>1159</v>
      </c>
      <c r="B579" s="21">
        <v>93141506</v>
      </c>
      <c r="C579" s="22" t="s">
        <v>1210</v>
      </c>
      <c r="D579" s="36">
        <v>43050</v>
      </c>
      <c r="E579" s="21" t="s">
        <v>3555</v>
      </c>
      <c r="F579" s="23" t="s">
        <v>4037</v>
      </c>
      <c r="G579" s="23" t="s">
        <v>4329</v>
      </c>
      <c r="H579" s="24">
        <v>3878505359</v>
      </c>
      <c r="I579" s="25">
        <v>3602784081</v>
      </c>
      <c r="J579" s="23" t="s">
        <v>57</v>
      </c>
      <c r="K579" s="23" t="s">
        <v>3576</v>
      </c>
      <c r="L579" s="22" t="s">
        <v>1161</v>
      </c>
      <c r="M579" s="22" t="s">
        <v>1162</v>
      </c>
      <c r="N579" s="22" t="s">
        <v>1163</v>
      </c>
      <c r="O579" s="22" t="s">
        <v>1164</v>
      </c>
      <c r="P579" s="26" t="s">
        <v>1165</v>
      </c>
      <c r="Q579" s="26" t="s">
        <v>1166</v>
      </c>
      <c r="R579" s="26" t="s">
        <v>1167</v>
      </c>
      <c r="S579" s="27" t="s">
        <v>1168</v>
      </c>
      <c r="T579" s="26" t="s">
        <v>1169</v>
      </c>
      <c r="U579" s="26" t="s">
        <v>1170</v>
      </c>
      <c r="V579" s="28">
        <v>7891</v>
      </c>
      <c r="W579" s="29">
        <v>19513</v>
      </c>
      <c r="X579" s="30">
        <v>43049</v>
      </c>
      <c r="Y579" s="26" t="s">
        <v>47</v>
      </c>
      <c r="Z579" s="29">
        <v>4600007902</v>
      </c>
      <c r="AA579" s="33">
        <f t="shared" si="8"/>
        <v>1</v>
      </c>
      <c r="AB579" s="31" t="s">
        <v>1211</v>
      </c>
      <c r="AC579" s="32" t="s">
        <v>360</v>
      </c>
      <c r="AD579" s="32"/>
      <c r="AE579" s="22" t="s">
        <v>4330</v>
      </c>
      <c r="AF579" s="26" t="s">
        <v>685</v>
      </c>
      <c r="AG579" s="22" t="s">
        <v>1173</v>
      </c>
    </row>
    <row r="580" spans="1:33" ht="90" x14ac:dyDescent="0.25">
      <c r="A580" s="20" t="s">
        <v>1159</v>
      </c>
      <c r="B580" s="21">
        <v>93141506</v>
      </c>
      <c r="C580" s="22" t="s">
        <v>1212</v>
      </c>
      <c r="D580" s="36">
        <v>43050</v>
      </c>
      <c r="E580" s="21" t="s">
        <v>3555</v>
      </c>
      <c r="F580" s="23" t="s">
        <v>4037</v>
      </c>
      <c r="G580" s="23" t="s">
        <v>4329</v>
      </c>
      <c r="H580" s="24">
        <v>359285583</v>
      </c>
      <c r="I580" s="25">
        <v>333602814</v>
      </c>
      <c r="J580" s="23" t="s">
        <v>57</v>
      </c>
      <c r="K580" s="23" t="s">
        <v>3576</v>
      </c>
      <c r="L580" s="22" t="s">
        <v>1161</v>
      </c>
      <c r="M580" s="22" t="s">
        <v>1162</v>
      </c>
      <c r="N580" s="22" t="s">
        <v>1163</v>
      </c>
      <c r="O580" s="22" t="s">
        <v>1164</v>
      </c>
      <c r="P580" s="26" t="s">
        <v>1165</v>
      </c>
      <c r="Q580" s="26" t="s">
        <v>1166</v>
      </c>
      <c r="R580" s="26" t="s">
        <v>1167</v>
      </c>
      <c r="S580" s="27" t="s">
        <v>1168</v>
      </c>
      <c r="T580" s="26" t="s">
        <v>1169</v>
      </c>
      <c r="U580" s="26" t="s">
        <v>1170</v>
      </c>
      <c r="V580" s="28">
        <v>7893</v>
      </c>
      <c r="W580" s="29">
        <v>19514</v>
      </c>
      <c r="X580" s="30">
        <v>43049</v>
      </c>
      <c r="Y580" s="26" t="s">
        <v>47</v>
      </c>
      <c r="Z580" s="29">
        <v>4600007843</v>
      </c>
      <c r="AA580" s="33">
        <f t="shared" si="8"/>
        <v>1</v>
      </c>
      <c r="AB580" s="31" t="s">
        <v>1213</v>
      </c>
      <c r="AC580" s="32" t="s">
        <v>360</v>
      </c>
      <c r="AD580" s="32"/>
      <c r="AE580" s="22" t="s">
        <v>4330</v>
      </c>
      <c r="AF580" s="26" t="s">
        <v>685</v>
      </c>
      <c r="AG580" s="22" t="s">
        <v>1173</v>
      </c>
    </row>
    <row r="581" spans="1:33" ht="90" x14ac:dyDescent="0.25">
      <c r="A581" s="20" t="s">
        <v>1159</v>
      </c>
      <c r="B581" s="21">
        <v>93141506</v>
      </c>
      <c r="C581" s="22" t="s">
        <v>1214</v>
      </c>
      <c r="D581" s="36">
        <v>43050</v>
      </c>
      <c r="E581" s="21" t="s">
        <v>3555</v>
      </c>
      <c r="F581" s="23" t="s">
        <v>4037</v>
      </c>
      <c r="G581" s="23" t="s">
        <v>4329</v>
      </c>
      <c r="H581" s="24">
        <v>227365200</v>
      </c>
      <c r="I581" s="25">
        <v>211503600</v>
      </c>
      <c r="J581" s="23" t="s">
        <v>57</v>
      </c>
      <c r="K581" s="23" t="s">
        <v>3576</v>
      </c>
      <c r="L581" s="22" t="s">
        <v>1161</v>
      </c>
      <c r="M581" s="22" t="s">
        <v>1162</v>
      </c>
      <c r="N581" s="22" t="s">
        <v>1163</v>
      </c>
      <c r="O581" s="22" t="s">
        <v>1164</v>
      </c>
      <c r="P581" s="26" t="s">
        <v>1165</v>
      </c>
      <c r="Q581" s="26" t="s">
        <v>1166</v>
      </c>
      <c r="R581" s="26" t="s">
        <v>1167</v>
      </c>
      <c r="S581" s="27" t="s">
        <v>1168</v>
      </c>
      <c r="T581" s="26" t="s">
        <v>1169</v>
      </c>
      <c r="U581" s="26" t="s">
        <v>1170</v>
      </c>
      <c r="V581" s="28">
        <v>7894</v>
      </c>
      <c r="W581" s="29">
        <v>19515</v>
      </c>
      <c r="X581" s="30">
        <v>43049</v>
      </c>
      <c r="Y581" s="26" t="s">
        <v>47</v>
      </c>
      <c r="Z581" s="29">
        <v>4600007791</v>
      </c>
      <c r="AA581" s="33">
        <f t="shared" si="8"/>
        <v>1</v>
      </c>
      <c r="AB581" s="31" t="s">
        <v>1215</v>
      </c>
      <c r="AC581" s="32" t="s">
        <v>360</v>
      </c>
      <c r="AD581" s="32"/>
      <c r="AE581" s="22" t="s">
        <v>4330</v>
      </c>
      <c r="AF581" s="26" t="s">
        <v>685</v>
      </c>
      <c r="AG581" s="22" t="s">
        <v>1173</v>
      </c>
    </row>
    <row r="582" spans="1:33" ht="90" x14ac:dyDescent="0.25">
      <c r="A582" s="20" t="s">
        <v>1159</v>
      </c>
      <c r="B582" s="21">
        <v>93141506</v>
      </c>
      <c r="C582" s="22" t="s">
        <v>1216</v>
      </c>
      <c r="D582" s="36">
        <v>43050</v>
      </c>
      <c r="E582" s="21" t="s">
        <v>3555</v>
      </c>
      <c r="F582" s="23" t="s">
        <v>4037</v>
      </c>
      <c r="G582" s="23" t="s">
        <v>4329</v>
      </c>
      <c r="H582" s="24">
        <v>262891890</v>
      </c>
      <c r="I582" s="25">
        <v>244099620</v>
      </c>
      <c r="J582" s="23" t="s">
        <v>57</v>
      </c>
      <c r="K582" s="23" t="s">
        <v>3576</v>
      </c>
      <c r="L582" s="22" t="s">
        <v>1161</v>
      </c>
      <c r="M582" s="22" t="s">
        <v>1162</v>
      </c>
      <c r="N582" s="22" t="s">
        <v>1163</v>
      </c>
      <c r="O582" s="22" t="s">
        <v>1164</v>
      </c>
      <c r="P582" s="26" t="s">
        <v>1165</v>
      </c>
      <c r="Q582" s="26" t="s">
        <v>1166</v>
      </c>
      <c r="R582" s="26" t="s">
        <v>1167</v>
      </c>
      <c r="S582" s="27" t="s">
        <v>1168</v>
      </c>
      <c r="T582" s="26" t="s">
        <v>1169</v>
      </c>
      <c r="U582" s="26" t="s">
        <v>1170</v>
      </c>
      <c r="V582" s="28">
        <v>7895</v>
      </c>
      <c r="W582" s="29">
        <v>19517</v>
      </c>
      <c r="X582" s="30">
        <v>43049</v>
      </c>
      <c r="Y582" s="26" t="s">
        <v>47</v>
      </c>
      <c r="Z582" s="29">
        <v>4600007807</v>
      </c>
      <c r="AA582" s="33">
        <f t="shared" si="8"/>
        <v>1</v>
      </c>
      <c r="AB582" s="31" t="s">
        <v>1217</v>
      </c>
      <c r="AC582" s="32" t="s">
        <v>360</v>
      </c>
      <c r="AD582" s="32"/>
      <c r="AE582" s="22" t="s">
        <v>4330</v>
      </c>
      <c r="AF582" s="26" t="s">
        <v>685</v>
      </c>
      <c r="AG582" s="22" t="s">
        <v>1173</v>
      </c>
    </row>
    <row r="583" spans="1:33" ht="90" x14ac:dyDescent="0.25">
      <c r="A583" s="20" t="s">
        <v>1159</v>
      </c>
      <c r="B583" s="21">
        <v>93141506</v>
      </c>
      <c r="C583" s="22" t="s">
        <v>1218</v>
      </c>
      <c r="D583" s="36">
        <v>43050</v>
      </c>
      <c r="E583" s="21" t="s">
        <v>3555</v>
      </c>
      <c r="F583" s="23" t="s">
        <v>4037</v>
      </c>
      <c r="G583" s="23" t="s">
        <v>4329</v>
      </c>
      <c r="H583" s="24">
        <v>728794740</v>
      </c>
      <c r="I583" s="25">
        <v>676698391</v>
      </c>
      <c r="J583" s="23" t="s">
        <v>57</v>
      </c>
      <c r="K583" s="23" t="s">
        <v>3576</v>
      </c>
      <c r="L583" s="22" t="s">
        <v>1161</v>
      </c>
      <c r="M583" s="22" t="s">
        <v>1162</v>
      </c>
      <c r="N583" s="22" t="s">
        <v>1163</v>
      </c>
      <c r="O583" s="22" t="s">
        <v>1164</v>
      </c>
      <c r="P583" s="26" t="s">
        <v>1165</v>
      </c>
      <c r="Q583" s="26" t="s">
        <v>1166</v>
      </c>
      <c r="R583" s="26" t="s">
        <v>1167</v>
      </c>
      <c r="S583" s="27" t="s">
        <v>1168</v>
      </c>
      <c r="T583" s="26" t="s">
        <v>1169</v>
      </c>
      <c r="U583" s="26" t="s">
        <v>1170</v>
      </c>
      <c r="V583" s="28">
        <v>7897</v>
      </c>
      <c r="W583" s="29">
        <v>19518</v>
      </c>
      <c r="X583" s="30">
        <v>43049</v>
      </c>
      <c r="Y583" s="26" t="s">
        <v>47</v>
      </c>
      <c r="Z583" s="29">
        <v>4600007831</v>
      </c>
      <c r="AA583" s="33">
        <f t="shared" si="8"/>
        <v>1</v>
      </c>
      <c r="AB583" s="31" t="s">
        <v>1219</v>
      </c>
      <c r="AC583" s="32" t="s">
        <v>360</v>
      </c>
      <c r="AD583" s="32"/>
      <c r="AE583" s="22" t="s">
        <v>4330</v>
      </c>
      <c r="AF583" s="26" t="s">
        <v>685</v>
      </c>
      <c r="AG583" s="22" t="s">
        <v>1173</v>
      </c>
    </row>
    <row r="584" spans="1:33" ht="90" x14ac:dyDescent="0.25">
      <c r="A584" s="20" t="s">
        <v>1159</v>
      </c>
      <c r="B584" s="21">
        <v>93141506</v>
      </c>
      <c r="C584" s="22" t="s">
        <v>1220</v>
      </c>
      <c r="D584" s="36">
        <v>43050</v>
      </c>
      <c r="E584" s="21" t="s">
        <v>3555</v>
      </c>
      <c r="F584" s="23" t="s">
        <v>4037</v>
      </c>
      <c r="G584" s="23" t="s">
        <v>4329</v>
      </c>
      <c r="H584" s="24">
        <v>365127625</v>
      </c>
      <c r="I584" s="25">
        <v>339027250</v>
      </c>
      <c r="J584" s="23" t="s">
        <v>57</v>
      </c>
      <c r="K584" s="23" t="s">
        <v>3576</v>
      </c>
      <c r="L584" s="22" t="s">
        <v>1161</v>
      </c>
      <c r="M584" s="22" t="s">
        <v>1162</v>
      </c>
      <c r="N584" s="22" t="s">
        <v>1163</v>
      </c>
      <c r="O584" s="22" t="s">
        <v>1164</v>
      </c>
      <c r="P584" s="26" t="s">
        <v>1165</v>
      </c>
      <c r="Q584" s="26" t="s">
        <v>1166</v>
      </c>
      <c r="R584" s="26" t="s">
        <v>1167</v>
      </c>
      <c r="S584" s="27" t="s">
        <v>1168</v>
      </c>
      <c r="T584" s="26" t="s">
        <v>1169</v>
      </c>
      <c r="U584" s="26" t="s">
        <v>1170</v>
      </c>
      <c r="V584" s="28">
        <v>7903</v>
      </c>
      <c r="W584" s="29">
        <v>19520</v>
      </c>
      <c r="X584" s="30">
        <v>43049</v>
      </c>
      <c r="Y584" s="26" t="s">
        <v>47</v>
      </c>
      <c r="Z584" s="29">
        <v>4600007818</v>
      </c>
      <c r="AA584" s="33">
        <f t="shared" si="8"/>
        <v>1</v>
      </c>
      <c r="AB584" s="31" t="s">
        <v>1221</v>
      </c>
      <c r="AC584" s="32" t="s">
        <v>360</v>
      </c>
      <c r="AD584" s="32"/>
      <c r="AE584" s="22" t="s">
        <v>4330</v>
      </c>
      <c r="AF584" s="26" t="s">
        <v>685</v>
      </c>
      <c r="AG584" s="22" t="s">
        <v>1173</v>
      </c>
    </row>
    <row r="585" spans="1:33" ht="90" x14ac:dyDescent="0.25">
      <c r="A585" s="20" t="s">
        <v>1159</v>
      </c>
      <c r="B585" s="21">
        <v>93141506</v>
      </c>
      <c r="C585" s="22" t="s">
        <v>1222</v>
      </c>
      <c r="D585" s="36">
        <v>43050</v>
      </c>
      <c r="E585" s="21" t="s">
        <v>3555</v>
      </c>
      <c r="F585" s="23" t="s">
        <v>4037</v>
      </c>
      <c r="G585" s="23" t="s">
        <v>4329</v>
      </c>
      <c r="H585" s="24">
        <v>306707205</v>
      </c>
      <c r="I585" s="25">
        <v>284782890</v>
      </c>
      <c r="J585" s="23" t="s">
        <v>57</v>
      </c>
      <c r="K585" s="23" t="s">
        <v>3576</v>
      </c>
      <c r="L585" s="22" t="s">
        <v>1161</v>
      </c>
      <c r="M585" s="22" t="s">
        <v>1162</v>
      </c>
      <c r="N585" s="22" t="s">
        <v>1163</v>
      </c>
      <c r="O585" s="22" t="s">
        <v>1164</v>
      </c>
      <c r="P585" s="26" t="s">
        <v>1165</v>
      </c>
      <c r="Q585" s="26" t="s">
        <v>1166</v>
      </c>
      <c r="R585" s="26" t="s">
        <v>1167</v>
      </c>
      <c r="S585" s="27" t="s">
        <v>1168</v>
      </c>
      <c r="T585" s="26" t="s">
        <v>1169</v>
      </c>
      <c r="U585" s="26" t="s">
        <v>1170</v>
      </c>
      <c r="V585" s="28">
        <v>7905</v>
      </c>
      <c r="W585" s="29">
        <v>19521</v>
      </c>
      <c r="X585" s="30">
        <v>43049</v>
      </c>
      <c r="Y585" s="26" t="s">
        <v>47</v>
      </c>
      <c r="Z585" s="29">
        <v>4600007780</v>
      </c>
      <c r="AA585" s="33">
        <f t="shared" si="8"/>
        <v>1</v>
      </c>
      <c r="AB585" s="31" t="s">
        <v>1223</v>
      </c>
      <c r="AC585" s="32" t="s">
        <v>360</v>
      </c>
      <c r="AD585" s="32"/>
      <c r="AE585" s="22" t="s">
        <v>4330</v>
      </c>
      <c r="AF585" s="26" t="s">
        <v>685</v>
      </c>
      <c r="AG585" s="22" t="s">
        <v>1173</v>
      </c>
    </row>
    <row r="586" spans="1:33" ht="90" x14ac:dyDescent="0.25">
      <c r="A586" s="20" t="s">
        <v>1159</v>
      </c>
      <c r="B586" s="21">
        <v>93141506</v>
      </c>
      <c r="C586" s="22" t="s">
        <v>1224</v>
      </c>
      <c r="D586" s="36">
        <v>43050</v>
      </c>
      <c r="E586" s="21" t="s">
        <v>3555</v>
      </c>
      <c r="F586" s="23" t="s">
        <v>4037</v>
      </c>
      <c r="G586" s="23" t="s">
        <v>4329</v>
      </c>
      <c r="H586" s="24">
        <v>268733932</v>
      </c>
      <c r="I586" s="25">
        <v>249524056</v>
      </c>
      <c r="J586" s="23" t="s">
        <v>57</v>
      </c>
      <c r="K586" s="23" t="s">
        <v>3576</v>
      </c>
      <c r="L586" s="22" t="s">
        <v>1161</v>
      </c>
      <c r="M586" s="22" t="s">
        <v>1162</v>
      </c>
      <c r="N586" s="22" t="s">
        <v>1163</v>
      </c>
      <c r="O586" s="22" t="s">
        <v>1164</v>
      </c>
      <c r="P586" s="26" t="s">
        <v>1165</v>
      </c>
      <c r="Q586" s="26" t="s">
        <v>1166</v>
      </c>
      <c r="R586" s="26" t="s">
        <v>1167</v>
      </c>
      <c r="S586" s="27" t="s">
        <v>1168</v>
      </c>
      <c r="T586" s="26" t="s">
        <v>1169</v>
      </c>
      <c r="U586" s="26" t="s">
        <v>1170</v>
      </c>
      <c r="V586" s="28">
        <v>7908</v>
      </c>
      <c r="W586" s="29">
        <v>19524</v>
      </c>
      <c r="X586" s="30">
        <v>43049</v>
      </c>
      <c r="Y586" s="26" t="s">
        <v>47</v>
      </c>
      <c r="Z586" s="29">
        <v>4600007847</v>
      </c>
      <c r="AA586" s="33">
        <f t="shared" si="8"/>
        <v>1</v>
      </c>
      <c r="AB586" s="31" t="s">
        <v>1225</v>
      </c>
      <c r="AC586" s="32" t="s">
        <v>360</v>
      </c>
      <c r="AD586" s="32"/>
      <c r="AE586" s="22" t="s">
        <v>4330</v>
      </c>
      <c r="AF586" s="26" t="s">
        <v>685</v>
      </c>
      <c r="AG586" s="22" t="s">
        <v>1173</v>
      </c>
    </row>
    <row r="587" spans="1:33" ht="90" x14ac:dyDescent="0.25">
      <c r="A587" s="20" t="s">
        <v>1159</v>
      </c>
      <c r="B587" s="21">
        <v>93141506</v>
      </c>
      <c r="C587" s="22" t="s">
        <v>1226</v>
      </c>
      <c r="D587" s="36">
        <v>43050</v>
      </c>
      <c r="E587" s="21" t="s">
        <v>3555</v>
      </c>
      <c r="F587" s="23" t="s">
        <v>4037</v>
      </c>
      <c r="G587" s="23" t="s">
        <v>4329</v>
      </c>
      <c r="H587" s="24">
        <v>293562611</v>
      </c>
      <c r="I587" s="25">
        <v>272577909</v>
      </c>
      <c r="J587" s="23" t="s">
        <v>57</v>
      </c>
      <c r="K587" s="23" t="s">
        <v>3576</v>
      </c>
      <c r="L587" s="22" t="s">
        <v>1161</v>
      </c>
      <c r="M587" s="22" t="s">
        <v>1162</v>
      </c>
      <c r="N587" s="22" t="s">
        <v>1163</v>
      </c>
      <c r="O587" s="22" t="s">
        <v>1164</v>
      </c>
      <c r="P587" s="26" t="s">
        <v>1165</v>
      </c>
      <c r="Q587" s="26" t="s">
        <v>1166</v>
      </c>
      <c r="R587" s="26" t="s">
        <v>1167</v>
      </c>
      <c r="S587" s="27" t="s">
        <v>1168</v>
      </c>
      <c r="T587" s="26" t="s">
        <v>1169</v>
      </c>
      <c r="U587" s="26" t="s">
        <v>1170</v>
      </c>
      <c r="V587" s="28">
        <v>7909</v>
      </c>
      <c r="W587" s="29">
        <v>19525</v>
      </c>
      <c r="X587" s="30">
        <v>43049</v>
      </c>
      <c r="Y587" s="26" t="s">
        <v>47</v>
      </c>
      <c r="Z587" s="29">
        <v>4600007796</v>
      </c>
      <c r="AA587" s="33">
        <f t="shared" si="8"/>
        <v>1</v>
      </c>
      <c r="AB587" s="31" t="s">
        <v>1227</v>
      </c>
      <c r="AC587" s="32" t="s">
        <v>360</v>
      </c>
      <c r="AD587" s="32"/>
      <c r="AE587" s="22" t="s">
        <v>4330</v>
      </c>
      <c r="AF587" s="26" t="s">
        <v>685</v>
      </c>
      <c r="AG587" s="22" t="s">
        <v>1173</v>
      </c>
    </row>
    <row r="588" spans="1:33" ht="90" x14ac:dyDescent="0.25">
      <c r="A588" s="20" t="s">
        <v>1159</v>
      </c>
      <c r="B588" s="21">
        <v>93141506</v>
      </c>
      <c r="C588" s="22" t="s">
        <v>1228</v>
      </c>
      <c r="D588" s="36">
        <v>43050</v>
      </c>
      <c r="E588" s="21" t="s">
        <v>3555</v>
      </c>
      <c r="F588" s="23" t="s">
        <v>4037</v>
      </c>
      <c r="G588" s="23" t="s">
        <v>4329</v>
      </c>
      <c r="H588" s="24">
        <v>794517712</v>
      </c>
      <c r="I588" s="25">
        <v>737723296</v>
      </c>
      <c r="J588" s="23" t="s">
        <v>57</v>
      </c>
      <c r="K588" s="23" t="s">
        <v>3576</v>
      </c>
      <c r="L588" s="22" t="s">
        <v>1161</v>
      </c>
      <c r="M588" s="22" t="s">
        <v>1162</v>
      </c>
      <c r="N588" s="22" t="s">
        <v>1163</v>
      </c>
      <c r="O588" s="22" t="s">
        <v>1164</v>
      </c>
      <c r="P588" s="26" t="s">
        <v>1165</v>
      </c>
      <c r="Q588" s="26" t="s">
        <v>1166</v>
      </c>
      <c r="R588" s="26" t="s">
        <v>1167</v>
      </c>
      <c r="S588" s="27" t="s">
        <v>1168</v>
      </c>
      <c r="T588" s="26" t="s">
        <v>1169</v>
      </c>
      <c r="U588" s="26" t="s">
        <v>1170</v>
      </c>
      <c r="V588" s="28">
        <v>7911</v>
      </c>
      <c r="W588" s="29">
        <v>19526</v>
      </c>
      <c r="X588" s="30">
        <v>43049</v>
      </c>
      <c r="Y588" s="26" t="s">
        <v>47</v>
      </c>
      <c r="Z588" s="29">
        <v>4600007768</v>
      </c>
      <c r="AA588" s="33">
        <f t="shared" ref="AA588:AA651" si="9">+IF(AND(W588="",X588="",Y588="",Z588=""),"",IF(AND(W588&lt;&gt;"",X588="",Y588="",Z588=""),0%,IF(AND(W588&lt;&gt;"",X588&lt;&gt;"",Y588="",Z588=""),33%,IF(AND(W588&lt;&gt;"",X588&lt;&gt;"",Y588&lt;&gt;"",Z588=""),66%,IF(AND(W588&lt;&gt;"",X588&lt;&gt;"",Y588&lt;&gt;"",Z588&lt;&gt;""),100%,"Información incompleta")))))</f>
        <v>1</v>
      </c>
      <c r="AB588" s="31" t="s">
        <v>1229</v>
      </c>
      <c r="AC588" s="32" t="s">
        <v>360</v>
      </c>
      <c r="AD588" s="32"/>
      <c r="AE588" s="22" t="s">
        <v>4330</v>
      </c>
      <c r="AF588" s="26" t="s">
        <v>685</v>
      </c>
      <c r="AG588" s="22" t="s">
        <v>1173</v>
      </c>
    </row>
    <row r="589" spans="1:33" ht="90" x14ac:dyDescent="0.25">
      <c r="A589" s="20" t="s">
        <v>1159</v>
      </c>
      <c r="B589" s="21">
        <v>93141506</v>
      </c>
      <c r="C589" s="22" t="s">
        <v>1230</v>
      </c>
      <c r="D589" s="36">
        <v>43050</v>
      </c>
      <c r="E589" s="21" t="s">
        <v>3555</v>
      </c>
      <c r="F589" s="23" t="s">
        <v>4037</v>
      </c>
      <c r="G589" s="23" t="s">
        <v>4329</v>
      </c>
      <c r="H589" s="24">
        <v>797438733</v>
      </c>
      <c r="I589" s="25">
        <v>740435514</v>
      </c>
      <c r="J589" s="23" t="s">
        <v>57</v>
      </c>
      <c r="K589" s="23" t="s">
        <v>3576</v>
      </c>
      <c r="L589" s="22" t="s">
        <v>1161</v>
      </c>
      <c r="M589" s="22" t="s">
        <v>1162</v>
      </c>
      <c r="N589" s="22" t="s">
        <v>1163</v>
      </c>
      <c r="O589" s="22" t="s">
        <v>1164</v>
      </c>
      <c r="P589" s="26" t="s">
        <v>1165</v>
      </c>
      <c r="Q589" s="26" t="s">
        <v>1166</v>
      </c>
      <c r="R589" s="26" t="s">
        <v>1167</v>
      </c>
      <c r="S589" s="27" t="s">
        <v>1168</v>
      </c>
      <c r="T589" s="26" t="s">
        <v>1169</v>
      </c>
      <c r="U589" s="26" t="s">
        <v>1170</v>
      </c>
      <c r="V589" s="28">
        <v>7913</v>
      </c>
      <c r="W589" s="29">
        <v>19527</v>
      </c>
      <c r="X589" s="30">
        <v>43049</v>
      </c>
      <c r="Y589" s="26" t="s">
        <v>47</v>
      </c>
      <c r="Z589" s="29">
        <v>4600007801</v>
      </c>
      <c r="AA589" s="33">
        <f t="shared" si="9"/>
        <v>1</v>
      </c>
      <c r="AB589" s="31" t="s">
        <v>1231</v>
      </c>
      <c r="AC589" s="32" t="s">
        <v>360</v>
      </c>
      <c r="AD589" s="32"/>
      <c r="AE589" s="22" t="s">
        <v>4330</v>
      </c>
      <c r="AF589" s="26" t="s">
        <v>685</v>
      </c>
      <c r="AG589" s="22" t="s">
        <v>1173</v>
      </c>
    </row>
    <row r="590" spans="1:33" ht="90" x14ac:dyDescent="0.25">
      <c r="A590" s="20" t="s">
        <v>1159</v>
      </c>
      <c r="B590" s="21">
        <v>93141506</v>
      </c>
      <c r="C590" s="22" t="s">
        <v>1232</v>
      </c>
      <c r="D590" s="36">
        <v>43050</v>
      </c>
      <c r="E590" s="21" t="s">
        <v>3555</v>
      </c>
      <c r="F590" s="23" t="s">
        <v>4037</v>
      </c>
      <c r="G590" s="23" t="s">
        <v>4329</v>
      </c>
      <c r="H590" s="24">
        <v>1485339179</v>
      </c>
      <c r="I590" s="25">
        <v>1379162853</v>
      </c>
      <c r="J590" s="23" t="s">
        <v>57</v>
      </c>
      <c r="K590" s="23" t="s">
        <v>3576</v>
      </c>
      <c r="L590" s="22" t="s">
        <v>1161</v>
      </c>
      <c r="M590" s="22" t="s">
        <v>1162</v>
      </c>
      <c r="N590" s="22" t="s">
        <v>1163</v>
      </c>
      <c r="O590" s="22" t="s">
        <v>1164</v>
      </c>
      <c r="P590" s="26" t="s">
        <v>1165</v>
      </c>
      <c r="Q590" s="26" t="s">
        <v>1166</v>
      </c>
      <c r="R590" s="26" t="s">
        <v>1167</v>
      </c>
      <c r="S590" s="27" t="s">
        <v>1168</v>
      </c>
      <c r="T590" s="26" t="s">
        <v>1169</v>
      </c>
      <c r="U590" s="26" t="s">
        <v>1170</v>
      </c>
      <c r="V590" s="28">
        <v>7917</v>
      </c>
      <c r="W590" s="29">
        <v>19529</v>
      </c>
      <c r="X590" s="30">
        <v>43049</v>
      </c>
      <c r="Y590" s="26" t="s">
        <v>47</v>
      </c>
      <c r="Z590" s="29">
        <v>4600007794</v>
      </c>
      <c r="AA590" s="33">
        <f t="shared" si="9"/>
        <v>1</v>
      </c>
      <c r="AB590" s="31" t="s">
        <v>1233</v>
      </c>
      <c r="AC590" s="32" t="s">
        <v>360</v>
      </c>
      <c r="AD590" s="32"/>
      <c r="AE590" s="22" t="s">
        <v>4330</v>
      </c>
      <c r="AF590" s="26" t="s">
        <v>685</v>
      </c>
      <c r="AG590" s="22" t="s">
        <v>1173</v>
      </c>
    </row>
    <row r="591" spans="1:33" ht="90" x14ac:dyDescent="0.25">
      <c r="A591" s="20" t="s">
        <v>1159</v>
      </c>
      <c r="B591" s="21">
        <v>93141506</v>
      </c>
      <c r="C591" s="22" t="s">
        <v>1234</v>
      </c>
      <c r="D591" s="36">
        <v>43050</v>
      </c>
      <c r="E591" s="21" t="s">
        <v>3555</v>
      </c>
      <c r="F591" s="23" t="s">
        <v>4037</v>
      </c>
      <c r="G591" s="23" t="s">
        <v>4329</v>
      </c>
      <c r="H591" s="24">
        <v>370969667</v>
      </c>
      <c r="I591" s="25">
        <v>344451686</v>
      </c>
      <c r="J591" s="23" t="s">
        <v>57</v>
      </c>
      <c r="K591" s="23" t="s">
        <v>3576</v>
      </c>
      <c r="L591" s="22" t="s">
        <v>1161</v>
      </c>
      <c r="M591" s="22" t="s">
        <v>1162</v>
      </c>
      <c r="N591" s="22" t="s">
        <v>1163</v>
      </c>
      <c r="O591" s="22" t="s">
        <v>1164</v>
      </c>
      <c r="P591" s="26" t="s">
        <v>1165</v>
      </c>
      <c r="Q591" s="26" t="s">
        <v>1166</v>
      </c>
      <c r="R591" s="26" t="s">
        <v>1167</v>
      </c>
      <c r="S591" s="27" t="s">
        <v>1168</v>
      </c>
      <c r="T591" s="26" t="s">
        <v>1169</v>
      </c>
      <c r="U591" s="26" t="s">
        <v>1170</v>
      </c>
      <c r="V591" s="28">
        <v>7918</v>
      </c>
      <c r="W591" s="29">
        <v>19534</v>
      </c>
      <c r="X591" s="30">
        <v>43049</v>
      </c>
      <c r="Y591" s="26" t="s">
        <v>47</v>
      </c>
      <c r="Z591" s="29">
        <v>4600007802</v>
      </c>
      <c r="AA591" s="33">
        <f t="shared" si="9"/>
        <v>1</v>
      </c>
      <c r="AB591" s="31" t="s">
        <v>1235</v>
      </c>
      <c r="AC591" s="32" t="s">
        <v>360</v>
      </c>
      <c r="AD591" s="32"/>
      <c r="AE591" s="22" t="s">
        <v>4330</v>
      </c>
      <c r="AF591" s="26" t="s">
        <v>685</v>
      </c>
      <c r="AG591" s="22" t="s">
        <v>1173</v>
      </c>
    </row>
    <row r="592" spans="1:33" ht="105" x14ac:dyDescent="0.25">
      <c r="A592" s="20" t="s">
        <v>1159</v>
      </c>
      <c r="B592" s="21">
        <v>93141506</v>
      </c>
      <c r="C592" s="22" t="s">
        <v>1236</v>
      </c>
      <c r="D592" s="36">
        <v>43050</v>
      </c>
      <c r="E592" s="21" t="s">
        <v>3555</v>
      </c>
      <c r="F592" s="23" t="s">
        <v>4037</v>
      </c>
      <c r="G592" s="23" t="s">
        <v>4329</v>
      </c>
      <c r="H592" s="24">
        <v>579266457</v>
      </c>
      <c r="I592" s="25">
        <v>537637079</v>
      </c>
      <c r="J592" s="23" t="s">
        <v>57</v>
      </c>
      <c r="K592" s="23" t="s">
        <v>3576</v>
      </c>
      <c r="L592" s="22" t="s">
        <v>1161</v>
      </c>
      <c r="M592" s="22" t="s">
        <v>1162</v>
      </c>
      <c r="N592" s="22" t="s">
        <v>1163</v>
      </c>
      <c r="O592" s="22" t="s">
        <v>1164</v>
      </c>
      <c r="P592" s="26" t="s">
        <v>1165</v>
      </c>
      <c r="Q592" s="26" t="s">
        <v>1166</v>
      </c>
      <c r="R592" s="26" t="s">
        <v>1167</v>
      </c>
      <c r="S592" s="27" t="s">
        <v>1168</v>
      </c>
      <c r="T592" s="26" t="s">
        <v>1169</v>
      </c>
      <c r="U592" s="26" t="s">
        <v>1170</v>
      </c>
      <c r="V592" s="28">
        <v>7919</v>
      </c>
      <c r="W592" s="29">
        <v>19535</v>
      </c>
      <c r="X592" s="30">
        <v>43049</v>
      </c>
      <c r="Y592" s="26" t="s">
        <v>47</v>
      </c>
      <c r="Z592" s="29">
        <v>4600007747</v>
      </c>
      <c r="AA592" s="33">
        <f t="shared" si="9"/>
        <v>1</v>
      </c>
      <c r="AB592" s="31" t="s">
        <v>1237</v>
      </c>
      <c r="AC592" s="32" t="s">
        <v>360</v>
      </c>
      <c r="AD592" s="32"/>
      <c r="AE592" s="22" t="s">
        <v>4330</v>
      </c>
      <c r="AF592" s="26" t="s">
        <v>685</v>
      </c>
      <c r="AG592" s="22" t="s">
        <v>1173</v>
      </c>
    </row>
    <row r="593" spans="1:33" ht="90" x14ac:dyDescent="0.25">
      <c r="A593" s="20" t="s">
        <v>1159</v>
      </c>
      <c r="B593" s="21">
        <v>93141506</v>
      </c>
      <c r="C593" s="22" t="s">
        <v>1238</v>
      </c>
      <c r="D593" s="36">
        <v>43050</v>
      </c>
      <c r="E593" s="21" t="s">
        <v>3555</v>
      </c>
      <c r="F593" s="23" t="s">
        <v>4037</v>
      </c>
      <c r="G593" s="23" t="s">
        <v>4329</v>
      </c>
      <c r="H593" s="24">
        <v>146051050</v>
      </c>
      <c r="I593" s="25">
        <v>135610900</v>
      </c>
      <c r="J593" s="23" t="s">
        <v>57</v>
      </c>
      <c r="K593" s="23" t="s">
        <v>3576</v>
      </c>
      <c r="L593" s="22" t="s">
        <v>1161</v>
      </c>
      <c r="M593" s="22" t="s">
        <v>1162</v>
      </c>
      <c r="N593" s="22" t="s">
        <v>1163</v>
      </c>
      <c r="O593" s="22" t="s">
        <v>1164</v>
      </c>
      <c r="P593" s="26" t="s">
        <v>1165</v>
      </c>
      <c r="Q593" s="26" t="s">
        <v>1166</v>
      </c>
      <c r="R593" s="26" t="s">
        <v>1167</v>
      </c>
      <c r="S593" s="27" t="s">
        <v>1168</v>
      </c>
      <c r="T593" s="26" t="s">
        <v>1169</v>
      </c>
      <c r="U593" s="26" t="s">
        <v>1170</v>
      </c>
      <c r="V593" s="28">
        <v>7920</v>
      </c>
      <c r="W593" s="29">
        <v>19536</v>
      </c>
      <c r="X593" s="30">
        <v>43049</v>
      </c>
      <c r="Y593" s="26" t="s">
        <v>47</v>
      </c>
      <c r="Z593" s="29">
        <v>4600007760</v>
      </c>
      <c r="AA593" s="33">
        <f t="shared" si="9"/>
        <v>1</v>
      </c>
      <c r="AB593" s="31" t="s">
        <v>1239</v>
      </c>
      <c r="AC593" s="32" t="s">
        <v>360</v>
      </c>
      <c r="AD593" s="32"/>
      <c r="AE593" s="22" t="s">
        <v>4330</v>
      </c>
      <c r="AF593" s="26" t="s">
        <v>685</v>
      </c>
      <c r="AG593" s="22" t="s">
        <v>1173</v>
      </c>
    </row>
    <row r="594" spans="1:33" ht="90" x14ac:dyDescent="0.25">
      <c r="A594" s="20" t="s">
        <v>1159</v>
      </c>
      <c r="B594" s="21">
        <v>93141506</v>
      </c>
      <c r="C594" s="22" t="s">
        <v>1240</v>
      </c>
      <c r="D594" s="36">
        <v>43050</v>
      </c>
      <c r="E594" s="21" t="s">
        <v>3555</v>
      </c>
      <c r="F594" s="23" t="s">
        <v>4037</v>
      </c>
      <c r="G594" s="23" t="s">
        <v>4329</v>
      </c>
      <c r="H594" s="24">
        <v>759465460</v>
      </c>
      <c r="I594" s="25">
        <v>705176680</v>
      </c>
      <c r="J594" s="23" t="s">
        <v>57</v>
      </c>
      <c r="K594" s="23" t="s">
        <v>3576</v>
      </c>
      <c r="L594" s="22" t="s">
        <v>1161</v>
      </c>
      <c r="M594" s="22" t="s">
        <v>1162</v>
      </c>
      <c r="N594" s="22" t="s">
        <v>1163</v>
      </c>
      <c r="O594" s="22" t="s">
        <v>1164</v>
      </c>
      <c r="P594" s="26" t="s">
        <v>1165</v>
      </c>
      <c r="Q594" s="26" t="s">
        <v>1166</v>
      </c>
      <c r="R594" s="26" t="s">
        <v>1167</v>
      </c>
      <c r="S594" s="27" t="s">
        <v>1168</v>
      </c>
      <c r="T594" s="26" t="s">
        <v>1169</v>
      </c>
      <c r="U594" s="26" t="s">
        <v>1170</v>
      </c>
      <c r="V594" s="28">
        <v>7898</v>
      </c>
      <c r="W594" s="29">
        <v>19559</v>
      </c>
      <c r="X594" s="30">
        <v>43049</v>
      </c>
      <c r="Y594" s="26" t="s">
        <v>47</v>
      </c>
      <c r="Z594" s="29">
        <v>4600007874</v>
      </c>
      <c r="AA594" s="33">
        <f t="shared" si="9"/>
        <v>1</v>
      </c>
      <c r="AB594" s="31" t="s">
        <v>1241</v>
      </c>
      <c r="AC594" s="32" t="s">
        <v>360</v>
      </c>
      <c r="AD594" s="32"/>
      <c r="AE594" s="22" t="s">
        <v>4330</v>
      </c>
      <c r="AF594" s="26" t="s">
        <v>685</v>
      </c>
      <c r="AG594" s="22" t="s">
        <v>1173</v>
      </c>
    </row>
    <row r="595" spans="1:33" ht="90" x14ac:dyDescent="0.25">
      <c r="A595" s="20" t="s">
        <v>1159</v>
      </c>
      <c r="B595" s="21">
        <v>93141506</v>
      </c>
      <c r="C595" s="22" t="s">
        <v>1242</v>
      </c>
      <c r="D595" s="36">
        <v>43050</v>
      </c>
      <c r="E595" s="21" t="s">
        <v>3555</v>
      </c>
      <c r="F595" s="23" t="s">
        <v>4037</v>
      </c>
      <c r="G595" s="23" t="s">
        <v>4329</v>
      </c>
      <c r="H595" s="24">
        <v>146051050</v>
      </c>
      <c r="I595" s="25">
        <v>135610900</v>
      </c>
      <c r="J595" s="23" t="s">
        <v>57</v>
      </c>
      <c r="K595" s="23" t="s">
        <v>3576</v>
      </c>
      <c r="L595" s="22" t="s">
        <v>1161</v>
      </c>
      <c r="M595" s="22" t="s">
        <v>1162</v>
      </c>
      <c r="N595" s="22" t="s">
        <v>1163</v>
      </c>
      <c r="O595" s="22" t="s">
        <v>1164</v>
      </c>
      <c r="P595" s="26" t="s">
        <v>1165</v>
      </c>
      <c r="Q595" s="26" t="s">
        <v>1166</v>
      </c>
      <c r="R595" s="26" t="s">
        <v>1167</v>
      </c>
      <c r="S595" s="27" t="s">
        <v>1168</v>
      </c>
      <c r="T595" s="26" t="s">
        <v>1169</v>
      </c>
      <c r="U595" s="26" t="s">
        <v>1170</v>
      </c>
      <c r="V595" s="28">
        <v>7921</v>
      </c>
      <c r="W595" s="29">
        <v>19541</v>
      </c>
      <c r="X595" s="30">
        <v>43049</v>
      </c>
      <c r="Y595" s="26" t="s">
        <v>47</v>
      </c>
      <c r="Z595" s="29">
        <v>4600007833</v>
      </c>
      <c r="AA595" s="33">
        <f t="shared" si="9"/>
        <v>1</v>
      </c>
      <c r="AB595" s="31" t="s">
        <v>1243</v>
      </c>
      <c r="AC595" s="32" t="s">
        <v>360</v>
      </c>
      <c r="AD595" s="32"/>
      <c r="AE595" s="22" t="s">
        <v>4330</v>
      </c>
      <c r="AF595" s="26" t="s">
        <v>685</v>
      </c>
      <c r="AG595" s="22" t="s">
        <v>1173</v>
      </c>
    </row>
    <row r="596" spans="1:33" ht="105" x14ac:dyDescent="0.25">
      <c r="A596" s="20" t="s">
        <v>1159</v>
      </c>
      <c r="B596" s="21">
        <v>93141506</v>
      </c>
      <c r="C596" s="22" t="s">
        <v>1244</v>
      </c>
      <c r="D596" s="36">
        <v>43050</v>
      </c>
      <c r="E596" s="21" t="s">
        <v>3555</v>
      </c>
      <c r="F596" s="23" t="s">
        <v>4037</v>
      </c>
      <c r="G596" s="23" t="s">
        <v>4329</v>
      </c>
      <c r="H596" s="24">
        <v>760947807</v>
      </c>
      <c r="I596" s="25">
        <v>706242029</v>
      </c>
      <c r="J596" s="23" t="s">
        <v>57</v>
      </c>
      <c r="K596" s="23" t="s">
        <v>3576</v>
      </c>
      <c r="L596" s="22" t="s">
        <v>1161</v>
      </c>
      <c r="M596" s="22" t="s">
        <v>1162</v>
      </c>
      <c r="N596" s="22" t="s">
        <v>1163</v>
      </c>
      <c r="O596" s="22" t="s">
        <v>1164</v>
      </c>
      <c r="P596" s="26" t="s">
        <v>1165</v>
      </c>
      <c r="Q596" s="26" t="s">
        <v>1166</v>
      </c>
      <c r="R596" s="26" t="s">
        <v>1167</v>
      </c>
      <c r="S596" s="27" t="s">
        <v>1168</v>
      </c>
      <c r="T596" s="26" t="s">
        <v>1169</v>
      </c>
      <c r="U596" s="26" t="s">
        <v>1170</v>
      </c>
      <c r="V596" s="28">
        <v>7922</v>
      </c>
      <c r="W596" s="29">
        <v>19542</v>
      </c>
      <c r="X596" s="30">
        <v>43049</v>
      </c>
      <c r="Y596" s="26" t="s">
        <v>47</v>
      </c>
      <c r="Z596" s="29">
        <v>4600007804</v>
      </c>
      <c r="AA596" s="33">
        <f t="shared" si="9"/>
        <v>1</v>
      </c>
      <c r="AB596" s="31" t="s">
        <v>1245</v>
      </c>
      <c r="AC596" s="32" t="s">
        <v>360</v>
      </c>
      <c r="AD596" s="32"/>
      <c r="AE596" s="22" t="s">
        <v>4330</v>
      </c>
      <c r="AF596" s="26" t="s">
        <v>685</v>
      </c>
      <c r="AG596" s="22" t="s">
        <v>1173</v>
      </c>
    </row>
    <row r="597" spans="1:33" ht="90" x14ac:dyDescent="0.25">
      <c r="A597" s="20" t="s">
        <v>1159</v>
      </c>
      <c r="B597" s="21">
        <v>93141506</v>
      </c>
      <c r="C597" s="22" t="s">
        <v>1246</v>
      </c>
      <c r="D597" s="36">
        <v>43050</v>
      </c>
      <c r="E597" s="21" t="s">
        <v>3555</v>
      </c>
      <c r="F597" s="23" t="s">
        <v>4037</v>
      </c>
      <c r="G597" s="23" t="s">
        <v>4329</v>
      </c>
      <c r="H597" s="24">
        <v>546230927</v>
      </c>
      <c r="I597" s="25">
        <v>507184766</v>
      </c>
      <c r="J597" s="23" t="s">
        <v>57</v>
      </c>
      <c r="K597" s="23" t="s">
        <v>3576</v>
      </c>
      <c r="L597" s="22" t="s">
        <v>1161</v>
      </c>
      <c r="M597" s="22" t="s">
        <v>1162</v>
      </c>
      <c r="N597" s="22" t="s">
        <v>1163</v>
      </c>
      <c r="O597" s="22" t="s">
        <v>1164</v>
      </c>
      <c r="P597" s="26" t="s">
        <v>1165</v>
      </c>
      <c r="Q597" s="26" t="s">
        <v>1166</v>
      </c>
      <c r="R597" s="26" t="s">
        <v>1167</v>
      </c>
      <c r="S597" s="27" t="s">
        <v>1168</v>
      </c>
      <c r="T597" s="26" t="s">
        <v>1169</v>
      </c>
      <c r="U597" s="26" t="s">
        <v>1170</v>
      </c>
      <c r="V597" s="28">
        <v>7904</v>
      </c>
      <c r="W597" s="29">
        <v>19543</v>
      </c>
      <c r="X597" s="30">
        <v>43049</v>
      </c>
      <c r="Y597" s="26" t="s">
        <v>47</v>
      </c>
      <c r="Z597" s="29">
        <v>4600007821</v>
      </c>
      <c r="AA597" s="33">
        <f t="shared" si="9"/>
        <v>1</v>
      </c>
      <c r="AB597" s="31" t="s">
        <v>1247</v>
      </c>
      <c r="AC597" s="32" t="s">
        <v>360</v>
      </c>
      <c r="AD597" s="32"/>
      <c r="AE597" s="22" t="s">
        <v>4330</v>
      </c>
      <c r="AF597" s="26" t="s">
        <v>685</v>
      </c>
      <c r="AG597" s="22" t="s">
        <v>1173</v>
      </c>
    </row>
    <row r="598" spans="1:33" ht="90" x14ac:dyDescent="0.25">
      <c r="A598" s="20" t="s">
        <v>1159</v>
      </c>
      <c r="B598" s="21">
        <v>93141506</v>
      </c>
      <c r="C598" s="22" t="s">
        <v>1248</v>
      </c>
      <c r="D598" s="36">
        <v>43050</v>
      </c>
      <c r="E598" s="21" t="s">
        <v>3555</v>
      </c>
      <c r="F598" s="23" t="s">
        <v>4037</v>
      </c>
      <c r="G598" s="23" t="s">
        <v>4329</v>
      </c>
      <c r="H598" s="24">
        <v>366588136</v>
      </c>
      <c r="I598" s="25">
        <v>340383359</v>
      </c>
      <c r="J598" s="23" t="s">
        <v>57</v>
      </c>
      <c r="K598" s="23" t="s">
        <v>3576</v>
      </c>
      <c r="L598" s="22" t="s">
        <v>1161</v>
      </c>
      <c r="M598" s="22" t="s">
        <v>1162</v>
      </c>
      <c r="N598" s="22" t="s">
        <v>1163</v>
      </c>
      <c r="O598" s="22" t="s">
        <v>1164</v>
      </c>
      <c r="P598" s="26" t="s">
        <v>1165</v>
      </c>
      <c r="Q598" s="26" t="s">
        <v>1166</v>
      </c>
      <c r="R598" s="26" t="s">
        <v>1167</v>
      </c>
      <c r="S598" s="27" t="s">
        <v>1168</v>
      </c>
      <c r="T598" s="26" t="s">
        <v>1169</v>
      </c>
      <c r="U598" s="26" t="s">
        <v>1170</v>
      </c>
      <c r="V598" s="28">
        <v>7906</v>
      </c>
      <c r="W598" s="29">
        <v>19544</v>
      </c>
      <c r="X598" s="30">
        <v>43049</v>
      </c>
      <c r="Y598" s="26" t="s">
        <v>47</v>
      </c>
      <c r="Z598" s="29">
        <v>4600007811</v>
      </c>
      <c r="AA598" s="33">
        <f t="shared" si="9"/>
        <v>1</v>
      </c>
      <c r="AB598" s="31" t="s">
        <v>1249</v>
      </c>
      <c r="AC598" s="32" t="s">
        <v>360</v>
      </c>
      <c r="AD598" s="32"/>
      <c r="AE598" s="22" t="s">
        <v>4330</v>
      </c>
      <c r="AF598" s="26" t="s">
        <v>685</v>
      </c>
      <c r="AG598" s="22" t="s">
        <v>1173</v>
      </c>
    </row>
    <row r="599" spans="1:33" ht="90" x14ac:dyDescent="0.25">
      <c r="A599" s="20" t="s">
        <v>1159</v>
      </c>
      <c r="B599" s="21">
        <v>93141506</v>
      </c>
      <c r="C599" s="22" t="s">
        <v>1250</v>
      </c>
      <c r="D599" s="36">
        <v>43050</v>
      </c>
      <c r="E599" s="21" t="s">
        <v>3555</v>
      </c>
      <c r="F599" s="23" t="s">
        <v>4037</v>
      </c>
      <c r="G599" s="23" t="s">
        <v>4329</v>
      </c>
      <c r="H599" s="24">
        <v>219076575</v>
      </c>
      <c r="I599" s="25">
        <v>203416350</v>
      </c>
      <c r="J599" s="23" t="s">
        <v>57</v>
      </c>
      <c r="K599" s="23" t="s">
        <v>3576</v>
      </c>
      <c r="L599" s="22" t="s">
        <v>1161</v>
      </c>
      <c r="M599" s="22" t="s">
        <v>1162</v>
      </c>
      <c r="N599" s="22" t="s">
        <v>1163</v>
      </c>
      <c r="O599" s="22" t="s">
        <v>1164</v>
      </c>
      <c r="P599" s="26" t="s">
        <v>1165</v>
      </c>
      <c r="Q599" s="26" t="s">
        <v>1166</v>
      </c>
      <c r="R599" s="26" t="s">
        <v>1167</v>
      </c>
      <c r="S599" s="27" t="s">
        <v>1168</v>
      </c>
      <c r="T599" s="26" t="s">
        <v>1169</v>
      </c>
      <c r="U599" s="26" t="s">
        <v>1170</v>
      </c>
      <c r="V599" s="28">
        <v>7907</v>
      </c>
      <c r="W599" s="29">
        <v>19545</v>
      </c>
      <c r="X599" s="30">
        <v>43049</v>
      </c>
      <c r="Y599" s="26" t="s">
        <v>47</v>
      </c>
      <c r="Z599" s="29">
        <v>4600007773</v>
      </c>
      <c r="AA599" s="33">
        <f t="shared" si="9"/>
        <v>1</v>
      </c>
      <c r="AB599" s="31" t="s">
        <v>1251</v>
      </c>
      <c r="AC599" s="32" t="s">
        <v>360</v>
      </c>
      <c r="AD599" s="32"/>
      <c r="AE599" s="22" t="s">
        <v>4330</v>
      </c>
      <c r="AF599" s="26" t="s">
        <v>685</v>
      </c>
      <c r="AG599" s="22" t="s">
        <v>1173</v>
      </c>
    </row>
    <row r="600" spans="1:33" ht="90" x14ac:dyDescent="0.25">
      <c r="A600" s="20" t="s">
        <v>1159</v>
      </c>
      <c r="B600" s="21">
        <v>93141506</v>
      </c>
      <c r="C600" s="22" t="s">
        <v>1252</v>
      </c>
      <c r="D600" s="36">
        <v>43050</v>
      </c>
      <c r="E600" s="21" t="s">
        <v>3555</v>
      </c>
      <c r="F600" s="23" t="s">
        <v>4037</v>
      </c>
      <c r="G600" s="23" t="s">
        <v>4329</v>
      </c>
      <c r="H600" s="24">
        <v>730255250</v>
      </c>
      <c r="I600" s="25">
        <v>678054500</v>
      </c>
      <c r="J600" s="23" t="s">
        <v>57</v>
      </c>
      <c r="K600" s="23" t="s">
        <v>3576</v>
      </c>
      <c r="L600" s="22" t="s">
        <v>1161</v>
      </c>
      <c r="M600" s="22" t="s">
        <v>1162</v>
      </c>
      <c r="N600" s="22" t="s">
        <v>1163</v>
      </c>
      <c r="O600" s="22" t="s">
        <v>1164</v>
      </c>
      <c r="P600" s="26" t="s">
        <v>1165</v>
      </c>
      <c r="Q600" s="26" t="s">
        <v>1166</v>
      </c>
      <c r="R600" s="26" t="s">
        <v>1167</v>
      </c>
      <c r="S600" s="27" t="s">
        <v>1168</v>
      </c>
      <c r="T600" s="26" t="s">
        <v>1169</v>
      </c>
      <c r="U600" s="26" t="s">
        <v>1170</v>
      </c>
      <c r="V600" s="28">
        <v>7910</v>
      </c>
      <c r="W600" s="29">
        <v>19546</v>
      </c>
      <c r="X600" s="30">
        <v>43049</v>
      </c>
      <c r="Y600" s="26" t="s">
        <v>47</v>
      </c>
      <c r="Z600" s="29">
        <v>4600007893</v>
      </c>
      <c r="AA600" s="33">
        <f t="shared" si="9"/>
        <v>1</v>
      </c>
      <c r="AB600" s="31" t="s">
        <v>1253</v>
      </c>
      <c r="AC600" s="32" t="s">
        <v>360</v>
      </c>
      <c r="AD600" s="32"/>
      <c r="AE600" s="22" t="s">
        <v>4330</v>
      </c>
      <c r="AF600" s="26" t="s">
        <v>685</v>
      </c>
      <c r="AG600" s="22" t="s">
        <v>1173</v>
      </c>
    </row>
    <row r="601" spans="1:33" ht="90" x14ac:dyDescent="0.25">
      <c r="A601" s="20" t="s">
        <v>1159</v>
      </c>
      <c r="B601" s="21">
        <v>93141506</v>
      </c>
      <c r="C601" s="22" t="s">
        <v>1254</v>
      </c>
      <c r="D601" s="36">
        <v>43050</v>
      </c>
      <c r="E601" s="21" t="s">
        <v>3555</v>
      </c>
      <c r="F601" s="23" t="s">
        <v>4037</v>
      </c>
      <c r="G601" s="23" t="s">
        <v>4329</v>
      </c>
      <c r="H601" s="24">
        <v>598809305</v>
      </c>
      <c r="I601" s="25">
        <v>556004690</v>
      </c>
      <c r="J601" s="23" t="s">
        <v>57</v>
      </c>
      <c r="K601" s="23" t="s">
        <v>3576</v>
      </c>
      <c r="L601" s="22" t="s">
        <v>1161</v>
      </c>
      <c r="M601" s="22" t="s">
        <v>1162</v>
      </c>
      <c r="N601" s="22" t="s">
        <v>1163</v>
      </c>
      <c r="O601" s="22" t="s">
        <v>1164</v>
      </c>
      <c r="P601" s="26" t="s">
        <v>1165</v>
      </c>
      <c r="Q601" s="26" t="s">
        <v>1166</v>
      </c>
      <c r="R601" s="26" t="s">
        <v>1167</v>
      </c>
      <c r="S601" s="27" t="s">
        <v>1168</v>
      </c>
      <c r="T601" s="26" t="s">
        <v>1169</v>
      </c>
      <c r="U601" s="26" t="s">
        <v>1170</v>
      </c>
      <c r="V601" s="28">
        <v>7914</v>
      </c>
      <c r="W601" s="29">
        <v>19547</v>
      </c>
      <c r="X601" s="30">
        <v>43049</v>
      </c>
      <c r="Y601" s="26" t="s">
        <v>47</v>
      </c>
      <c r="Z601" s="29">
        <v>4600007894</v>
      </c>
      <c r="AA601" s="33">
        <f t="shared" si="9"/>
        <v>1</v>
      </c>
      <c r="AB601" s="31" t="s">
        <v>1255</v>
      </c>
      <c r="AC601" s="32" t="s">
        <v>360</v>
      </c>
      <c r="AD601" s="32"/>
      <c r="AE601" s="22" t="s">
        <v>4330</v>
      </c>
      <c r="AF601" s="26" t="s">
        <v>685</v>
      </c>
      <c r="AG601" s="22" t="s">
        <v>1173</v>
      </c>
    </row>
    <row r="602" spans="1:33" ht="105" x14ac:dyDescent="0.25">
      <c r="A602" s="20" t="s">
        <v>1159</v>
      </c>
      <c r="B602" s="21">
        <v>93141506</v>
      </c>
      <c r="C602" s="22" t="s">
        <v>1256</v>
      </c>
      <c r="D602" s="36">
        <v>43050</v>
      </c>
      <c r="E602" s="21" t="s">
        <v>3555</v>
      </c>
      <c r="F602" s="23" t="s">
        <v>4037</v>
      </c>
      <c r="G602" s="23" t="s">
        <v>4329</v>
      </c>
      <c r="H602" s="24">
        <v>278886625</v>
      </c>
      <c r="I602" s="25">
        <v>258876895</v>
      </c>
      <c r="J602" s="23" t="s">
        <v>57</v>
      </c>
      <c r="K602" s="23" t="s">
        <v>3576</v>
      </c>
      <c r="L602" s="22" t="s">
        <v>1161</v>
      </c>
      <c r="M602" s="22" t="s">
        <v>1162</v>
      </c>
      <c r="N602" s="22" t="s">
        <v>1163</v>
      </c>
      <c r="O602" s="22" t="s">
        <v>1164</v>
      </c>
      <c r="P602" s="26" t="s">
        <v>1165</v>
      </c>
      <c r="Q602" s="26" t="s">
        <v>1166</v>
      </c>
      <c r="R602" s="26" t="s">
        <v>1167</v>
      </c>
      <c r="S602" s="27" t="s">
        <v>1168</v>
      </c>
      <c r="T602" s="26" t="s">
        <v>1169</v>
      </c>
      <c r="U602" s="26" t="s">
        <v>1170</v>
      </c>
      <c r="V602" s="28">
        <v>7916</v>
      </c>
      <c r="W602" s="29">
        <v>19548</v>
      </c>
      <c r="X602" s="30">
        <v>43049</v>
      </c>
      <c r="Y602" s="26" t="s">
        <v>47</v>
      </c>
      <c r="Z602" s="29">
        <v>4600007838</v>
      </c>
      <c r="AA602" s="33">
        <f t="shared" si="9"/>
        <v>1</v>
      </c>
      <c r="AB602" s="31" t="s">
        <v>1257</v>
      </c>
      <c r="AC602" s="32" t="s">
        <v>360</v>
      </c>
      <c r="AD602" s="32"/>
      <c r="AE602" s="22" t="s">
        <v>4330</v>
      </c>
      <c r="AF602" s="26" t="s">
        <v>685</v>
      </c>
      <c r="AG602" s="22" t="s">
        <v>1173</v>
      </c>
    </row>
    <row r="603" spans="1:33" ht="90" x14ac:dyDescent="0.25">
      <c r="A603" s="20" t="s">
        <v>1159</v>
      </c>
      <c r="B603" s="21">
        <v>93141506</v>
      </c>
      <c r="C603" s="22" t="s">
        <v>1258</v>
      </c>
      <c r="D603" s="36">
        <v>43050</v>
      </c>
      <c r="E603" s="21" t="s">
        <v>3555</v>
      </c>
      <c r="F603" s="23" t="s">
        <v>4037</v>
      </c>
      <c r="G603" s="23" t="s">
        <v>4329</v>
      </c>
      <c r="H603" s="24">
        <v>292102100</v>
      </c>
      <c r="I603" s="25">
        <v>271221800</v>
      </c>
      <c r="J603" s="23" t="s">
        <v>57</v>
      </c>
      <c r="K603" s="23" t="s">
        <v>3576</v>
      </c>
      <c r="L603" s="22" t="s">
        <v>1161</v>
      </c>
      <c r="M603" s="22" t="s">
        <v>1162</v>
      </c>
      <c r="N603" s="22" t="s">
        <v>1163</v>
      </c>
      <c r="O603" s="22" t="s">
        <v>1164</v>
      </c>
      <c r="P603" s="26" t="s">
        <v>1165</v>
      </c>
      <c r="Q603" s="26" t="s">
        <v>1166</v>
      </c>
      <c r="R603" s="26" t="s">
        <v>1167</v>
      </c>
      <c r="S603" s="27" t="s">
        <v>1168</v>
      </c>
      <c r="T603" s="26" t="s">
        <v>1169</v>
      </c>
      <c r="U603" s="26" t="s">
        <v>1170</v>
      </c>
      <c r="V603" s="28">
        <v>7866</v>
      </c>
      <c r="W603" s="29">
        <v>19549</v>
      </c>
      <c r="X603" s="30">
        <v>43049</v>
      </c>
      <c r="Y603" s="26" t="s">
        <v>47</v>
      </c>
      <c r="Z603" s="29">
        <v>4600007762</v>
      </c>
      <c r="AA603" s="33">
        <f t="shared" si="9"/>
        <v>1</v>
      </c>
      <c r="AB603" s="31" t="s">
        <v>1259</v>
      </c>
      <c r="AC603" s="32" t="s">
        <v>360</v>
      </c>
      <c r="AD603" s="32"/>
      <c r="AE603" s="22" t="s">
        <v>4330</v>
      </c>
      <c r="AF603" s="26" t="s">
        <v>685</v>
      </c>
      <c r="AG603" s="22" t="s">
        <v>1173</v>
      </c>
    </row>
    <row r="604" spans="1:33" ht="90" x14ac:dyDescent="0.25">
      <c r="A604" s="20" t="s">
        <v>1159</v>
      </c>
      <c r="B604" s="21">
        <v>93141506</v>
      </c>
      <c r="C604" s="22" t="s">
        <v>1260</v>
      </c>
      <c r="D604" s="36">
        <v>43050</v>
      </c>
      <c r="E604" s="21" t="s">
        <v>3555</v>
      </c>
      <c r="F604" s="23" t="s">
        <v>4037</v>
      </c>
      <c r="G604" s="23" t="s">
        <v>4329</v>
      </c>
      <c r="H604" s="24">
        <v>628019515</v>
      </c>
      <c r="I604" s="25">
        <v>583126870</v>
      </c>
      <c r="J604" s="23" t="s">
        <v>57</v>
      </c>
      <c r="K604" s="23" t="s">
        <v>3576</v>
      </c>
      <c r="L604" s="22" t="s">
        <v>1161</v>
      </c>
      <c r="M604" s="22" t="s">
        <v>1162</v>
      </c>
      <c r="N604" s="22" t="s">
        <v>1163</v>
      </c>
      <c r="O604" s="22" t="s">
        <v>1164</v>
      </c>
      <c r="P604" s="26" t="s">
        <v>1165</v>
      </c>
      <c r="Q604" s="26" t="s">
        <v>1166</v>
      </c>
      <c r="R604" s="26" t="s">
        <v>1167</v>
      </c>
      <c r="S604" s="27" t="s">
        <v>1168</v>
      </c>
      <c r="T604" s="26" t="s">
        <v>1169</v>
      </c>
      <c r="U604" s="26" t="s">
        <v>1170</v>
      </c>
      <c r="V604" s="28">
        <v>7867</v>
      </c>
      <c r="W604" s="29">
        <v>19550</v>
      </c>
      <c r="X604" s="30">
        <v>43049</v>
      </c>
      <c r="Y604" s="26" t="s">
        <v>47</v>
      </c>
      <c r="Z604" s="29">
        <v>4600007764</v>
      </c>
      <c r="AA604" s="33">
        <f t="shared" si="9"/>
        <v>1</v>
      </c>
      <c r="AB604" s="31" t="s">
        <v>1261</v>
      </c>
      <c r="AC604" s="32" t="s">
        <v>360</v>
      </c>
      <c r="AD604" s="32"/>
      <c r="AE604" s="22" t="s">
        <v>4330</v>
      </c>
      <c r="AF604" s="26" t="s">
        <v>685</v>
      </c>
      <c r="AG604" s="22" t="s">
        <v>1173</v>
      </c>
    </row>
    <row r="605" spans="1:33" ht="90" x14ac:dyDescent="0.25">
      <c r="A605" s="20" t="s">
        <v>1159</v>
      </c>
      <c r="B605" s="21">
        <v>93141506</v>
      </c>
      <c r="C605" s="22" t="s">
        <v>1262</v>
      </c>
      <c r="D605" s="36">
        <v>43050</v>
      </c>
      <c r="E605" s="21" t="s">
        <v>3555</v>
      </c>
      <c r="F605" s="23" t="s">
        <v>4037</v>
      </c>
      <c r="G605" s="23" t="s">
        <v>4329</v>
      </c>
      <c r="H605" s="24">
        <v>460060808</v>
      </c>
      <c r="I605" s="25">
        <v>427174335</v>
      </c>
      <c r="J605" s="23" t="s">
        <v>57</v>
      </c>
      <c r="K605" s="23" t="s">
        <v>3576</v>
      </c>
      <c r="L605" s="22" t="s">
        <v>1161</v>
      </c>
      <c r="M605" s="22" t="s">
        <v>1162</v>
      </c>
      <c r="N605" s="22" t="s">
        <v>1163</v>
      </c>
      <c r="O605" s="22" t="s">
        <v>1164</v>
      </c>
      <c r="P605" s="26" t="s">
        <v>1165</v>
      </c>
      <c r="Q605" s="26" t="s">
        <v>1166</v>
      </c>
      <c r="R605" s="26" t="s">
        <v>1167</v>
      </c>
      <c r="S605" s="27" t="s">
        <v>1168</v>
      </c>
      <c r="T605" s="26" t="s">
        <v>1169</v>
      </c>
      <c r="U605" s="26" t="s">
        <v>1170</v>
      </c>
      <c r="V605" s="28">
        <v>7870</v>
      </c>
      <c r="W605" s="29">
        <v>19551</v>
      </c>
      <c r="X605" s="30">
        <v>43049</v>
      </c>
      <c r="Y605" s="26" t="s">
        <v>47</v>
      </c>
      <c r="Z605" s="29">
        <v>4600007803</v>
      </c>
      <c r="AA605" s="33">
        <f t="shared" si="9"/>
        <v>1</v>
      </c>
      <c r="AB605" s="31" t="s">
        <v>1263</v>
      </c>
      <c r="AC605" s="32" t="s">
        <v>360</v>
      </c>
      <c r="AD605" s="32"/>
      <c r="AE605" s="22" t="s">
        <v>4330</v>
      </c>
      <c r="AF605" s="26" t="s">
        <v>685</v>
      </c>
      <c r="AG605" s="22" t="s">
        <v>1173</v>
      </c>
    </row>
    <row r="606" spans="1:33" ht="90" x14ac:dyDescent="0.25">
      <c r="A606" s="20" t="s">
        <v>1159</v>
      </c>
      <c r="B606" s="21">
        <v>93141506</v>
      </c>
      <c r="C606" s="22" t="s">
        <v>1264</v>
      </c>
      <c r="D606" s="36">
        <v>43050</v>
      </c>
      <c r="E606" s="21" t="s">
        <v>3555</v>
      </c>
      <c r="F606" s="23" t="s">
        <v>4037</v>
      </c>
      <c r="G606" s="23" t="s">
        <v>4329</v>
      </c>
      <c r="H606" s="24">
        <v>219076575</v>
      </c>
      <c r="I606" s="25">
        <v>203416350</v>
      </c>
      <c r="J606" s="23" t="s">
        <v>57</v>
      </c>
      <c r="K606" s="23" t="s">
        <v>3576</v>
      </c>
      <c r="L606" s="22" t="s">
        <v>1161</v>
      </c>
      <c r="M606" s="22" t="s">
        <v>1162</v>
      </c>
      <c r="N606" s="22" t="s">
        <v>1163</v>
      </c>
      <c r="O606" s="22" t="s">
        <v>1164</v>
      </c>
      <c r="P606" s="26" t="s">
        <v>1165</v>
      </c>
      <c r="Q606" s="26" t="s">
        <v>1166</v>
      </c>
      <c r="R606" s="26" t="s">
        <v>1167</v>
      </c>
      <c r="S606" s="27" t="s">
        <v>1168</v>
      </c>
      <c r="T606" s="26" t="s">
        <v>1169</v>
      </c>
      <c r="U606" s="26" t="s">
        <v>1170</v>
      </c>
      <c r="V606" s="28">
        <v>7873</v>
      </c>
      <c r="W606" s="29">
        <v>19552</v>
      </c>
      <c r="X606" s="30">
        <v>43049</v>
      </c>
      <c r="Y606" s="26" t="s">
        <v>47</v>
      </c>
      <c r="Z606" s="29">
        <v>4600007809</v>
      </c>
      <c r="AA606" s="33">
        <f t="shared" si="9"/>
        <v>1</v>
      </c>
      <c r="AB606" s="31" t="s">
        <v>1265</v>
      </c>
      <c r="AC606" s="32" t="s">
        <v>360</v>
      </c>
      <c r="AD606" s="32"/>
      <c r="AE606" s="22" t="s">
        <v>4330</v>
      </c>
      <c r="AF606" s="26" t="s">
        <v>685</v>
      </c>
      <c r="AG606" s="22" t="s">
        <v>1173</v>
      </c>
    </row>
    <row r="607" spans="1:33" ht="90" x14ac:dyDescent="0.25">
      <c r="A607" s="20" t="s">
        <v>1159</v>
      </c>
      <c r="B607" s="21">
        <v>93141506</v>
      </c>
      <c r="C607" s="22" t="s">
        <v>1266</v>
      </c>
      <c r="D607" s="36">
        <v>43050</v>
      </c>
      <c r="E607" s="21" t="s">
        <v>3555</v>
      </c>
      <c r="F607" s="23" t="s">
        <v>4037</v>
      </c>
      <c r="G607" s="23" t="s">
        <v>4329</v>
      </c>
      <c r="H607" s="24">
        <v>1352432723</v>
      </c>
      <c r="I607" s="25">
        <v>1255756934</v>
      </c>
      <c r="J607" s="23" t="s">
        <v>57</v>
      </c>
      <c r="K607" s="23" t="s">
        <v>3576</v>
      </c>
      <c r="L607" s="22" t="s">
        <v>1161</v>
      </c>
      <c r="M607" s="22" t="s">
        <v>1162</v>
      </c>
      <c r="N607" s="22" t="s">
        <v>1163</v>
      </c>
      <c r="O607" s="22" t="s">
        <v>1164</v>
      </c>
      <c r="P607" s="26" t="s">
        <v>1165</v>
      </c>
      <c r="Q607" s="26" t="s">
        <v>1166</v>
      </c>
      <c r="R607" s="26" t="s">
        <v>1167</v>
      </c>
      <c r="S607" s="27" t="s">
        <v>1168</v>
      </c>
      <c r="T607" s="26" t="s">
        <v>1169</v>
      </c>
      <c r="U607" s="26" t="s">
        <v>1170</v>
      </c>
      <c r="V607" s="28">
        <v>7882</v>
      </c>
      <c r="W607" s="29">
        <v>19553</v>
      </c>
      <c r="X607" s="30">
        <v>43049</v>
      </c>
      <c r="Y607" s="26" t="s">
        <v>47</v>
      </c>
      <c r="Z607" s="29">
        <v>4600007766</v>
      </c>
      <c r="AA607" s="33">
        <f t="shared" si="9"/>
        <v>1</v>
      </c>
      <c r="AB607" s="31" t="s">
        <v>1267</v>
      </c>
      <c r="AC607" s="32" t="s">
        <v>360</v>
      </c>
      <c r="AD607" s="32"/>
      <c r="AE607" s="22" t="s">
        <v>4330</v>
      </c>
      <c r="AF607" s="26" t="s">
        <v>685</v>
      </c>
      <c r="AG607" s="22" t="s">
        <v>1173</v>
      </c>
    </row>
    <row r="608" spans="1:33" ht="90" x14ac:dyDescent="0.25">
      <c r="A608" s="20" t="s">
        <v>1159</v>
      </c>
      <c r="B608" s="21">
        <v>93141506</v>
      </c>
      <c r="C608" s="22" t="s">
        <v>1268</v>
      </c>
      <c r="D608" s="36">
        <v>43050</v>
      </c>
      <c r="E608" s="21" t="s">
        <v>3555</v>
      </c>
      <c r="F608" s="23" t="s">
        <v>4037</v>
      </c>
      <c r="G608" s="23" t="s">
        <v>4329</v>
      </c>
      <c r="H608" s="24">
        <v>438153150</v>
      </c>
      <c r="I608" s="25">
        <v>406832700</v>
      </c>
      <c r="J608" s="23" t="s">
        <v>57</v>
      </c>
      <c r="K608" s="23" t="s">
        <v>3576</v>
      </c>
      <c r="L608" s="22" t="s">
        <v>1161</v>
      </c>
      <c r="M608" s="22" t="s">
        <v>1162</v>
      </c>
      <c r="N608" s="22" t="s">
        <v>1163</v>
      </c>
      <c r="O608" s="22" t="s">
        <v>1164</v>
      </c>
      <c r="P608" s="26" t="s">
        <v>1165</v>
      </c>
      <c r="Q608" s="26" t="s">
        <v>1166</v>
      </c>
      <c r="R608" s="26" t="s">
        <v>1167</v>
      </c>
      <c r="S608" s="27" t="s">
        <v>1168</v>
      </c>
      <c r="T608" s="26" t="s">
        <v>1169</v>
      </c>
      <c r="U608" s="26" t="s">
        <v>1170</v>
      </c>
      <c r="V608" s="28">
        <v>7884</v>
      </c>
      <c r="W608" s="29">
        <v>19554</v>
      </c>
      <c r="X608" s="30">
        <v>43049</v>
      </c>
      <c r="Y608" s="26" t="s">
        <v>47</v>
      </c>
      <c r="Z608" s="29">
        <v>4600007776</v>
      </c>
      <c r="AA608" s="33">
        <f t="shared" si="9"/>
        <v>1</v>
      </c>
      <c r="AB608" s="31" t="s">
        <v>1269</v>
      </c>
      <c r="AC608" s="32" t="s">
        <v>360</v>
      </c>
      <c r="AD608" s="32"/>
      <c r="AE608" s="22" t="s">
        <v>4330</v>
      </c>
      <c r="AF608" s="26" t="s">
        <v>685</v>
      </c>
      <c r="AG608" s="22" t="s">
        <v>1173</v>
      </c>
    </row>
    <row r="609" spans="1:33" ht="90" x14ac:dyDescent="0.25">
      <c r="A609" s="20" t="s">
        <v>1159</v>
      </c>
      <c r="B609" s="21">
        <v>93141506</v>
      </c>
      <c r="C609" s="22" t="s">
        <v>1270</v>
      </c>
      <c r="D609" s="36">
        <v>43050</v>
      </c>
      <c r="E609" s="21" t="s">
        <v>3555</v>
      </c>
      <c r="F609" s="23" t="s">
        <v>4037</v>
      </c>
      <c r="G609" s="23" t="s">
        <v>4329</v>
      </c>
      <c r="H609" s="24">
        <v>219076575</v>
      </c>
      <c r="I609" s="25">
        <v>203416350</v>
      </c>
      <c r="J609" s="23" t="s">
        <v>57</v>
      </c>
      <c r="K609" s="23" t="s">
        <v>3576</v>
      </c>
      <c r="L609" s="22" t="s">
        <v>1161</v>
      </c>
      <c r="M609" s="22" t="s">
        <v>1162</v>
      </c>
      <c r="N609" s="22" t="s">
        <v>1163</v>
      </c>
      <c r="O609" s="22" t="s">
        <v>1164</v>
      </c>
      <c r="P609" s="26" t="s">
        <v>1165</v>
      </c>
      <c r="Q609" s="26" t="s">
        <v>1166</v>
      </c>
      <c r="R609" s="26" t="s">
        <v>1167</v>
      </c>
      <c r="S609" s="27" t="s">
        <v>1168</v>
      </c>
      <c r="T609" s="26" t="s">
        <v>1169</v>
      </c>
      <c r="U609" s="26" t="s">
        <v>1170</v>
      </c>
      <c r="V609" s="28">
        <v>7887</v>
      </c>
      <c r="W609" s="29">
        <v>19555</v>
      </c>
      <c r="X609" s="30">
        <v>43049</v>
      </c>
      <c r="Y609" s="26" t="s">
        <v>47</v>
      </c>
      <c r="Z609" s="29">
        <v>4600007805</v>
      </c>
      <c r="AA609" s="33">
        <f t="shared" si="9"/>
        <v>1</v>
      </c>
      <c r="AB609" s="31" t="s">
        <v>1271</v>
      </c>
      <c r="AC609" s="32" t="s">
        <v>360</v>
      </c>
      <c r="AD609" s="32"/>
      <c r="AE609" s="22" t="s">
        <v>4330</v>
      </c>
      <c r="AF609" s="26" t="s">
        <v>685</v>
      </c>
      <c r="AG609" s="22" t="s">
        <v>1173</v>
      </c>
    </row>
    <row r="610" spans="1:33" ht="90" x14ac:dyDescent="0.25">
      <c r="A610" s="20" t="s">
        <v>1159</v>
      </c>
      <c r="B610" s="21">
        <v>93141506</v>
      </c>
      <c r="C610" s="22" t="s">
        <v>1272</v>
      </c>
      <c r="D610" s="36">
        <v>43050</v>
      </c>
      <c r="E610" s="21" t="s">
        <v>3555</v>
      </c>
      <c r="F610" s="23" t="s">
        <v>4037</v>
      </c>
      <c r="G610" s="23" t="s">
        <v>4329</v>
      </c>
      <c r="H610" s="24">
        <v>569599095</v>
      </c>
      <c r="I610" s="25">
        <v>528882510</v>
      </c>
      <c r="J610" s="23" t="s">
        <v>57</v>
      </c>
      <c r="K610" s="23" t="s">
        <v>3576</v>
      </c>
      <c r="L610" s="22" t="s">
        <v>1161</v>
      </c>
      <c r="M610" s="22" t="s">
        <v>1162</v>
      </c>
      <c r="N610" s="22" t="s">
        <v>1163</v>
      </c>
      <c r="O610" s="22" t="s">
        <v>1164</v>
      </c>
      <c r="P610" s="26" t="s">
        <v>1165</v>
      </c>
      <c r="Q610" s="26" t="s">
        <v>1166</v>
      </c>
      <c r="R610" s="26" t="s">
        <v>1167</v>
      </c>
      <c r="S610" s="27" t="s">
        <v>1168</v>
      </c>
      <c r="T610" s="26" t="s">
        <v>1169</v>
      </c>
      <c r="U610" s="26" t="s">
        <v>1170</v>
      </c>
      <c r="V610" s="28">
        <v>7890</v>
      </c>
      <c r="W610" s="29">
        <v>19556</v>
      </c>
      <c r="X610" s="30">
        <v>43049</v>
      </c>
      <c r="Y610" s="26" t="s">
        <v>47</v>
      </c>
      <c r="Z610" s="29">
        <v>4600007822</v>
      </c>
      <c r="AA610" s="33">
        <f t="shared" si="9"/>
        <v>1</v>
      </c>
      <c r="AB610" s="31" t="s">
        <v>1273</v>
      </c>
      <c r="AC610" s="32" t="s">
        <v>360</v>
      </c>
      <c r="AD610" s="32"/>
      <c r="AE610" s="22" t="s">
        <v>4330</v>
      </c>
      <c r="AF610" s="26" t="s">
        <v>685</v>
      </c>
      <c r="AG610" s="22" t="s">
        <v>1173</v>
      </c>
    </row>
    <row r="611" spans="1:33" ht="90" x14ac:dyDescent="0.25">
      <c r="A611" s="20" t="s">
        <v>1159</v>
      </c>
      <c r="B611" s="21">
        <v>93141506</v>
      </c>
      <c r="C611" s="22" t="s">
        <v>1274</v>
      </c>
      <c r="D611" s="36">
        <v>43050</v>
      </c>
      <c r="E611" s="21" t="s">
        <v>3555</v>
      </c>
      <c r="F611" s="23" t="s">
        <v>4037</v>
      </c>
      <c r="G611" s="23" t="s">
        <v>4329</v>
      </c>
      <c r="H611" s="24">
        <v>438153150</v>
      </c>
      <c r="I611" s="25">
        <v>406832700</v>
      </c>
      <c r="J611" s="23" t="s">
        <v>57</v>
      </c>
      <c r="K611" s="23" t="s">
        <v>3576</v>
      </c>
      <c r="L611" s="22" t="s">
        <v>1161</v>
      </c>
      <c r="M611" s="22" t="s">
        <v>1162</v>
      </c>
      <c r="N611" s="22" t="s">
        <v>1163</v>
      </c>
      <c r="O611" s="22" t="s">
        <v>1164</v>
      </c>
      <c r="P611" s="26" t="s">
        <v>1165</v>
      </c>
      <c r="Q611" s="26" t="s">
        <v>1166</v>
      </c>
      <c r="R611" s="26" t="s">
        <v>1167</v>
      </c>
      <c r="S611" s="27" t="s">
        <v>1168</v>
      </c>
      <c r="T611" s="26" t="s">
        <v>1169</v>
      </c>
      <c r="U611" s="26" t="s">
        <v>1170</v>
      </c>
      <c r="V611" s="28">
        <v>7892</v>
      </c>
      <c r="W611" s="29">
        <v>19557</v>
      </c>
      <c r="X611" s="30">
        <v>43049</v>
      </c>
      <c r="Y611" s="26" t="s">
        <v>47</v>
      </c>
      <c r="Z611" s="29">
        <v>4600007835</v>
      </c>
      <c r="AA611" s="33">
        <f t="shared" si="9"/>
        <v>1</v>
      </c>
      <c r="AB611" s="31" t="s">
        <v>1275</v>
      </c>
      <c r="AC611" s="32" t="s">
        <v>360</v>
      </c>
      <c r="AD611" s="32"/>
      <c r="AE611" s="22" t="s">
        <v>4330</v>
      </c>
      <c r="AF611" s="26" t="s">
        <v>685</v>
      </c>
      <c r="AG611" s="22" t="s">
        <v>1173</v>
      </c>
    </row>
    <row r="612" spans="1:33" ht="90" x14ac:dyDescent="0.25">
      <c r="A612" s="20" t="s">
        <v>1159</v>
      </c>
      <c r="B612" s="21">
        <v>93141506</v>
      </c>
      <c r="C612" s="22" t="s">
        <v>1276</v>
      </c>
      <c r="D612" s="36">
        <v>43050</v>
      </c>
      <c r="E612" s="21" t="s">
        <v>3555</v>
      </c>
      <c r="F612" s="23" t="s">
        <v>4037</v>
      </c>
      <c r="G612" s="23" t="s">
        <v>4329</v>
      </c>
      <c r="H612" s="24">
        <v>388495793</v>
      </c>
      <c r="I612" s="25">
        <v>360724994</v>
      </c>
      <c r="J612" s="23" t="s">
        <v>57</v>
      </c>
      <c r="K612" s="23" t="s">
        <v>3576</v>
      </c>
      <c r="L612" s="22" t="s">
        <v>1161</v>
      </c>
      <c r="M612" s="22" t="s">
        <v>1162</v>
      </c>
      <c r="N612" s="22" t="s">
        <v>1163</v>
      </c>
      <c r="O612" s="22" t="s">
        <v>1164</v>
      </c>
      <c r="P612" s="26" t="s">
        <v>1165</v>
      </c>
      <c r="Q612" s="26" t="s">
        <v>1166</v>
      </c>
      <c r="R612" s="26" t="s">
        <v>1167</v>
      </c>
      <c r="S612" s="27" t="s">
        <v>1168</v>
      </c>
      <c r="T612" s="26" t="s">
        <v>1169</v>
      </c>
      <c r="U612" s="26" t="s">
        <v>1170</v>
      </c>
      <c r="V612" s="28">
        <v>7896</v>
      </c>
      <c r="W612" s="29">
        <v>19558</v>
      </c>
      <c r="X612" s="30">
        <v>43049</v>
      </c>
      <c r="Y612" s="26" t="s">
        <v>47</v>
      </c>
      <c r="Z612" s="29">
        <v>4600007876</v>
      </c>
      <c r="AA612" s="33">
        <f t="shared" si="9"/>
        <v>1</v>
      </c>
      <c r="AB612" s="31" t="s">
        <v>1277</v>
      </c>
      <c r="AC612" s="32" t="s">
        <v>360</v>
      </c>
      <c r="AD612" s="32"/>
      <c r="AE612" s="22" t="s">
        <v>4330</v>
      </c>
      <c r="AF612" s="26" t="s">
        <v>685</v>
      </c>
      <c r="AG612" s="22" t="s">
        <v>1173</v>
      </c>
    </row>
    <row r="613" spans="1:33" ht="120" x14ac:dyDescent="0.25">
      <c r="A613" s="20" t="s">
        <v>1159</v>
      </c>
      <c r="B613" s="21">
        <v>93141506</v>
      </c>
      <c r="C613" s="22" t="s">
        <v>1278</v>
      </c>
      <c r="D613" s="36">
        <v>43050</v>
      </c>
      <c r="E613" s="21" t="s">
        <v>3555</v>
      </c>
      <c r="F613" s="23" t="s">
        <v>4037</v>
      </c>
      <c r="G613" s="23" t="s">
        <v>4329</v>
      </c>
      <c r="H613" s="24">
        <v>2067805817</v>
      </c>
      <c r="I613" s="25">
        <v>1920992559</v>
      </c>
      <c r="J613" s="23" t="s">
        <v>57</v>
      </c>
      <c r="K613" s="23" t="s">
        <v>3576</v>
      </c>
      <c r="L613" s="22" t="s">
        <v>1161</v>
      </c>
      <c r="M613" s="22" t="s">
        <v>1162</v>
      </c>
      <c r="N613" s="22" t="s">
        <v>1163</v>
      </c>
      <c r="O613" s="22" t="s">
        <v>1164</v>
      </c>
      <c r="P613" s="26" t="s">
        <v>1165</v>
      </c>
      <c r="Q613" s="26" t="s">
        <v>1166</v>
      </c>
      <c r="R613" s="26" t="s">
        <v>1167</v>
      </c>
      <c r="S613" s="27" t="s">
        <v>1168</v>
      </c>
      <c r="T613" s="26" t="s">
        <v>1169</v>
      </c>
      <c r="U613" s="26" t="s">
        <v>1170</v>
      </c>
      <c r="V613" s="28">
        <v>7900</v>
      </c>
      <c r="W613" s="29">
        <v>19560</v>
      </c>
      <c r="X613" s="30">
        <v>43049</v>
      </c>
      <c r="Y613" s="26" t="s">
        <v>47</v>
      </c>
      <c r="Z613" s="29">
        <v>4600007886</v>
      </c>
      <c r="AA613" s="33">
        <f t="shared" si="9"/>
        <v>1</v>
      </c>
      <c r="AB613" s="31" t="s">
        <v>1279</v>
      </c>
      <c r="AC613" s="32" t="s">
        <v>360</v>
      </c>
      <c r="AD613" s="32"/>
      <c r="AE613" s="22" t="s">
        <v>4330</v>
      </c>
      <c r="AF613" s="26" t="s">
        <v>685</v>
      </c>
      <c r="AG613" s="22" t="s">
        <v>1173</v>
      </c>
    </row>
    <row r="614" spans="1:33" ht="90" x14ac:dyDescent="0.25">
      <c r="A614" s="20" t="s">
        <v>1159</v>
      </c>
      <c r="B614" s="21">
        <v>93141506</v>
      </c>
      <c r="C614" s="22" t="s">
        <v>1280</v>
      </c>
      <c r="D614" s="36">
        <v>43050</v>
      </c>
      <c r="E614" s="21" t="s">
        <v>3555</v>
      </c>
      <c r="F614" s="23" t="s">
        <v>4037</v>
      </c>
      <c r="G614" s="23" t="s">
        <v>4329</v>
      </c>
      <c r="H614" s="24">
        <v>1134853855</v>
      </c>
      <c r="I614" s="25">
        <v>1054904590</v>
      </c>
      <c r="J614" s="23" t="s">
        <v>57</v>
      </c>
      <c r="K614" s="23" t="s">
        <v>3576</v>
      </c>
      <c r="L614" s="22" t="s">
        <v>1161</v>
      </c>
      <c r="M614" s="22" t="s">
        <v>1162</v>
      </c>
      <c r="N614" s="22" t="s">
        <v>1163</v>
      </c>
      <c r="O614" s="22" t="s">
        <v>1164</v>
      </c>
      <c r="P614" s="26" t="s">
        <v>1165</v>
      </c>
      <c r="Q614" s="26" t="s">
        <v>1166</v>
      </c>
      <c r="R614" s="26" t="s">
        <v>1167</v>
      </c>
      <c r="S614" s="27" t="s">
        <v>1168</v>
      </c>
      <c r="T614" s="26" t="s">
        <v>1169</v>
      </c>
      <c r="U614" s="26" t="s">
        <v>1170</v>
      </c>
      <c r="V614" s="28">
        <v>7915</v>
      </c>
      <c r="W614" s="29">
        <v>19528</v>
      </c>
      <c r="X614" s="30">
        <v>43049</v>
      </c>
      <c r="Y614" s="26" t="s">
        <v>47</v>
      </c>
      <c r="Z614" s="29">
        <v>4600007841</v>
      </c>
      <c r="AA614" s="33">
        <f t="shared" si="9"/>
        <v>1</v>
      </c>
      <c r="AB614" s="31" t="s">
        <v>1281</v>
      </c>
      <c r="AC614" s="32" t="s">
        <v>360</v>
      </c>
      <c r="AD614" s="32"/>
      <c r="AE614" s="22" t="s">
        <v>4330</v>
      </c>
      <c r="AF614" s="26" t="s">
        <v>685</v>
      </c>
      <c r="AG614" s="22" t="s">
        <v>1173</v>
      </c>
    </row>
    <row r="615" spans="1:33" ht="90" x14ac:dyDescent="0.25">
      <c r="A615" s="20" t="s">
        <v>1159</v>
      </c>
      <c r="B615" s="21">
        <v>93141506</v>
      </c>
      <c r="C615" s="22" t="s">
        <v>1282</v>
      </c>
      <c r="D615" s="36">
        <v>43050</v>
      </c>
      <c r="E615" s="21" t="s">
        <v>3555</v>
      </c>
      <c r="F615" s="23" t="s">
        <v>4037</v>
      </c>
      <c r="G615" s="23" t="s">
        <v>4329</v>
      </c>
      <c r="H615" s="24">
        <v>292102100</v>
      </c>
      <c r="I615" s="25">
        <v>271221800</v>
      </c>
      <c r="J615" s="23" t="s">
        <v>57</v>
      </c>
      <c r="K615" s="23" t="s">
        <v>3576</v>
      </c>
      <c r="L615" s="22" t="s">
        <v>1161</v>
      </c>
      <c r="M615" s="22" t="s">
        <v>1162</v>
      </c>
      <c r="N615" s="22" t="s">
        <v>1163</v>
      </c>
      <c r="O615" s="22" t="s">
        <v>1164</v>
      </c>
      <c r="P615" s="26" t="s">
        <v>1165</v>
      </c>
      <c r="Q615" s="26" t="s">
        <v>1166</v>
      </c>
      <c r="R615" s="26" t="s">
        <v>1167</v>
      </c>
      <c r="S615" s="27" t="s">
        <v>1168</v>
      </c>
      <c r="T615" s="26" t="s">
        <v>1169</v>
      </c>
      <c r="U615" s="26" t="s">
        <v>1170</v>
      </c>
      <c r="V615" s="28">
        <v>7901</v>
      </c>
      <c r="W615" s="29">
        <v>19519</v>
      </c>
      <c r="X615" s="30">
        <v>43049</v>
      </c>
      <c r="Y615" s="26" t="s">
        <v>47</v>
      </c>
      <c r="Z615" s="29">
        <v>4600007840</v>
      </c>
      <c r="AA615" s="33">
        <f t="shared" si="9"/>
        <v>1</v>
      </c>
      <c r="AB615" s="31" t="s">
        <v>1283</v>
      </c>
      <c r="AC615" s="32" t="s">
        <v>360</v>
      </c>
      <c r="AD615" s="32"/>
      <c r="AE615" s="22" t="s">
        <v>4330</v>
      </c>
      <c r="AF615" s="26" t="s">
        <v>685</v>
      </c>
      <c r="AG615" s="22" t="s">
        <v>1173</v>
      </c>
    </row>
    <row r="616" spans="1:33" ht="90" x14ac:dyDescent="0.25">
      <c r="A616" s="20" t="s">
        <v>1159</v>
      </c>
      <c r="B616" s="21">
        <v>93151501</v>
      </c>
      <c r="C616" s="22" t="s">
        <v>1284</v>
      </c>
      <c r="D616" s="36">
        <v>43101</v>
      </c>
      <c r="E616" s="21" t="s">
        <v>3555</v>
      </c>
      <c r="F616" s="23" t="s">
        <v>3677</v>
      </c>
      <c r="G616" s="23" t="s">
        <v>3665</v>
      </c>
      <c r="H616" s="24">
        <v>1648557734</v>
      </c>
      <c r="I616" s="25">
        <v>1648557734</v>
      </c>
      <c r="J616" s="23" t="s">
        <v>57</v>
      </c>
      <c r="K616" s="23" t="s">
        <v>3576</v>
      </c>
      <c r="L616" s="22" t="s">
        <v>1161</v>
      </c>
      <c r="M616" s="22" t="s">
        <v>1162</v>
      </c>
      <c r="N616" s="22" t="s">
        <v>1163</v>
      </c>
      <c r="O616" s="22" t="s">
        <v>1164</v>
      </c>
      <c r="P616" s="26" t="s">
        <v>1165</v>
      </c>
      <c r="Q616" s="26" t="s">
        <v>1285</v>
      </c>
      <c r="R616" s="26" t="s">
        <v>1167</v>
      </c>
      <c r="S616" s="27" t="s">
        <v>1168</v>
      </c>
      <c r="T616" s="26" t="s">
        <v>1286</v>
      </c>
      <c r="U616" s="26" t="s">
        <v>1287</v>
      </c>
      <c r="V616" s="28" t="s">
        <v>1288</v>
      </c>
      <c r="W616" s="29" t="s">
        <v>47</v>
      </c>
      <c r="X616" s="30">
        <v>43049</v>
      </c>
      <c r="Y616" s="26" t="s">
        <v>47</v>
      </c>
      <c r="Z616" s="29" t="s">
        <v>1288</v>
      </c>
      <c r="AA616" s="33">
        <f t="shared" si="9"/>
        <v>1</v>
      </c>
      <c r="AB616" s="31" t="s">
        <v>1289</v>
      </c>
      <c r="AC616" s="32" t="s">
        <v>360</v>
      </c>
      <c r="AD616" s="32"/>
      <c r="AE616" s="22" t="s">
        <v>4331</v>
      </c>
      <c r="AF616" s="26" t="s">
        <v>53</v>
      </c>
      <c r="AG616" s="22" t="s">
        <v>1173</v>
      </c>
    </row>
    <row r="617" spans="1:33" ht="63.75" x14ac:dyDescent="0.25">
      <c r="A617" s="20" t="s">
        <v>1159</v>
      </c>
      <c r="B617" s="21">
        <v>93151501</v>
      </c>
      <c r="C617" s="22" t="s">
        <v>1290</v>
      </c>
      <c r="D617" s="36">
        <v>43040</v>
      </c>
      <c r="E617" s="21" t="s">
        <v>3555</v>
      </c>
      <c r="F617" s="23" t="s">
        <v>3677</v>
      </c>
      <c r="G617" s="23" t="s">
        <v>3665</v>
      </c>
      <c r="H617" s="24">
        <v>791156482</v>
      </c>
      <c r="I617" s="25">
        <v>379999999</v>
      </c>
      <c r="J617" s="23" t="s">
        <v>57</v>
      </c>
      <c r="K617" s="23" t="s">
        <v>3576</v>
      </c>
      <c r="L617" s="22" t="s">
        <v>1161</v>
      </c>
      <c r="M617" s="22" t="s">
        <v>1162</v>
      </c>
      <c r="N617" s="22" t="s">
        <v>1291</v>
      </c>
      <c r="O617" s="22" t="s">
        <v>1164</v>
      </c>
      <c r="P617" s="26" t="s">
        <v>1292</v>
      </c>
      <c r="Q617" s="26"/>
      <c r="R617" s="26"/>
      <c r="S617" s="27"/>
      <c r="T617" s="26"/>
      <c r="U617" s="26"/>
      <c r="V617" s="28">
        <v>7935</v>
      </c>
      <c r="W617" s="29">
        <v>19593</v>
      </c>
      <c r="X617" s="30">
        <v>43049</v>
      </c>
      <c r="Y617" s="26" t="s">
        <v>47</v>
      </c>
      <c r="Z617" s="29">
        <v>4600007845</v>
      </c>
      <c r="AA617" s="33">
        <f t="shared" si="9"/>
        <v>1</v>
      </c>
      <c r="AB617" s="31" t="s">
        <v>1293</v>
      </c>
      <c r="AC617" s="32" t="s">
        <v>360</v>
      </c>
      <c r="AD617" s="32"/>
      <c r="AE617" s="22" t="s">
        <v>4331</v>
      </c>
      <c r="AF617" s="26" t="s">
        <v>53</v>
      </c>
      <c r="AG617" s="22" t="s">
        <v>1173</v>
      </c>
    </row>
    <row r="618" spans="1:33" ht="90" x14ac:dyDescent="0.25">
      <c r="A618" s="20" t="s">
        <v>1159</v>
      </c>
      <c r="B618" s="21">
        <v>93141506</v>
      </c>
      <c r="C618" s="22" t="s">
        <v>1294</v>
      </c>
      <c r="D618" s="36">
        <v>43040</v>
      </c>
      <c r="E618" s="21" t="s">
        <v>3550</v>
      </c>
      <c r="F618" s="23" t="s">
        <v>4037</v>
      </c>
      <c r="G618" s="23" t="s">
        <v>3665</v>
      </c>
      <c r="H618" s="24">
        <v>103201283</v>
      </c>
      <c r="I618" s="25">
        <v>20000001</v>
      </c>
      <c r="J618" s="23" t="s">
        <v>57</v>
      </c>
      <c r="K618" s="23" t="s">
        <v>3576</v>
      </c>
      <c r="L618" s="22" t="s">
        <v>1161</v>
      </c>
      <c r="M618" s="22" t="s">
        <v>1162</v>
      </c>
      <c r="N618" s="22" t="s">
        <v>1291</v>
      </c>
      <c r="O618" s="22" t="s">
        <v>1164</v>
      </c>
      <c r="P618" s="26" t="s">
        <v>1292</v>
      </c>
      <c r="Q618" s="26"/>
      <c r="R618" s="26"/>
      <c r="S618" s="27"/>
      <c r="T618" s="26"/>
      <c r="U618" s="26"/>
      <c r="V618" s="28">
        <v>7954</v>
      </c>
      <c r="W618" s="29">
        <v>19608</v>
      </c>
      <c r="X618" s="30">
        <v>43049</v>
      </c>
      <c r="Y618" s="26" t="s">
        <v>47</v>
      </c>
      <c r="Z618" s="29">
        <v>4600007861</v>
      </c>
      <c r="AA618" s="33">
        <f t="shared" si="9"/>
        <v>1</v>
      </c>
      <c r="AB618" s="31" t="s">
        <v>1295</v>
      </c>
      <c r="AC618" s="32" t="s">
        <v>360</v>
      </c>
      <c r="AD618" s="32"/>
      <c r="AE618" s="22" t="s">
        <v>4331</v>
      </c>
      <c r="AF618" s="26" t="s">
        <v>53</v>
      </c>
      <c r="AG618" s="22" t="s">
        <v>1173</v>
      </c>
    </row>
    <row r="619" spans="1:33" ht="75" x14ac:dyDescent="0.25">
      <c r="A619" s="20" t="s">
        <v>1159</v>
      </c>
      <c r="B619" s="21">
        <v>81112105</v>
      </c>
      <c r="C619" s="22" t="s">
        <v>1296</v>
      </c>
      <c r="D619" s="36">
        <v>43040</v>
      </c>
      <c r="E619" s="21" t="s">
        <v>3551</v>
      </c>
      <c r="F619" s="23" t="s">
        <v>3648</v>
      </c>
      <c r="G619" s="23" t="s">
        <v>3665</v>
      </c>
      <c r="H619" s="24">
        <v>16906046</v>
      </c>
      <c r="I619" s="25">
        <v>16906046</v>
      </c>
      <c r="J619" s="23" t="s">
        <v>57</v>
      </c>
      <c r="K619" s="23" t="s">
        <v>3576</v>
      </c>
      <c r="L619" s="22" t="s">
        <v>1161</v>
      </c>
      <c r="M619" s="22" t="s">
        <v>1162</v>
      </c>
      <c r="N619" s="22" t="s">
        <v>1163</v>
      </c>
      <c r="O619" s="22" t="s">
        <v>1164</v>
      </c>
      <c r="P619" s="26" t="s">
        <v>1165</v>
      </c>
      <c r="Q619" s="26" t="s">
        <v>1297</v>
      </c>
      <c r="R619" s="26" t="s">
        <v>1167</v>
      </c>
      <c r="S619" s="27" t="s">
        <v>1168</v>
      </c>
      <c r="T619" s="26" t="s">
        <v>1298</v>
      </c>
      <c r="U619" s="26" t="s">
        <v>1299</v>
      </c>
      <c r="V619" s="28" t="s">
        <v>4332</v>
      </c>
      <c r="W619" s="29" t="s">
        <v>47</v>
      </c>
      <c r="X619" s="30">
        <v>43083</v>
      </c>
      <c r="Y619" s="26" t="s">
        <v>47</v>
      </c>
      <c r="Z619" s="29" t="s">
        <v>4332</v>
      </c>
      <c r="AA619" s="33">
        <f t="shared" si="9"/>
        <v>1</v>
      </c>
      <c r="AB619" s="31" t="s">
        <v>4333</v>
      </c>
      <c r="AC619" s="32" t="s">
        <v>1172</v>
      </c>
      <c r="AD619" s="32"/>
      <c r="AE619" s="22"/>
      <c r="AF619" s="26" t="s">
        <v>53</v>
      </c>
      <c r="AG619" s="22" t="s">
        <v>1173</v>
      </c>
    </row>
    <row r="620" spans="1:33" ht="120" x14ac:dyDescent="0.25">
      <c r="A620" s="20" t="s">
        <v>1159</v>
      </c>
      <c r="B620" s="21">
        <v>93141509</v>
      </c>
      <c r="C620" s="22" t="s">
        <v>1300</v>
      </c>
      <c r="D620" s="36">
        <v>43009</v>
      </c>
      <c r="E620" s="21" t="s">
        <v>4334</v>
      </c>
      <c r="F620" s="23" t="s">
        <v>4335</v>
      </c>
      <c r="G620" s="23" t="s">
        <v>4336</v>
      </c>
      <c r="H620" s="24">
        <v>113995921548</v>
      </c>
      <c r="I620" s="25">
        <v>113995921548</v>
      </c>
      <c r="J620" s="23" t="s">
        <v>57</v>
      </c>
      <c r="K620" s="23" t="s">
        <v>3576</v>
      </c>
      <c r="L620" s="22" t="s">
        <v>1161</v>
      </c>
      <c r="M620" s="22" t="s">
        <v>1162</v>
      </c>
      <c r="N620" s="22" t="s">
        <v>1291</v>
      </c>
      <c r="O620" s="22" t="s">
        <v>1164</v>
      </c>
      <c r="P620" s="26" t="s">
        <v>1165</v>
      </c>
      <c r="Q620" s="26" t="s">
        <v>1166</v>
      </c>
      <c r="R620" s="26" t="s">
        <v>1167</v>
      </c>
      <c r="S620" s="27" t="s">
        <v>1168</v>
      </c>
      <c r="T620" s="26" t="s">
        <v>1169</v>
      </c>
      <c r="U620" s="26" t="s">
        <v>1301</v>
      </c>
      <c r="V620" s="28" t="s">
        <v>47</v>
      </c>
      <c r="W620" s="29" t="s">
        <v>47</v>
      </c>
      <c r="X620" s="30">
        <v>43008</v>
      </c>
      <c r="Y620" s="26" t="s">
        <v>47</v>
      </c>
      <c r="Z620" s="29">
        <v>896</v>
      </c>
      <c r="AA620" s="33">
        <f t="shared" si="9"/>
        <v>1</v>
      </c>
      <c r="AB620" s="31" t="s">
        <v>1302</v>
      </c>
      <c r="AC620" s="32" t="s">
        <v>360</v>
      </c>
      <c r="AD620" s="32" t="s">
        <v>4337</v>
      </c>
      <c r="AE620" s="22" t="s">
        <v>1303</v>
      </c>
      <c r="AF620" s="26" t="s">
        <v>53</v>
      </c>
      <c r="AG620" s="22" t="s">
        <v>1173</v>
      </c>
    </row>
    <row r="621" spans="1:33" ht="90" x14ac:dyDescent="0.25">
      <c r="A621" s="20" t="s">
        <v>1159</v>
      </c>
      <c r="B621" s="21">
        <v>93141506</v>
      </c>
      <c r="C621" s="22" t="s">
        <v>1304</v>
      </c>
      <c r="D621" s="36">
        <v>43040</v>
      </c>
      <c r="E621" s="21" t="s">
        <v>4334</v>
      </c>
      <c r="F621" s="23" t="s">
        <v>4338</v>
      </c>
      <c r="G621" s="23" t="s">
        <v>4336</v>
      </c>
      <c r="H621" s="24">
        <v>5440226507</v>
      </c>
      <c r="I621" s="25">
        <v>5056012427</v>
      </c>
      <c r="J621" s="23" t="s">
        <v>57</v>
      </c>
      <c r="K621" s="23" t="s">
        <v>3576</v>
      </c>
      <c r="L621" s="22" t="s">
        <v>1161</v>
      </c>
      <c r="M621" s="22" t="s">
        <v>1162</v>
      </c>
      <c r="N621" s="22" t="s">
        <v>1291</v>
      </c>
      <c r="O621" s="22" t="s">
        <v>1164</v>
      </c>
      <c r="P621" s="26" t="s">
        <v>1165</v>
      </c>
      <c r="Q621" s="26" t="s">
        <v>1166</v>
      </c>
      <c r="R621" s="26" t="s">
        <v>1167</v>
      </c>
      <c r="S621" s="27" t="s">
        <v>1168</v>
      </c>
      <c r="T621" s="26" t="s">
        <v>1169</v>
      </c>
      <c r="U621" s="26" t="s">
        <v>1301</v>
      </c>
      <c r="V621" s="28">
        <v>7857</v>
      </c>
      <c r="W621" s="29">
        <v>19572</v>
      </c>
      <c r="X621" s="30">
        <v>43047</v>
      </c>
      <c r="Y621" s="26" t="s">
        <v>4339</v>
      </c>
      <c r="Z621" s="29">
        <v>4600007966</v>
      </c>
      <c r="AA621" s="33">
        <f t="shared" si="9"/>
        <v>1</v>
      </c>
      <c r="AB621" s="31" t="s">
        <v>4340</v>
      </c>
      <c r="AC621" s="32" t="s">
        <v>360</v>
      </c>
      <c r="AD621" s="32"/>
      <c r="AE621" s="22" t="s">
        <v>4330</v>
      </c>
      <c r="AF621" s="26" t="s">
        <v>685</v>
      </c>
      <c r="AG621" s="22" t="s">
        <v>1173</v>
      </c>
    </row>
    <row r="622" spans="1:33" ht="90" x14ac:dyDescent="0.25">
      <c r="A622" s="20" t="s">
        <v>1159</v>
      </c>
      <c r="B622" s="21">
        <v>93141506</v>
      </c>
      <c r="C622" s="22" t="s">
        <v>1304</v>
      </c>
      <c r="D622" s="36">
        <v>43040</v>
      </c>
      <c r="E622" s="21" t="s">
        <v>4334</v>
      </c>
      <c r="F622" s="23" t="s">
        <v>4338</v>
      </c>
      <c r="G622" s="23" t="s">
        <v>4336</v>
      </c>
      <c r="H622" s="24">
        <v>3419265601</v>
      </c>
      <c r="I622" s="25">
        <v>3175072283</v>
      </c>
      <c r="J622" s="23" t="s">
        <v>57</v>
      </c>
      <c r="K622" s="23" t="s">
        <v>3576</v>
      </c>
      <c r="L622" s="22" t="s">
        <v>1161</v>
      </c>
      <c r="M622" s="22" t="s">
        <v>1162</v>
      </c>
      <c r="N622" s="22" t="s">
        <v>1291</v>
      </c>
      <c r="O622" s="22" t="s">
        <v>1164</v>
      </c>
      <c r="P622" s="26" t="s">
        <v>1165</v>
      </c>
      <c r="Q622" s="26" t="s">
        <v>1166</v>
      </c>
      <c r="R622" s="26" t="s">
        <v>1167</v>
      </c>
      <c r="S622" s="27" t="s">
        <v>1168</v>
      </c>
      <c r="T622" s="26" t="s">
        <v>1169</v>
      </c>
      <c r="U622" s="26" t="s">
        <v>1301</v>
      </c>
      <c r="V622" s="28">
        <v>7857</v>
      </c>
      <c r="W622" s="29">
        <v>19572</v>
      </c>
      <c r="X622" s="30">
        <v>43047</v>
      </c>
      <c r="Y622" s="26" t="s">
        <v>4339</v>
      </c>
      <c r="Z622" s="29">
        <v>4600007981</v>
      </c>
      <c r="AA622" s="33">
        <f t="shared" si="9"/>
        <v>1</v>
      </c>
      <c r="AB622" s="31" t="s">
        <v>4341</v>
      </c>
      <c r="AC622" s="32" t="s">
        <v>360</v>
      </c>
      <c r="AD622" s="32"/>
      <c r="AE622" s="22" t="s">
        <v>4330</v>
      </c>
      <c r="AF622" s="26" t="s">
        <v>685</v>
      </c>
      <c r="AG622" s="22" t="s">
        <v>1173</v>
      </c>
    </row>
    <row r="623" spans="1:33" ht="90" x14ac:dyDescent="0.25">
      <c r="A623" s="20" t="s">
        <v>1159</v>
      </c>
      <c r="B623" s="21">
        <v>93141506</v>
      </c>
      <c r="C623" s="22" t="s">
        <v>1304</v>
      </c>
      <c r="D623" s="36">
        <v>43040</v>
      </c>
      <c r="E623" s="21" t="s">
        <v>4334</v>
      </c>
      <c r="F623" s="23" t="s">
        <v>4338</v>
      </c>
      <c r="G623" s="23" t="s">
        <v>4336</v>
      </c>
      <c r="H623" s="24">
        <v>3404449977</v>
      </c>
      <c r="I623" s="25">
        <v>3161090079</v>
      </c>
      <c r="J623" s="23" t="s">
        <v>57</v>
      </c>
      <c r="K623" s="23" t="s">
        <v>3576</v>
      </c>
      <c r="L623" s="22" t="s">
        <v>1161</v>
      </c>
      <c r="M623" s="22" t="s">
        <v>1162</v>
      </c>
      <c r="N623" s="22" t="s">
        <v>1291</v>
      </c>
      <c r="O623" s="22" t="s">
        <v>1164</v>
      </c>
      <c r="P623" s="26" t="s">
        <v>1165</v>
      </c>
      <c r="Q623" s="26" t="s">
        <v>1166</v>
      </c>
      <c r="R623" s="26" t="s">
        <v>1167</v>
      </c>
      <c r="S623" s="27" t="s">
        <v>1168</v>
      </c>
      <c r="T623" s="26" t="s">
        <v>1169</v>
      </c>
      <c r="U623" s="26" t="s">
        <v>1301</v>
      </c>
      <c r="V623" s="28">
        <v>7857</v>
      </c>
      <c r="W623" s="29">
        <v>19572</v>
      </c>
      <c r="X623" s="30">
        <v>43047</v>
      </c>
      <c r="Y623" s="26" t="s">
        <v>4339</v>
      </c>
      <c r="Z623" s="29">
        <v>4600007961</v>
      </c>
      <c r="AA623" s="33">
        <f t="shared" si="9"/>
        <v>1</v>
      </c>
      <c r="AB623" s="31" t="s">
        <v>4342</v>
      </c>
      <c r="AC623" s="32" t="s">
        <v>360</v>
      </c>
      <c r="AD623" s="32"/>
      <c r="AE623" s="22" t="s">
        <v>4330</v>
      </c>
      <c r="AF623" s="26" t="s">
        <v>685</v>
      </c>
      <c r="AG623" s="22" t="s">
        <v>1173</v>
      </c>
    </row>
    <row r="624" spans="1:33" ht="90" x14ac:dyDescent="0.25">
      <c r="A624" s="20" t="s">
        <v>1159</v>
      </c>
      <c r="B624" s="21">
        <v>93141506</v>
      </c>
      <c r="C624" s="22" t="s">
        <v>1304</v>
      </c>
      <c r="D624" s="36">
        <v>43040</v>
      </c>
      <c r="E624" s="21" t="s">
        <v>4334</v>
      </c>
      <c r="F624" s="23" t="s">
        <v>4338</v>
      </c>
      <c r="G624" s="23" t="s">
        <v>4336</v>
      </c>
      <c r="H624" s="24">
        <v>3397464665</v>
      </c>
      <c r="I624" s="25">
        <v>3156118420</v>
      </c>
      <c r="J624" s="23" t="s">
        <v>57</v>
      </c>
      <c r="K624" s="23" t="s">
        <v>3576</v>
      </c>
      <c r="L624" s="22" t="s">
        <v>1161</v>
      </c>
      <c r="M624" s="22" t="s">
        <v>1162</v>
      </c>
      <c r="N624" s="22" t="s">
        <v>1291</v>
      </c>
      <c r="O624" s="22" t="s">
        <v>1164</v>
      </c>
      <c r="P624" s="26" t="s">
        <v>1165</v>
      </c>
      <c r="Q624" s="26" t="s">
        <v>1166</v>
      </c>
      <c r="R624" s="26" t="s">
        <v>1167</v>
      </c>
      <c r="S624" s="27" t="s">
        <v>1168</v>
      </c>
      <c r="T624" s="26" t="s">
        <v>1169</v>
      </c>
      <c r="U624" s="26" t="s">
        <v>1301</v>
      </c>
      <c r="V624" s="28">
        <v>7857</v>
      </c>
      <c r="W624" s="29">
        <v>19572</v>
      </c>
      <c r="X624" s="30">
        <v>43047</v>
      </c>
      <c r="Y624" s="26" t="s">
        <v>4339</v>
      </c>
      <c r="Z624" s="29">
        <v>4600007968</v>
      </c>
      <c r="AA624" s="33">
        <f t="shared" si="9"/>
        <v>1</v>
      </c>
      <c r="AB624" s="31" t="s">
        <v>4343</v>
      </c>
      <c r="AC624" s="32" t="s">
        <v>360</v>
      </c>
      <c r="AD624" s="32"/>
      <c r="AE624" s="22" t="s">
        <v>4330</v>
      </c>
      <c r="AF624" s="26" t="s">
        <v>685</v>
      </c>
      <c r="AG624" s="22" t="s">
        <v>1173</v>
      </c>
    </row>
    <row r="625" spans="1:33" ht="90" x14ac:dyDescent="0.25">
      <c r="A625" s="20" t="s">
        <v>1159</v>
      </c>
      <c r="B625" s="21">
        <v>93141506</v>
      </c>
      <c r="C625" s="22" t="s">
        <v>1304</v>
      </c>
      <c r="D625" s="36">
        <v>43040</v>
      </c>
      <c r="E625" s="21" t="s">
        <v>4334</v>
      </c>
      <c r="F625" s="23" t="s">
        <v>4338</v>
      </c>
      <c r="G625" s="23" t="s">
        <v>4336</v>
      </c>
      <c r="H625" s="24">
        <v>3206767085</v>
      </c>
      <c r="I625" s="25">
        <v>2977961843</v>
      </c>
      <c r="J625" s="23" t="s">
        <v>57</v>
      </c>
      <c r="K625" s="23" t="s">
        <v>3576</v>
      </c>
      <c r="L625" s="22" t="s">
        <v>1161</v>
      </c>
      <c r="M625" s="22" t="s">
        <v>1162</v>
      </c>
      <c r="N625" s="22" t="s">
        <v>1291</v>
      </c>
      <c r="O625" s="22" t="s">
        <v>1164</v>
      </c>
      <c r="P625" s="26" t="s">
        <v>1165</v>
      </c>
      <c r="Q625" s="26" t="s">
        <v>1166</v>
      </c>
      <c r="R625" s="26" t="s">
        <v>1167</v>
      </c>
      <c r="S625" s="27" t="s">
        <v>1168</v>
      </c>
      <c r="T625" s="26" t="s">
        <v>1169</v>
      </c>
      <c r="U625" s="26" t="s">
        <v>1301</v>
      </c>
      <c r="V625" s="28">
        <v>7857</v>
      </c>
      <c r="W625" s="29">
        <v>19572</v>
      </c>
      <c r="X625" s="30">
        <v>43047</v>
      </c>
      <c r="Y625" s="26" t="s">
        <v>4339</v>
      </c>
      <c r="Z625" s="29">
        <v>4600007967</v>
      </c>
      <c r="AA625" s="33">
        <f t="shared" si="9"/>
        <v>1</v>
      </c>
      <c r="AB625" s="31" t="s">
        <v>4344</v>
      </c>
      <c r="AC625" s="32" t="s">
        <v>360</v>
      </c>
      <c r="AD625" s="32"/>
      <c r="AE625" s="22" t="s">
        <v>4330</v>
      </c>
      <c r="AF625" s="26" t="s">
        <v>685</v>
      </c>
      <c r="AG625" s="22" t="s">
        <v>1173</v>
      </c>
    </row>
    <row r="626" spans="1:33" ht="90" x14ac:dyDescent="0.25">
      <c r="A626" s="20" t="s">
        <v>1159</v>
      </c>
      <c r="B626" s="21">
        <v>93141506</v>
      </c>
      <c r="C626" s="22" t="s">
        <v>1304</v>
      </c>
      <c r="D626" s="36">
        <v>43040</v>
      </c>
      <c r="E626" s="21" t="s">
        <v>4334</v>
      </c>
      <c r="F626" s="23" t="s">
        <v>4338</v>
      </c>
      <c r="G626" s="23" t="s">
        <v>4336</v>
      </c>
      <c r="H626" s="24">
        <v>3300337706</v>
      </c>
      <c r="I626" s="25">
        <v>3069935794</v>
      </c>
      <c r="J626" s="23" t="s">
        <v>57</v>
      </c>
      <c r="K626" s="23" t="s">
        <v>3576</v>
      </c>
      <c r="L626" s="22" t="s">
        <v>1161</v>
      </c>
      <c r="M626" s="22" t="s">
        <v>1162</v>
      </c>
      <c r="N626" s="22" t="s">
        <v>1291</v>
      </c>
      <c r="O626" s="22" t="s">
        <v>1164</v>
      </c>
      <c r="P626" s="26" t="s">
        <v>1165</v>
      </c>
      <c r="Q626" s="26" t="s">
        <v>1166</v>
      </c>
      <c r="R626" s="26" t="s">
        <v>1167</v>
      </c>
      <c r="S626" s="27" t="s">
        <v>1168</v>
      </c>
      <c r="T626" s="26" t="s">
        <v>1169</v>
      </c>
      <c r="U626" s="26" t="s">
        <v>1301</v>
      </c>
      <c r="V626" s="28">
        <v>7857</v>
      </c>
      <c r="W626" s="29">
        <v>19572</v>
      </c>
      <c r="X626" s="30">
        <v>43047</v>
      </c>
      <c r="Y626" s="26" t="s">
        <v>4339</v>
      </c>
      <c r="Z626" s="29">
        <v>4600007965</v>
      </c>
      <c r="AA626" s="33">
        <f t="shared" si="9"/>
        <v>1</v>
      </c>
      <c r="AB626" s="31" t="s">
        <v>4345</v>
      </c>
      <c r="AC626" s="32" t="s">
        <v>360</v>
      </c>
      <c r="AD626" s="32"/>
      <c r="AE626" s="22" t="s">
        <v>4330</v>
      </c>
      <c r="AF626" s="26" t="s">
        <v>685</v>
      </c>
      <c r="AG626" s="22" t="s">
        <v>1173</v>
      </c>
    </row>
    <row r="627" spans="1:33" ht="90" x14ac:dyDescent="0.25">
      <c r="A627" s="20" t="s">
        <v>1159</v>
      </c>
      <c r="B627" s="21">
        <v>93141506</v>
      </c>
      <c r="C627" s="22" t="s">
        <v>1304</v>
      </c>
      <c r="D627" s="36">
        <v>43040</v>
      </c>
      <c r="E627" s="21" t="s">
        <v>4334</v>
      </c>
      <c r="F627" s="23" t="s">
        <v>4338</v>
      </c>
      <c r="G627" s="23" t="s">
        <v>4336</v>
      </c>
      <c r="H627" s="24">
        <v>3610142987</v>
      </c>
      <c r="I627" s="25">
        <v>3351794208</v>
      </c>
      <c r="J627" s="23" t="s">
        <v>57</v>
      </c>
      <c r="K627" s="23" t="s">
        <v>3576</v>
      </c>
      <c r="L627" s="22" t="s">
        <v>1161</v>
      </c>
      <c r="M627" s="22" t="s">
        <v>1162</v>
      </c>
      <c r="N627" s="22" t="s">
        <v>1291</v>
      </c>
      <c r="O627" s="22" t="s">
        <v>1164</v>
      </c>
      <c r="P627" s="26" t="s">
        <v>1165</v>
      </c>
      <c r="Q627" s="26" t="s">
        <v>1166</v>
      </c>
      <c r="R627" s="26" t="s">
        <v>1167</v>
      </c>
      <c r="S627" s="27" t="s">
        <v>1168</v>
      </c>
      <c r="T627" s="26" t="s">
        <v>1169</v>
      </c>
      <c r="U627" s="26" t="s">
        <v>1301</v>
      </c>
      <c r="V627" s="28">
        <v>7857</v>
      </c>
      <c r="W627" s="29">
        <v>19572</v>
      </c>
      <c r="X627" s="30">
        <v>43047</v>
      </c>
      <c r="Y627" s="26" t="s">
        <v>4339</v>
      </c>
      <c r="Z627" s="29">
        <v>4600007960</v>
      </c>
      <c r="AA627" s="33">
        <f t="shared" si="9"/>
        <v>1</v>
      </c>
      <c r="AB627" s="31" t="s">
        <v>4346</v>
      </c>
      <c r="AC627" s="32" t="s">
        <v>360</v>
      </c>
      <c r="AD627" s="32"/>
      <c r="AE627" s="22" t="s">
        <v>4330</v>
      </c>
      <c r="AF627" s="26" t="s">
        <v>685</v>
      </c>
      <c r="AG627" s="22" t="s">
        <v>1173</v>
      </c>
    </row>
    <row r="628" spans="1:33" ht="90" x14ac:dyDescent="0.25">
      <c r="A628" s="20" t="s">
        <v>1159</v>
      </c>
      <c r="B628" s="21">
        <v>93141506</v>
      </c>
      <c r="C628" s="22" t="s">
        <v>1304</v>
      </c>
      <c r="D628" s="36">
        <v>43040</v>
      </c>
      <c r="E628" s="21" t="s">
        <v>4334</v>
      </c>
      <c r="F628" s="23" t="s">
        <v>4338</v>
      </c>
      <c r="G628" s="23" t="s">
        <v>4336</v>
      </c>
      <c r="H628" s="24">
        <v>3305300963</v>
      </c>
      <c r="I628" s="25">
        <v>3068658413</v>
      </c>
      <c r="J628" s="23" t="s">
        <v>57</v>
      </c>
      <c r="K628" s="23" t="s">
        <v>3576</v>
      </c>
      <c r="L628" s="22" t="s">
        <v>1161</v>
      </c>
      <c r="M628" s="22" t="s">
        <v>1162</v>
      </c>
      <c r="N628" s="22" t="s">
        <v>1291</v>
      </c>
      <c r="O628" s="22" t="s">
        <v>1164</v>
      </c>
      <c r="P628" s="26" t="s">
        <v>1165</v>
      </c>
      <c r="Q628" s="26" t="s">
        <v>1166</v>
      </c>
      <c r="R628" s="26" t="s">
        <v>1167</v>
      </c>
      <c r="S628" s="27" t="s">
        <v>1168</v>
      </c>
      <c r="T628" s="26" t="s">
        <v>1169</v>
      </c>
      <c r="U628" s="26" t="s">
        <v>1301</v>
      </c>
      <c r="V628" s="28">
        <v>7857</v>
      </c>
      <c r="W628" s="29">
        <v>19572</v>
      </c>
      <c r="X628" s="30">
        <v>43047</v>
      </c>
      <c r="Y628" s="26" t="s">
        <v>4339</v>
      </c>
      <c r="Z628" s="29">
        <v>4600007975</v>
      </c>
      <c r="AA628" s="33">
        <f t="shared" si="9"/>
        <v>1</v>
      </c>
      <c r="AB628" s="31" t="s">
        <v>4347</v>
      </c>
      <c r="AC628" s="32" t="s">
        <v>360</v>
      </c>
      <c r="AD628" s="32"/>
      <c r="AE628" s="22" t="s">
        <v>4330</v>
      </c>
      <c r="AF628" s="26" t="s">
        <v>685</v>
      </c>
      <c r="AG628" s="22" t="s">
        <v>1173</v>
      </c>
    </row>
    <row r="629" spans="1:33" ht="90" x14ac:dyDescent="0.25">
      <c r="A629" s="20" t="s">
        <v>1159</v>
      </c>
      <c r="B629" s="21">
        <v>93141506</v>
      </c>
      <c r="C629" s="22" t="s">
        <v>1304</v>
      </c>
      <c r="D629" s="36">
        <v>43040</v>
      </c>
      <c r="E629" s="21" t="s">
        <v>4334</v>
      </c>
      <c r="F629" s="23" t="s">
        <v>4338</v>
      </c>
      <c r="G629" s="23" t="s">
        <v>4336</v>
      </c>
      <c r="H629" s="24">
        <v>3383874294</v>
      </c>
      <c r="I629" s="25">
        <v>3143602100</v>
      </c>
      <c r="J629" s="23" t="s">
        <v>57</v>
      </c>
      <c r="K629" s="23" t="s">
        <v>3576</v>
      </c>
      <c r="L629" s="22" t="s">
        <v>1161</v>
      </c>
      <c r="M629" s="22" t="s">
        <v>1162</v>
      </c>
      <c r="N629" s="22" t="s">
        <v>1291</v>
      </c>
      <c r="O629" s="22" t="s">
        <v>1164</v>
      </c>
      <c r="P629" s="26" t="s">
        <v>1165</v>
      </c>
      <c r="Q629" s="26" t="s">
        <v>1166</v>
      </c>
      <c r="R629" s="26" t="s">
        <v>1167</v>
      </c>
      <c r="S629" s="27" t="s">
        <v>1168</v>
      </c>
      <c r="T629" s="26" t="s">
        <v>1169</v>
      </c>
      <c r="U629" s="26" t="s">
        <v>1301</v>
      </c>
      <c r="V629" s="28">
        <v>7857</v>
      </c>
      <c r="W629" s="29">
        <v>19572</v>
      </c>
      <c r="X629" s="30">
        <v>43047</v>
      </c>
      <c r="Y629" s="26" t="s">
        <v>4339</v>
      </c>
      <c r="Z629" s="29">
        <v>4600007969</v>
      </c>
      <c r="AA629" s="33">
        <f t="shared" si="9"/>
        <v>1</v>
      </c>
      <c r="AB629" s="31" t="s">
        <v>4348</v>
      </c>
      <c r="AC629" s="32" t="s">
        <v>360</v>
      </c>
      <c r="AD629" s="32"/>
      <c r="AE629" s="22" t="s">
        <v>4330</v>
      </c>
      <c r="AF629" s="26" t="s">
        <v>685</v>
      </c>
      <c r="AG629" s="22" t="s">
        <v>1173</v>
      </c>
    </row>
    <row r="630" spans="1:33" ht="45" x14ac:dyDescent="0.25">
      <c r="A630" s="20" t="s">
        <v>1159</v>
      </c>
      <c r="B630" s="21">
        <v>78111502</v>
      </c>
      <c r="C630" s="22" t="s">
        <v>4349</v>
      </c>
      <c r="D630" s="36">
        <v>43101</v>
      </c>
      <c r="E630" s="21" t="s">
        <v>3557</v>
      </c>
      <c r="F630" s="23" t="s">
        <v>4045</v>
      </c>
      <c r="G630" s="23" t="s">
        <v>3665</v>
      </c>
      <c r="H630" s="24">
        <v>30000000</v>
      </c>
      <c r="I630" s="25">
        <v>30000000</v>
      </c>
      <c r="J630" s="23" t="s">
        <v>3579</v>
      </c>
      <c r="K630" s="23" t="s">
        <v>47</v>
      </c>
      <c r="L630" s="22" t="s">
        <v>1161</v>
      </c>
      <c r="M630" s="22" t="s">
        <v>1162</v>
      </c>
      <c r="N630" s="22" t="s">
        <v>1163</v>
      </c>
      <c r="O630" s="22" t="s">
        <v>1164</v>
      </c>
      <c r="P630" s="26"/>
      <c r="Q630" s="26"/>
      <c r="R630" s="26"/>
      <c r="S630" s="27"/>
      <c r="T630" s="26"/>
      <c r="U630" s="26"/>
      <c r="V630" s="28"/>
      <c r="W630" s="29"/>
      <c r="X630" s="30"/>
      <c r="Y630" s="26"/>
      <c r="Z630" s="29"/>
      <c r="AA630" s="33" t="str">
        <f t="shared" si="9"/>
        <v/>
      </c>
      <c r="AB630" s="31"/>
      <c r="AC630" s="32" t="s">
        <v>324</v>
      </c>
      <c r="AD630" s="32" t="s">
        <v>4350</v>
      </c>
      <c r="AE630" s="22" t="s">
        <v>4351</v>
      </c>
      <c r="AF630" s="26" t="s">
        <v>53</v>
      </c>
      <c r="AG630" s="22" t="s">
        <v>1173</v>
      </c>
    </row>
    <row r="631" spans="1:33" ht="135" x14ac:dyDescent="0.25">
      <c r="A631" s="20" t="s">
        <v>1159</v>
      </c>
      <c r="B631" s="21">
        <v>93141506</v>
      </c>
      <c r="C631" s="22" t="s">
        <v>1307</v>
      </c>
      <c r="D631" s="36">
        <v>43101</v>
      </c>
      <c r="E631" s="21" t="s">
        <v>4352</v>
      </c>
      <c r="F631" s="23" t="s">
        <v>4338</v>
      </c>
      <c r="G631" s="23" t="s">
        <v>4329</v>
      </c>
      <c r="H631" s="24">
        <v>551752401</v>
      </c>
      <c r="I631" s="25">
        <v>551752401</v>
      </c>
      <c r="J631" s="23" t="s">
        <v>3579</v>
      </c>
      <c r="K631" s="23" t="s">
        <v>47</v>
      </c>
      <c r="L631" s="22" t="s">
        <v>1161</v>
      </c>
      <c r="M631" s="22" t="s">
        <v>1162</v>
      </c>
      <c r="N631" s="22" t="s">
        <v>1163</v>
      </c>
      <c r="O631" s="22" t="s">
        <v>1164</v>
      </c>
      <c r="P631" s="26" t="s">
        <v>1165</v>
      </c>
      <c r="Q631" s="26" t="s">
        <v>1166</v>
      </c>
      <c r="R631" s="26" t="s">
        <v>1167</v>
      </c>
      <c r="S631" s="27" t="s">
        <v>1168</v>
      </c>
      <c r="T631" s="26" t="s">
        <v>1169</v>
      </c>
      <c r="U631" s="26" t="s">
        <v>1301</v>
      </c>
      <c r="V631" s="28">
        <v>8016</v>
      </c>
      <c r="W631" s="29">
        <v>20223</v>
      </c>
      <c r="X631" s="30">
        <v>43111</v>
      </c>
      <c r="Y631" s="26">
        <v>0</v>
      </c>
      <c r="Z631" s="29">
        <v>4600008014</v>
      </c>
      <c r="AA631" s="33">
        <f t="shared" si="9"/>
        <v>1</v>
      </c>
      <c r="AB631" s="31" t="s">
        <v>4353</v>
      </c>
      <c r="AC631" s="32" t="s">
        <v>360</v>
      </c>
      <c r="AD631" s="32"/>
      <c r="AE631" s="22" t="s">
        <v>4330</v>
      </c>
      <c r="AF631" s="26" t="s">
        <v>685</v>
      </c>
      <c r="AG631" s="22" t="s">
        <v>1173</v>
      </c>
    </row>
    <row r="632" spans="1:33" ht="67.5" x14ac:dyDescent="0.25">
      <c r="A632" s="20" t="s">
        <v>1159</v>
      </c>
      <c r="B632" s="21">
        <v>86101705</v>
      </c>
      <c r="C632" s="22" t="s">
        <v>4354</v>
      </c>
      <c r="D632" s="36">
        <v>43160</v>
      </c>
      <c r="E632" s="21" t="s">
        <v>4355</v>
      </c>
      <c r="F632" s="23" t="s">
        <v>3658</v>
      </c>
      <c r="G632" s="23" t="s">
        <v>3665</v>
      </c>
      <c r="H632" s="24">
        <v>152599000</v>
      </c>
      <c r="I632" s="25">
        <v>152599000</v>
      </c>
      <c r="J632" s="23" t="s">
        <v>3579</v>
      </c>
      <c r="K632" s="23" t="s">
        <v>47</v>
      </c>
      <c r="L632" s="22" t="s">
        <v>1161</v>
      </c>
      <c r="M632" s="22" t="s">
        <v>1162</v>
      </c>
      <c r="N632" s="22" t="s">
        <v>1163</v>
      </c>
      <c r="O632" s="22" t="s">
        <v>1164</v>
      </c>
      <c r="P632" s="26" t="s">
        <v>1165</v>
      </c>
      <c r="Q632" s="26" t="s">
        <v>4356</v>
      </c>
      <c r="R632" s="26" t="s">
        <v>1167</v>
      </c>
      <c r="S632" s="27" t="s">
        <v>1168</v>
      </c>
      <c r="T632" s="26" t="s">
        <v>4357</v>
      </c>
      <c r="U632" s="26" t="s">
        <v>4358</v>
      </c>
      <c r="V632" s="28">
        <v>8147</v>
      </c>
      <c r="W632" s="29">
        <v>21202</v>
      </c>
      <c r="X632" s="30">
        <v>43168</v>
      </c>
      <c r="Y632" s="26">
        <v>2018060222711</v>
      </c>
      <c r="Z632" s="29">
        <v>4600008092</v>
      </c>
      <c r="AA632" s="33">
        <f t="shared" si="9"/>
        <v>1</v>
      </c>
      <c r="AB632" s="31" t="s">
        <v>4359</v>
      </c>
      <c r="AC632" s="32" t="s">
        <v>360</v>
      </c>
      <c r="AD632" s="32"/>
      <c r="AE632" s="22" t="s">
        <v>4360</v>
      </c>
      <c r="AF632" s="26" t="s">
        <v>53</v>
      </c>
      <c r="AG632" s="22" t="s">
        <v>1173</v>
      </c>
    </row>
    <row r="633" spans="1:33" ht="67.5" x14ac:dyDescent="0.25">
      <c r="A633" s="20" t="s">
        <v>1159</v>
      </c>
      <c r="B633" s="21">
        <v>86101705</v>
      </c>
      <c r="C633" s="22" t="s">
        <v>4354</v>
      </c>
      <c r="D633" s="36">
        <v>43160</v>
      </c>
      <c r="E633" s="21" t="s">
        <v>4355</v>
      </c>
      <c r="F633" s="23" t="s">
        <v>3658</v>
      </c>
      <c r="G633" s="23" t="s">
        <v>3665</v>
      </c>
      <c r="H633" s="24">
        <v>410822272</v>
      </c>
      <c r="I633" s="25">
        <v>410822272</v>
      </c>
      <c r="J633" s="23" t="s">
        <v>3579</v>
      </c>
      <c r="K633" s="23" t="s">
        <v>47</v>
      </c>
      <c r="L633" s="22" t="s">
        <v>1161</v>
      </c>
      <c r="M633" s="22" t="s">
        <v>1162</v>
      </c>
      <c r="N633" s="22" t="s">
        <v>1163</v>
      </c>
      <c r="O633" s="22" t="s">
        <v>1164</v>
      </c>
      <c r="P633" s="26" t="s">
        <v>1165</v>
      </c>
      <c r="Q633" s="26" t="s">
        <v>4356</v>
      </c>
      <c r="R633" s="26" t="s">
        <v>1167</v>
      </c>
      <c r="S633" s="27" t="s">
        <v>1168</v>
      </c>
      <c r="T633" s="26" t="s">
        <v>4357</v>
      </c>
      <c r="U633" s="26" t="s">
        <v>4358</v>
      </c>
      <c r="V633" s="28">
        <v>8147</v>
      </c>
      <c r="W633" s="29">
        <v>21202</v>
      </c>
      <c r="X633" s="30">
        <v>43168</v>
      </c>
      <c r="Y633" s="26">
        <v>2018060222711</v>
      </c>
      <c r="Z633" s="29">
        <v>4600008093</v>
      </c>
      <c r="AA633" s="33">
        <f t="shared" si="9"/>
        <v>1</v>
      </c>
      <c r="AB633" s="31" t="s">
        <v>4340</v>
      </c>
      <c r="AC633" s="32" t="s">
        <v>360</v>
      </c>
      <c r="AD633" s="32"/>
      <c r="AE633" s="22" t="s">
        <v>4361</v>
      </c>
      <c r="AF633" s="26" t="s">
        <v>53</v>
      </c>
      <c r="AG633" s="22" t="s">
        <v>1173</v>
      </c>
    </row>
    <row r="634" spans="1:33" ht="67.5" x14ac:dyDescent="0.25">
      <c r="A634" s="20" t="s">
        <v>1159</v>
      </c>
      <c r="B634" s="21">
        <v>86101705</v>
      </c>
      <c r="C634" s="22" t="s">
        <v>4354</v>
      </c>
      <c r="D634" s="36">
        <v>43160</v>
      </c>
      <c r="E634" s="21" t="s">
        <v>4355</v>
      </c>
      <c r="F634" s="23" t="s">
        <v>3658</v>
      </c>
      <c r="G634" s="23" t="s">
        <v>3665</v>
      </c>
      <c r="H634" s="24">
        <v>168010745</v>
      </c>
      <c r="I634" s="25">
        <v>168010745</v>
      </c>
      <c r="J634" s="23" t="s">
        <v>3579</v>
      </c>
      <c r="K634" s="23" t="s">
        <v>47</v>
      </c>
      <c r="L634" s="22" t="s">
        <v>1161</v>
      </c>
      <c r="M634" s="22" t="s">
        <v>1162</v>
      </c>
      <c r="N634" s="22" t="s">
        <v>1163</v>
      </c>
      <c r="O634" s="22" t="s">
        <v>1164</v>
      </c>
      <c r="P634" s="26" t="s">
        <v>1165</v>
      </c>
      <c r="Q634" s="26" t="s">
        <v>4356</v>
      </c>
      <c r="R634" s="26" t="s">
        <v>1167</v>
      </c>
      <c r="S634" s="27" t="s">
        <v>1168</v>
      </c>
      <c r="T634" s="26" t="s">
        <v>4357</v>
      </c>
      <c r="U634" s="26" t="s">
        <v>4358</v>
      </c>
      <c r="V634" s="28">
        <v>8147</v>
      </c>
      <c r="W634" s="29">
        <v>21202</v>
      </c>
      <c r="X634" s="30">
        <v>43168</v>
      </c>
      <c r="Y634" s="26">
        <v>2018060222711</v>
      </c>
      <c r="Z634" s="29">
        <v>4600008094</v>
      </c>
      <c r="AA634" s="33">
        <f t="shared" si="9"/>
        <v>1</v>
      </c>
      <c r="AB634" s="31" t="s">
        <v>4362</v>
      </c>
      <c r="AC634" s="32" t="s">
        <v>360</v>
      </c>
      <c r="AD634" s="32"/>
      <c r="AE634" s="22" t="s">
        <v>4363</v>
      </c>
      <c r="AF634" s="26" t="s">
        <v>53</v>
      </c>
      <c r="AG634" s="22" t="s">
        <v>1173</v>
      </c>
    </row>
    <row r="635" spans="1:33" ht="90" x14ac:dyDescent="0.25">
      <c r="A635" s="20" t="s">
        <v>1159</v>
      </c>
      <c r="B635" s="21">
        <v>93151501</v>
      </c>
      <c r="C635" s="22" t="s">
        <v>1305</v>
      </c>
      <c r="D635" s="36">
        <v>43070</v>
      </c>
      <c r="E635" s="21" t="s">
        <v>4364</v>
      </c>
      <c r="F635" s="23" t="s">
        <v>3657</v>
      </c>
      <c r="G635" s="23" t="s">
        <v>3665</v>
      </c>
      <c r="H635" s="24">
        <v>1899599009</v>
      </c>
      <c r="I635" s="25">
        <v>1899599009</v>
      </c>
      <c r="J635" s="23" t="s">
        <v>57</v>
      </c>
      <c r="K635" s="23" t="s">
        <v>3576</v>
      </c>
      <c r="L635" s="22" t="s">
        <v>1161</v>
      </c>
      <c r="M635" s="22" t="s">
        <v>1162</v>
      </c>
      <c r="N635" s="22" t="s">
        <v>1163</v>
      </c>
      <c r="O635" s="22" t="s">
        <v>1164</v>
      </c>
      <c r="P635" s="26" t="s">
        <v>1165</v>
      </c>
      <c r="Q635" s="26" t="s">
        <v>1166</v>
      </c>
      <c r="R635" s="26" t="s">
        <v>1167</v>
      </c>
      <c r="S635" s="27" t="s">
        <v>1168</v>
      </c>
      <c r="T635" s="26" t="s">
        <v>1169</v>
      </c>
      <c r="U635" s="26" t="s">
        <v>1170</v>
      </c>
      <c r="V635" s="28" t="s">
        <v>4365</v>
      </c>
      <c r="W635" s="29">
        <v>20244</v>
      </c>
      <c r="X635" s="30">
        <v>43098</v>
      </c>
      <c r="Y635" s="26">
        <v>2018060023988</v>
      </c>
      <c r="Z635" s="29" t="s">
        <v>4365</v>
      </c>
      <c r="AA635" s="33">
        <f t="shared" si="9"/>
        <v>1</v>
      </c>
      <c r="AB635" s="31" t="s">
        <v>4330</v>
      </c>
      <c r="AC635" s="32" t="s">
        <v>360</v>
      </c>
      <c r="AD635" s="32"/>
      <c r="AE635" s="22" t="s">
        <v>4366</v>
      </c>
      <c r="AF635" s="26" t="s">
        <v>53</v>
      </c>
      <c r="AG635" s="22" t="s">
        <v>1173</v>
      </c>
    </row>
    <row r="636" spans="1:33" ht="144" x14ac:dyDescent="0.25">
      <c r="A636" s="20" t="s">
        <v>1308</v>
      </c>
      <c r="B636" s="21" t="s">
        <v>4367</v>
      </c>
      <c r="C636" s="22" t="s">
        <v>1309</v>
      </c>
      <c r="D636" s="36">
        <v>42620</v>
      </c>
      <c r="E636" s="21" t="s">
        <v>3566</v>
      </c>
      <c r="F636" s="23" t="s">
        <v>4045</v>
      </c>
      <c r="G636" s="23" t="s">
        <v>3665</v>
      </c>
      <c r="H636" s="24">
        <f>39952630768-H637</f>
        <v>35957367691</v>
      </c>
      <c r="I636" s="25">
        <f>39952630768-I637+6727295279</f>
        <v>42684662970</v>
      </c>
      <c r="J636" s="23" t="s">
        <v>3579</v>
      </c>
      <c r="K636" s="23" t="s">
        <v>47</v>
      </c>
      <c r="L636" s="22" t="s">
        <v>1310</v>
      </c>
      <c r="M636" s="22" t="s">
        <v>69</v>
      </c>
      <c r="N636" s="22" t="s">
        <v>1311</v>
      </c>
      <c r="O636" s="22" t="s">
        <v>1312</v>
      </c>
      <c r="P636" s="26" t="s">
        <v>1313</v>
      </c>
      <c r="Q636" s="26" t="s">
        <v>1314</v>
      </c>
      <c r="R636" s="26" t="s">
        <v>4368</v>
      </c>
      <c r="S636" s="27">
        <v>182168001</v>
      </c>
      <c r="T636" s="26" t="s">
        <v>4369</v>
      </c>
      <c r="U636" s="26" t="s">
        <v>1316</v>
      </c>
      <c r="V636" s="28" t="s">
        <v>1317</v>
      </c>
      <c r="W636" s="29" t="s">
        <v>4370</v>
      </c>
      <c r="X636" s="30">
        <v>42620.786111111112</v>
      </c>
      <c r="Y636" s="26" t="s">
        <v>1318</v>
      </c>
      <c r="Z636" s="29">
        <v>4600006148</v>
      </c>
      <c r="AA636" s="33">
        <f t="shared" si="9"/>
        <v>1</v>
      </c>
      <c r="AB636" s="31" t="s">
        <v>1319</v>
      </c>
      <c r="AC636" s="32" t="s">
        <v>360</v>
      </c>
      <c r="AD636" s="32" t="s">
        <v>4371</v>
      </c>
      <c r="AE636" s="22" t="s">
        <v>1320</v>
      </c>
      <c r="AF636" s="26" t="s">
        <v>685</v>
      </c>
      <c r="AG636" s="22" t="s">
        <v>1321</v>
      </c>
    </row>
    <row r="637" spans="1:33" ht="161.25" x14ac:dyDescent="0.25">
      <c r="A637" s="20" t="s">
        <v>1308</v>
      </c>
      <c r="B637" s="21" t="s">
        <v>4367</v>
      </c>
      <c r="C637" s="22" t="s">
        <v>1322</v>
      </c>
      <c r="D637" s="36">
        <v>42400</v>
      </c>
      <c r="E637" s="21" t="s">
        <v>3567</v>
      </c>
      <c r="F637" s="23" t="s">
        <v>4045</v>
      </c>
      <c r="G637" s="23" t="s">
        <v>3665</v>
      </c>
      <c r="H637" s="24">
        <v>3995263077</v>
      </c>
      <c r="I637" s="25">
        <v>3995263077</v>
      </c>
      <c r="J637" s="23" t="s">
        <v>3579</v>
      </c>
      <c r="K637" s="23" t="s">
        <v>47</v>
      </c>
      <c r="L637" s="22" t="s">
        <v>1310</v>
      </c>
      <c r="M637" s="22" t="s">
        <v>69</v>
      </c>
      <c r="N637" s="22" t="s">
        <v>1323</v>
      </c>
      <c r="O637" s="22" t="s">
        <v>1312</v>
      </c>
      <c r="P637" s="26" t="s">
        <v>1313</v>
      </c>
      <c r="Q637" s="26" t="s">
        <v>1314</v>
      </c>
      <c r="R637" s="26" t="s">
        <v>1315</v>
      </c>
      <c r="S637" s="27">
        <v>182168001</v>
      </c>
      <c r="T637" s="26" t="s">
        <v>4369</v>
      </c>
      <c r="U637" s="26" t="s">
        <v>1324</v>
      </c>
      <c r="V637" s="28" t="s">
        <v>1325</v>
      </c>
      <c r="W637" s="29" t="s">
        <v>1326</v>
      </c>
      <c r="X637" s="30">
        <v>42650.714583333334</v>
      </c>
      <c r="Y637" s="26" t="s">
        <v>1327</v>
      </c>
      <c r="Z637" s="29">
        <v>4600006158</v>
      </c>
      <c r="AA637" s="33">
        <f t="shared" si="9"/>
        <v>1</v>
      </c>
      <c r="AB637" s="31" t="s">
        <v>1328</v>
      </c>
      <c r="AC637" s="32" t="s">
        <v>360</v>
      </c>
      <c r="AD637" s="32" t="s">
        <v>4372</v>
      </c>
      <c r="AE637" s="22" t="s">
        <v>1329</v>
      </c>
      <c r="AF637" s="26" t="s">
        <v>53</v>
      </c>
      <c r="AG637" s="22" t="s">
        <v>1330</v>
      </c>
    </row>
    <row r="638" spans="1:33" ht="114.75" x14ac:dyDescent="0.25">
      <c r="A638" s="20" t="s">
        <v>1308</v>
      </c>
      <c r="B638" s="21" t="s">
        <v>4367</v>
      </c>
      <c r="C638" s="22" t="s">
        <v>1331</v>
      </c>
      <c r="D638" s="36">
        <v>43026.584027777775</v>
      </c>
      <c r="E638" s="21" t="s">
        <v>3553</v>
      </c>
      <c r="F638" s="23" t="s">
        <v>3643</v>
      </c>
      <c r="G638" s="23" t="s">
        <v>3665</v>
      </c>
      <c r="H638" s="24">
        <v>5298008866</v>
      </c>
      <c r="I638" s="25">
        <v>5006830256</v>
      </c>
      <c r="J638" s="23" t="s">
        <v>3579</v>
      </c>
      <c r="K638" s="23" t="s">
        <v>47</v>
      </c>
      <c r="L638" s="22" t="s">
        <v>1310</v>
      </c>
      <c r="M638" s="22" t="s">
        <v>69</v>
      </c>
      <c r="N638" s="22" t="s">
        <v>1323</v>
      </c>
      <c r="O638" s="22" t="s">
        <v>1312</v>
      </c>
      <c r="P638" s="26" t="s">
        <v>1332</v>
      </c>
      <c r="Q638" s="26" t="s">
        <v>4373</v>
      </c>
      <c r="R638" s="26" t="s">
        <v>1334</v>
      </c>
      <c r="S638" s="27">
        <v>180035001</v>
      </c>
      <c r="T638" s="26" t="s">
        <v>4374</v>
      </c>
      <c r="U638" s="26" t="s">
        <v>1336</v>
      </c>
      <c r="V638" s="28" t="s">
        <v>1337</v>
      </c>
      <c r="W638" s="29" t="s">
        <v>1338</v>
      </c>
      <c r="X638" s="30">
        <v>43026.584027777775</v>
      </c>
      <c r="Y638" s="26" t="s">
        <v>1339</v>
      </c>
      <c r="Z638" s="29" t="s">
        <v>4375</v>
      </c>
      <c r="AA638" s="33">
        <f t="shared" si="9"/>
        <v>1</v>
      </c>
      <c r="AB638" s="31" t="s">
        <v>1340</v>
      </c>
      <c r="AC638" s="32" t="s">
        <v>360</v>
      </c>
      <c r="AD638" s="32" t="s">
        <v>4376</v>
      </c>
      <c r="AE638" s="22" t="s">
        <v>1341</v>
      </c>
      <c r="AF638" s="26" t="s">
        <v>685</v>
      </c>
      <c r="AG638" s="22" t="s">
        <v>1321</v>
      </c>
    </row>
    <row r="639" spans="1:33" ht="409.5" x14ac:dyDescent="0.25">
      <c r="A639" s="20" t="s">
        <v>1308</v>
      </c>
      <c r="B639" s="21">
        <v>81101510</v>
      </c>
      <c r="C639" s="22" t="s">
        <v>1342</v>
      </c>
      <c r="D639" s="36">
        <v>43039.51666666667</v>
      </c>
      <c r="E639" s="21" t="s">
        <v>3555</v>
      </c>
      <c r="F639" s="23" t="s">
        <v>3657</v>
      </c>
      <c r="G639" s="23" t="s">
        <v>3665</v>
      </c>
      <c r="H639" s="24">
        <v>743071007</v>
      </c>
      <c r="I639" s="25">
        <v>692774820</v>
      </c>
      <c r="J639" s="23" t="s">
        <v>3579</v>
      </c>
      <c r="K639" s="23" t="s">
        <v>47</v>
      </c>
      <c r="L639" s="22" t="s">
        <v>1310</v>
      </c>
      <c r="M639" s="22" t="s">
        <v>69</v>
      </c>
      <c r="N639" s="22" t="s">
        <v>1323</v>
      </c>
      <c r="O639" s="22" t="s">
        <v>1312</v>
      </c>
      <c r="P639" s="26" t="s">
        <v>1332</v>
      </c>
      <c r="Q639" s="26" t="s">
        <v>4373</v>
      </c>
      <c r="R639" s="26" t="s">
        <v>1334</v>
      </c>
      <c r="S639" s="27">
        <v>180035001</v>
      </c>
      <c r="T639" s="26" t="s">
        <v>4374</v>
      </c>
      <c r="U639" s="26" t="s">
        <v>1336</v>
      </c>
      <c r="V639" s="28" t="s">
        <v>1343</v>
      </c>
      <c r="W639" s="29" t="s">
        <v>1344</v>
      </c>
      <c r="X639" s="30">
        <v>43039.51666666667</v>
      </c>
      <c r="Y639" s="26" t="s">
        <v>4377</v>
      </c>
      <c r="Z639" s="29" t="s">
        <v>4378</v>
      </c>
      <c r="AA639" s="33">
        <f t="shared" si="9"/>
        <v>1</v>
      </c>
      <c r="AB639" s="31" t="s">
        <v>4379</v>
      </c>
      <c r="AC639" s="32" t="s">
        <v>360</v>
      </c>
      <c r="AD639" s="32" t="s">
        <v>4380</v>
      </c>
      <c r="AE639" s="22" t="s">
        <v>1345</v>
      </c>
      <c r="AF639" s="26" t="s">
        <v>685</v>
      </c>
      <c r="AG639" s="22" t="s">
        <v>1321</v>
      </c>
    </row>
    <row r="640" spans="1:33" ht="178.5" x14ac:dyDescent="0.25">
      <c r="A640" s="20" t="s">
        <v>1308</v>
      </c>
      <c r="B640" s="21" t="s">
        <v>4367</v>
      </c>
      <c r="C640" s="22" t="s">
        <v>1346</v>
      </c>
      <c r="D640" s="36">
        <v>43026.488888888889</v>
      </c>
      <c r="E640" s="21" t="s">
        <v>3553</v>
      </c>
      <c r="F640" s="23" t="s">
        <v>3643</v>
      </c>
      <c r="G640" s="23" t="s">
        <v>3665</v>
      </c>
      <c r="H640" s="24">
        <v>5619296375</v>
      </c>
      <c r="I640" s="25">
        <v>5321334795</v>
      </c>
      <c r="J640" s="23" t="s">
        <v>3579</v>
      </c>
      <c r="K640" s="23" t="s">
        <v>47</v>
      </c>
      <c r="L640" s="22" t="s">
        <v>1310</v>
      </c>
      <c r="M640" s="22" t="s">
        <v>69</v>
      </c>
      <c r="N640" s="22" t="s">
        <v>1323</v>
      </c>
      <c r="O640" s="22" t="s">
        <v>1312</v>
      </c>
      <c r="P640" s="26" t="s">
        <v>1332</v>
      </c>
      <c r="Q640" s="26" t="s">
        <v>4373</v>
      </c>
      <c r="R640" s="26" t="s">
        <v>1334</v>
      </c>
      <c r="S640" s="27">
        <v>180035001</v>
      </c>
      <c r="T640" s="26" t="s">
        <v>4374</v>
      </c>
      <c r="U640" s="26" t="s">
        <v>1336</v>
      </c>
      <c r="V640" s="28" t="s">
        <v>1347</v>
      </c>
      <c r="W640" s="29" t="s">
        <v>1348</v>
      </c>
      <c r="X640" s="30">
        <v>43026.488888888889</v>
      </c>
      <c r="Y640" s="26" t="s">
        <v>1349</v>
      </c>
      <c r="Z640" s="29" t="s">
        <v>4381</v>
      </c>
      <c r="AA640" s="33">
        <f t="shared" si="9"/>
        <v>1</v>
      </c>
      <c r="AB640" s="31" t="s">
        <v>4382</v>
      </c>
      <c r="AC640" s="32" t="s">
        <v>360</v>
      </c>
      <c r="AD640" s="32" t="s">
        <v>4383</v>
      </c>
      <c r="AE640" s="22" t="s">
        <v>1350</v>
      </c>
      <c r="AF640" s="26" t="s">
        <v>685</v>
      </c>
      <c r="AG640" s="22" t="s">
        <v>1321</v>
      </c>
    </row>
    <row r="641" spans="1:33" ht="293.25" x14ac:dyDescent="0.25">
      <c r="A641" s="20" t="s">
        <v>1308</v>
      </c>
      <c r="B641" s="21">
        <v>81101510</v>
      </c>
      <c r="C641" s="22" t="s">
        <v>1351</v>
      </c>
      <c r="D641" s="36">
        <v>43039.612500000003</v>
      </c>
      <c r="E641" s="21" t="s">
        <v>3555</v>
      </c>
      <c r="F641" s="23" t="s">
        <v>3657</v>
      </c>
      <c r="G641" s="23" t="s">
        <v>3665</v>
      </c>
      <c r="H641" s="24">
        <v>795675640</v>
      </c>
      <c r="I641" s="25">
        <v>752605954</v>
      </c>
      <c r="J641" s="23" t="s">
        <v>3579</v>
      </c>
      <c r="K641" s="23" t="s">
        <v>47</v>
      </c>
      <c r="L641" s="22" t="s">
        <v>1310</v>
      </c>
      <c r="M641" s="22" t="s">
        <v>69</v>
      </c>
      <c r="N641" s="22" t="s">
        <v>1323</v>
      </c>
      <c r="O641" s="22" t="s">
        <v>1312</v>
      </c>
      <c r="P641" s="26" t="s">
        <v>1332</v>
      </c>
      <c r="Q641" s="26" t="s">
        <v>4373</v>
      </c>
      <c r="R641" s="26" t="s">
        <v>1334</v>
      </c>
      <c r="S641" s="27">
        <v>180035001</v>
      </c>
      <c r="T641" s="26" t="s">
        <v>4374</v>
      </c>
      <c r="U641" s="26" t="s">
        <v>1336</v>
      </c>
      <c r="V641" s="28" t="s">
        <v>1352</v>
      </c>
      <c r="W641" s="29" t="s">
        <v>1353</v>
      </c>
      <c r="X641" s="30">
        <v>43039.612500000003</v>
      </c>
      <c r="Y641" s="26" t="s">
        <v>1354</v>
      </c>
      <c r="Z641" s="29" t="s">
        <v>4384</v>
      </c>
      <c r="AA641" s="33">
        <f t="shared" si="9"/>
        <v>1</v>
      </c>
      <c r="AB641" s="31" t="s">
        <v>1355</v>
      </c>
      <c r="AC641" s="32" t="s">
        <v>360</v>
      </c>
      <c r="AD641" s="32" t="s">
        <v>4385</v>
      </c>
      <c r="AE641" s="22" t="s">
        <v>4386</v>
      </c>
      <c r="AF641" s="26" t="s">
        <v>685</v>
      </c>
      <c r="AG641" s="22" t="s">
        <v>1321</v>
      </c>
    </row>
    <row r="642" spans="1:33" ht="127.5" x14ac:dyDescent="0.25">
      <c r="A642" s="20" t="s">
        <v>1308</v>
      </c>
      <c r="B642" s="21" t="s">
        <v>4367</v>
      </c>
      <c r="C642" s="22" t="s">
        <v>1356</v>
      </c>
      <c r="D642" s="36">
        <v>43026.638194444444</v>
      </c>
      <c r="E642" s="21" t="s">
        <v>3553</v>
      </c>
      <c r="F642" s="23" t="s">
        <v>3643</v>
      </c>
      <c r="G642" s="23" t="s">
        <v>3665</v>
      </c>
      <c r="H642" s="24">
        <v>5770933963</v>
      </c>
      <c r="I642" s="25">
        <v>5459166391</v>
      </c>
      <c r="J642" s="23" t="s">
        <v>3579</v>
      </c>
      <c r="K642" s="23" t="s">
        <v>47</v>
      </c>
      <c r="L642" s="22" t="s">
        <v>1310</v>
      </c>
      <c r="M642" s="22" t="s">
        <v>69</v>
      </c>
      <c r="N642" s="22" t="s">
        <v>1323</v>
      </c>
      <c r="O642" s="22" t="s">
        <v>1312</v>
      </c>
      <c r="P642" s="26" t="s">
        <v>1332</v>
      </c>
      <c r="Q642" s="26" t="s">
        <v>4373</v>
      </c>
      <c r="R642" s="26" t="s">
        <v>1334</v>
      </c>
      <c r="S642" s="27">
        <v>180035001</v>
      </c>
      <c r="T642" s="26" t="s">
        <v>4374</v>
      </c>
      <c r="U642" s="26" t="s">
        <v>1336</v>
      </c>
      <c r="V642" s="28" t="s">
        <v>1357</v>
      </c>
      <c r="W642" s="29" t="s">
        <v>1358</v>
      </c>
      <c r="X642" s="30">
        <v>43026.638194444444</v>
      </c>
      <c r="Y642" s="26" t="s">
        <v>1359</v>
      </c>
      <c r="Z642" s="29" t="s">
        <v>4387</v>
      </c>
      <c r="AA642" s="33">
        <f t="shared" si="9"/>
        <v>1</v>
      </c>
      <c r="AB642" s="31" t="s">
        <v>1360</v>
      </c>
      <c r="AC642" s="32" t="s">
        <v>360</v>
      </c>
      <c r="AD642" s="32" t="s">
        <v>4388</v>
      </c>
      <c r="AE642" s="22" t="s">
        <v>1361</v>
      </c>
      <c r="AF642" s="26" t="s">
        <v>685</v>
      </c>
      <c r="AG642" s="22" t="s">
        <v>1321</v>
      </c>
    </row>
    <row r="643" spans="1:33" ht="127.5" x14ac:dyDescent="0.25">
      <c r="A643" s="20" t="s">
        <v>1308</v>
      </c>
      <c r="B643" s="21">
        <v>81101510</v>
      </c>
      <c r="C643" s="22" t="s">
        <v>1362</v>
      </c>
      <c r="D643" s="36">
        <v>43039.563888888886</v>
      </c>
      <c r="E643" s="21" t="s">
        <v>3555</v>
      </c>
      <c r="F643" s="23" t="s">
        <v>3657</v>
      </c>
      <c r="G643" s="23" t="s">
        <v>3665</v>
      </c>
      <c r="H643" s="24">
        <v>797700825</v>
      </c>
      <c r="I643" s="25">
        <v>766736040</v>
      </c>
      <c r="J643" s="23" t="s">
        <v>3579</v>
      </c>
      <c r="K643" s="23" t="s">
        <v>47</v>
      </c>
      <c r="L643" s="22" t="s">
        <v>1310</v>
      </c>
      <c r="M643" s="22" t="s">
        <v>69</v>
      </c>
      <c r="N643" s="22" t="s">
        <v>1323</v>
      </c>
      <c r="O643" s="22" t="s">
        <v>1312</v>
      </c>
      <c r="P643" s="26" t="s">
        <v>1332</v>
      </c>
      <c r="Q643" s="26" t="s">
        <v>4373</v>
      </c>
      <c r="R643" s="26" t="s">
        <v>1334</v>
      </c>
      <c r="S643" s="27">
        <v>180035001</v>
      </c>
      <c r="T643" s="26" t="s">
        <v>4374</v>
      </c>
      <c r="U643" s="26" t="s">
        <v>1336</v>
      </c>
      <c r="V643" s="28" t="s">
        <v>1363</v>
      </c>
      <c r="W643" s="29" t="s">
        <v>1364</v>
      </c>
      <c r="X643" s="30">
        <v>43039.563888888886</v>
      </c>
      <c r="Y643" s="26" t="s">
        <v>1365</v>
      </c>
      <c r="Z643" s="29" t="s">
        <v>4389</v>
      </c>
      <c r="AA643" s="33">
        <f t="shared" si="9"/>
        <v>1</v>
      </c>
      <c r="AB643" s="31" t="s">
        <v>1366</v>
      </c>
      <c r="AC643" s="32" t="s">
        <v>1172</v>
      </c>
      <c r="AD643" s="32" t="s">
        <v>4390</v>
      </c>
      <c r="AE643" s="22" t="s">
        <v>1367</v>
      </c>
      <c r="AF643" s="26" t="s">
        <v>685</v>
      </c>
      <c r="AG643" s="22" t="s">
        <v>1321</v>
      </c>
    </row>
    <row r="644" spans="1:33" ht="180" x14ac:dyDescent="0.25">
      <c r="A644" s="20" t="s">
        <v>1308</v>
      </c>
      <c r="B644" s="21" t="s">
        <v>4367</v>
      </c>
      <c r="C644" s="22" t="s">
        <v>1368</v>
      </c>
      <c r="D644" s="36">
        <v>43026.606249999997</v>
      </c>
      <c r="E644" s="21" t="s">
        <v>3553</v>
      </c>
      <c r="F644" s="23" t="s">
        <v>3643</v>
      </c>
      <c r="G644" s="23" t="s">
        <v>3665</v>
      </c>
      <c r="H644" s="24">
        <v>4687748877</v>
      </c>
      <c r="I644" s="25">
        <v>4436506576</v>
      </c>
      <c r="J644" s="23" t="s">
        <v>3579</v>
      </c>
      <c r="K644" s="23" t="s">
        <v>47</v>
      </c>
      <c r="L644" s="22" t="s">
        <v>1310</v>
      </c>
      <c r="M644" s="22" t="s">
        <v>69</v>
      </c>
      <c r="N644" s="22" t="s">
        <v>1323</v>
      </c>
      <c r="O644" s="22" t="s">
        <v>1312</v>
      </c>
      <c r="P644" s="26" t="s">
        <v>1332</v>
      </c>
      <c r="Q644" s="26" t="s">
        <v>4373</v>
      </c>
      <c r="R644" s="26" t="s">
        <v>1334</v>
      </c>
      <c r="S644" s="27">
        <v>180035001</v>
      </c>
      <c r="T644" s="26" t="s">
        <v>4374</v>
      </c>
      <c r="U644" s="26" t="s">
        <v>1336</v>
      </c>
      <c r="V644" s="28" t="s">
        <v>1369</v>
      </c>
      <c r="W644" s="29" t="s">
        <v>1370</v>
      </c>
      <c r="X644" s="30">
        <v>43026.606249999997</v>
      </c>
      <c r="Y644" s="26" t="s">
        <v>1371</v>
      </c>
      <c r="Z644" s="29" t="s">
        <v>4391</v>
      </c>
      <c r="AA644" s="33">
        <f t="shared" si="9"/>
        <v>1</v>
      </c>
      <c r="AB644" s="31" t="s">
        <v>4392</v>
      </c>
      <c r="AC644" s="32" t="s">
        <v>360</v>
      </c>
      <c r="AD644" s="32" t="s">
        <v>4393</v>
      </c>
      <c r="AE644" s="22" t="s">
        <v>1372</v>
      </c>
      <c r="AF644" s="26" t="s">
        <v>685</v>
      </c>
      <c r="AG644" s="22" t="s">
        <v>1321</v>
      </c>
    </row>
    <row r="645" spans="1:33" ht="318.75" x14ac:dyDescent="0.25">
      <c r="A645" s="20" t="s">
        <v>1308</v>
      </c>
      <c r="B645" s="21">
        <v>81101510</v>
      </c>
      <c r="C645" s="22" t="s">
        <v>1373</v>
      </c>
      <c r="D645" s="36">
        <v>43039.586111111108</v>
      </c>
      <c r="E645" s="21" t="s">
        <v>3555</v>
      </c>
      <c r="F645" s="23" t="s">
        <v>3657</v>
      </c>
      <c r="G645" s="23" t="s">
        <v>3665</v>
      </c>
      <c r="H645" s="24">
        <v>797377950</v>
      </c>
      <c r="I645" s="25">
        <v>742362422</v>
      </c>
      <c r="J645" s="23" t="s">
        <v>3579</v>
      </c>
      <c r="K645" s="23" t="s">
        <v>47</v>
      </c>
      <c r="L645" s="22" t="s">
        <v>1310</v>
      </c>
      <c r="M645" s="22" t="s">
        <v>69</v>
      </c>
      <c r="N645" s="22" t="s">
        <v>1323</v>
      </c>
      <c r="O645" s="22" t="s">
        <v>1312</v>
      </c>
      <c r="P645" s="26" t="s">
        <v>1332</v>
      </c>
      <c r="Q645" s="26" t="s">
        <v>4373</v>
      </c>
      <c r="R645" s="26" t="s">
        <v>1334</v>
      </c>
      <c r="S645" s="27">
        <v>180035001</v>
      </c>
      <c r="T645" s="26" t="s">
        <v>4374</v>
      </c>
      <c r="U645" s="26" t="s">
        <v>1336</v>
      </c>
      <c r="V645" s="28" t="s">
        <v>1374</v>
      </c>
      <c r="W645" s="29" t="s">
        <v>1375</v>
      </c>
      <c r="X645" s="30">
        <v>43039.586111111108</v>
      </c>
      <c r="Y645" s="26" t="s">
        <v>1376</v>
      </c>
      <c r="Z645" s="29" t="s">
        <v>4394</v>
      </c>
      <c r="AA645" s="33">
        <f t="shared" si="9"/>
        <v>1</v>
      </c>
      <c r="AB645" s="31" t="s">
        <v>1377</v>
      </c>
      <c r="AC645" s="32" t="s">
        <v>360</v>
      </c>
      <c r="AD645" s="32" t="s">
        <v>4395</v>
      </c>
      <c r="AE645" s="22" t="s">
        <v>1378</v>
      </c>
      <c r="AF645" s="26" t="s">
        <v>685</v>
      </c>
      <c r="AG645" s="22" t="s">
        <v>1321</v>
      </c>
    </row>
    <row r="646" spans="1:33" ht="153" x14ac:dyDescent="0.25">
      <c r="A646" s="20" t="s">
        <v>1308</v>
      </c>
      <c r="B646" s="21" t="s">
        <v>4367</v>
      </c>
      <c r="C646" s="22" t="s">
        <v>1379</v>
      </c>
      <c r="D646" s="36">
        <v>43026.520138888889</v>
      </c>
      <c r="E646" s="21" t="s">
        <v>3553</v>
      </c>
      <c r="F646" s="23" t="s">
        <v>3643</v>
      </c>
      <c r="G646" s="23" t="s">
        <v>3665</v>
      </c>
      <c r="H646" s="24">
        <v>5016364832</v>
      </c>
      <c r="I646" s="25">
        <v>4744292572</v>
      </c>
      <c r="J646" s="23" t="s">
        <v>3579</v>
      </c>
      <c r="K646" s="23" t="s">
        <v>47</v>
      </c>
      <c r="L646" s="22" t="s">
        <v>1310</v>
      </c>
      <c r="M646" s="22" t="s">
        <v>69</v>
      </c>
      <c r="N646" s="22" t="s">
        <v>1323</v>
      </c>
      <c r="O646" s="22" t="s">
        <v>1312</v>
      </c>
      <c r="P646" s="26" t="s">
        <v>1332</v>
      </c>
      <c r="Q646" s="26" t="s">
        <v>4373</v>
      </c>
      <c r="R646" s="26" t="s">
        <v>1334</v>
      </c>
      <c r="S646" s="27">
        <v>180035001</v>
      </c>
      <c r="T646" s="26" t="s">
        <v>4374</v>
      </c>
      <c r="U646" s="26" t="s">
        <v>1336</v>
      </c>
      <c r="V646" s="28" t="s">
        <v>1380</v>
      </c>
      <c r="W646" s="29" t="s">
        <v>1381</v>
      </c>
      <c r="X646" s="30">
        <v>43026.520138888889</v>
      </c>
      <c r="Y646" s="26" t="s">
        <v>1382</v>
      </c>
      <c r="Z646" s="29" t="s">
        <v>4396</v>
      </c>
      <c r="AA646" s="33">
        <f t="shared" si="9"/>
        <v>1</v>
      </c>
      <c r="AB646" s="31" t="s">
        <v>1383</v>
      </c>
      <c r="AC646" s="32" t="s">
        <v>360</v>
      </c>
      <c r="AD646" s="32" t="s">
        <v>4397</v>
      </c>
      <c r="AE646" s="22" t="s">
        <v>1384</v>
      </c>
      <c r="AF646" s="26" t="s">
        <v>685</v>
      </c>
      <c r="AG646" s="22" t="s">
        <v>1321</v>
      </c>
    </row>
    <row r="647" spans="1:33" ht="135" x14ac:dyDescent="0.25">
      <c r="A647" s="20" t="s">
        <v>1308</v>
      </c>
      <c r="B647" s="21">
        <v>81101510</v>
      </c>
      <c r="C647" s="22" t="s">
        <v>1385</v>
      </c>
      <c r="D647" s="36">
        <v>43039.508333333331</v>
      </c>
      <c r="E647" s="21" t="s">
        <v>3555</v>
      </c>
      <c r="F647" s="23" t="s">
        <v>3657</v>
      </c>
      <c r="G647" s="23" t="s">
        <v>3665</v>
      </c>
      <c r="H647" s="24">
        <v>804939522</v>
      </c>
      <c r="I647" s="25">
        <v>765360400</v>
      </c>
      <c r="J647" s="23" t="s">
        <v>3579</v>
      </c>
      <c r="K647" s="23" t="s">
        <v>47</v>
      </c>
      <c r="L647" s="22" t="s">
        <v>1310</v>
      </c>
      <c r="M647" s="22" t="s">
        <v>69</v>
      </c>
      <c r="N647" s="22" t="s">
        <v>1323</v>
      </c>
      <c r="O647" s="22" t="s">
        <v>1312</v>
      </c>
      <c r="P647" s="26" t="s">
        <v>1332</v>
      </c>
      <c r="Q647" s="26" t="s">
        <v>4373</v>
      </c>
      <c r="R647" s="26" t="s">
        <v>1334</v>
      </c>
      <c r="S647" s="27">
        <v>180035001</v>
      </c>
      <c r="T647" s="26" t="s">
        <v>4374</v>
      </c>
      <c r="U647" s="26" t="s">
        <v>1336</v>
      </c>
      <c r="V647" s="28" t="s">
        <v>1386</v>
      </c>
      <c r="W647" s="29" t="s">
        <v>1387</v>
      </c>
      <c r="X647" s="30">
        <v>43039.508333333331</v>
      </c>
      <c r="Y647" s="26" t="s">
        <v>1388</v>
      </c>
      <c r="Z647" s="29" t="s">
        <v>4398</v>
      </c>
      <c r="AA647" s="33">
        <f t="shared" si="9"/>
        <v>1</v>
      </c>
      <c r="AB647" s="31" t="s">
        <v>1389</v>
      </c>
      <c r="AC647" s="32" t="s">
        <v>360</v>
      </c>
      <c r="AD647" s="32" t="s">
        <v>4399</v>
      </c>
      <c r="AE647" s="22" t="s">
        <v>4400</v>
      </c>
      <c r="AF647" s="26" t="s">
        <v>685</v>
      </c>
      <c r="AG647" s="22" t="s">
        <v>1321</v>
      </c>
    </row>
    <row r="648" spans="1:33" ht="120" x14ac:dyDescent="0.25">
      <c r="A648" s="20" t="s">
        <v>1308</v>
      </c>
      <c r="B648" s="21" t="s">
        <v>4401</v>
      </c>
      <c r="C648" s="22" t="s">
        <v>1390</v>
      </c>
      <c r="D648" s="36">
        <v>43131</v>
      </c>
      <c r="E648" s="21" t="s">
        <v>3557</v>
      </c>
      <c r="F648" s="23" t="s">
        <v>4045</v>
      </c>
      <c r="G648" s="23" t="s">
        <v>3665</v>
      </c>
      <c r="H648" s="24">
        <v>746386982</v>
      </c>
      <c r="I648" s="25">
        <v>746386982</v>
      </c>
      <c r="J648" s="23" t="s">
        <v>3579</v>
      </c>
      <c r="K648" s="23" t="s">
        <v>47</v>
      </c>
      <c r="L648" s="22" t="s">
        <v>1310</v>
      </c>
      <c r="M648" s="22" t="s">
        <v>69</v>
      </c>
      <c r="N648" s="22" t="s">
        <v>1323</v>
      </c>
      <c r="O648" s="22" t="s">
        <v>1312</v>
      </c>
      <c r="P648" s="26" t="s">
        <v>1332</v>
      </c>
      <c r="Q648" s="26" t="s">
        <v>4373</v>
      </c>
      <c r="R648" s="26" t="s">
        <v>1334</v>
      </c>
      <c r="S648" s="27">
        <v>180035001</v>
      </c>
      <c r="T648" s="26" t="s">
        <v>4374</v>
      </c>
      <c r="U648" s="26" t="s">
        <v>1336</v>
      </c>
      <c r="V648" s="28"/>
      <c r="W648" s="29"/>
      <c r="X648" s="30"/>
      <c r="Y648" s="26"/>
      <c r="Z648" s="29"/>
      <c r="AA648" s="33" t="str">
        <f t="shared" si="9"/>
        <v/>
      </c>
      <c r="AB648" s="31"/>
      <c r="AC648" s="32"/>
      <c r="AD648" s="32"/>
      <c r="AE648" s="22" t="s">
        <v>1391</v>
      </c>
      <c r="AF648" s="26" t="s">
        <v>685</v>
      </c>
      <c r="AG648" s="22" t="s">
        <v>1321</v>
      </c>
    </row>
    <row r="649" spans="1:33" ht="127.5" x14ac:dyDescent="0.25">
      <c r="A649" s="20" t="s">
        <v>1308</v>
      </c>
      <c r="B649" s="21" t="s">
        <v>4367</v>
      </c>
      <c r="C649" s="22" t="s">
        <v>1392</v>
      </c>
      <c r="D649" s="36">
        <v>43026.619444444441</v>
      </c>
      <c r="E649" s="21" t="s">
        <v>3553</v>
      </c>
      <c r="F649" s="23" t="s">
        <v>3643</v>
      </c>
      <c r="G649" s="23" t="s">
        <v>3665</v>
      </c>
      <c r="H649" s="24">
        <v>5365111637</v>
      </c>
      <c r="I649" s="25">
        <v>5082441357</v>
      </c>
      <c r="J649" s="23" t="s">
        <v>3579</v>
      </c>
      <c r="K649" s="23" t="s">
        <v>47</v>
      </c>
      <c r="L649" s="22" t="s">
        <v>1310</v>
      </c>
      <c r="M649" s="22" t="s">
        <v>69</v>
      </c>
      <c r="N649" s="22" t="s">
        <v>1323</v>
      </c>
      <c r="O649" s="22" t="s">
        <v>1312</v>
      </c>
      <c r="P649" s="26" t="s">
        <v>1332</v>
      </c>
      <c r="Q649" s="26" t="s">
        <v>4373</v>
      </c>
      <c r="R649" s="26" t="s">
        <v>4402</v>
      </c>
      <c r="S649" s="27">
        <v>183002001</v>
      </c>
      <c r="T649" s="26" t="s">
        <v>4374</v>
      </c>
      <c r="U649" s="26" t="s">
        <v>1336</v>
      </c>
      <c r="V649" s="28" t="s">
        <v>1393</v>
      </c>
      <c r="W649" s="29" t="s">
        <v>1394</v>
      </c>
      <c r="X649" s="30">
        <v>43026.619444444441</v>
      </c>
      <c r="Y649" s="26" t="s">
        <v>1395</v>
      </c>
      <c r="Z649" s="29" t="s">
        <v>4403</v>
      </c>
      <c r="AA649" s="33">
        <f t="shared" si="9"/>
        <v>1</v>
      </c>
      <c r="AB649" s="31" t="s">
        <v>1396</v>
      </c>
      <c r="AC649" s="32" t="s">
        <v>360</v>
      </c>
      <c r="AD649" s="32" t="s">
        <v>4404</v>
      </c>
      <c r="AE649" s="22" t="s">
        <v>1397</v>
      </c>
      <c r="AF649" s="26" t="s">
        <v>685</v>
      </c>
      <c r="AG649" s="22" t="s">
        <v>1321</v>
      </c>
    </row>
    <row r="650" spans="1:33" ht="140.25" x14ac:dyDescent="0.25">
      <c r="A650" s="20" t="s">
        <v>1308</v>
      </c>
      <c r="B650" s="21">
        <v>81101510</v>
      </c>
      <c r="C650" s="22" t="s">
        <v>1398</v>
      </c>
      <c r="D650" s="36">
        <v>43039.540277777778</v>
      </c>
      <c r="E650" s="21" t="s">
        <v>3555</v>
      </c>
      <c r="F650" s="23" t="s">
        <v>3657</v>
      </c>
      <c r="G650" s="23" t="s">
        <v>3665</v>
      </c>
      <c r="H650" s="24">
        <v>667887548</v>
      </c>
      <c r="I650" s="25">
        <v>634460114</v>
      </c>
      <c r="J650" s="23" t="s">
        <v>3579</v>
      </c>
      <c r="K650" s="23" t="s">
        <v>47</v>
      </c>
      <c r="L650" s="22" t="s">
        <v>1310</v>
      </c>
      <c r="M650" s="22" t="s">
        <v>69</v>
      </c>
      <c r="N650" s="22" t="s">
        <v>1323</v>
      </c>
      <c r="O650" s="22" t="s">
        <v>1312</v>
      </c>
      <c r="P650" s="26" t="s">
        <v>1332</v>
      </c>
      <c r="Q650" s="26" t="s">
        <v>4373</v>
      </c>
      <c r="R650" s="26" t="s">
        <v>4402</v>
      </c>
      <c r="S650" s="27">
        <v>183002001</v>
      </c>
      <c r="T650" s="26" t="s">
        <v>4374</v>
      </c>
      <c r="U650" s="26" t="s">
        <v>1336</v>
      </c>
      <c r="V650" s="28" t="s">
        <v>1399</v>
      </c>
      <c r="W650" s="29" t="s">
        <v>1400</v>
      </c>
      <c r="X650" s="30">
        <v>43039.540277777778</v>
      </c>
      <c r="Y650" s="26" t="s">
        <v>1401</v>
      </c>
      <c r="Z650" s="29" t="s">
        <v>4405</v>
      </c>
      <c r="AA650" s="33">
        <f t="shared" si="9"/>
        <v>1</v>
      </c>
      <c r="AB650" s="31" t="s">
        <v>1402</v>
      </c>
      <c r="AC650" s="32" t="s">
        <v>1172</v>
      </c>
      <c r="AD650" s="32" t="s">
        <v>4406</v>
      </c>
      <c r="AE650" s="22" t="s">
        <v>1403</v>
      </c>
      <c r="AF650" s="26" t="s">
        <v>685</v>
      </c>
      <c r="AG650" s="22" t="s">
        <v>1321</v>
      </c>
    </row>
    <row r="651" spans="1:33" ht="75" x14ac:dyDescent="0.25">
      <c r="A651" s="20" t="s">
        <v>1308</v>
      </c>
      <c r="B651" s="21" t="s">
        <v>4367</v>
      </c>
      <c r="C651" s="22" t="s">
        <v>1404</v>
      </c>
      <c r="D651" s="36">
        <v>43131</v>
      </c>
      <c r="E651" s="21" t="s">
        <v>3557</v>
      </c>
      <c r="F651" s="23" t="s">
        <v>4045</v>
      </c>
      <c r="G651" s="23" t="s">
        <v>3665</v>
      </c>
      <c r="H651" s="24">
        <f>6177469015-H649-H650</f>
        <v>144469830</v>
      </c>
      <c r="I651" s="25">
        <f>6177469015-I649-I650</f>
        <v>460567544</v>
      </c>
      <c r="J651" s="23" t="s">
        <v>3579</v>
      </c>
      <c r="K651" s="23" t="s">
        <v>47</v>
      </c>
      <c r="L651" s="22" t="s">
        <v>1310</v>
      </c>
      <c r="M651" s="22" t="s">
        <v>69</v>
      </c>
      <c r="N651" s="22" t="s">
        <v>1323</v>
      </c>
      <c r="O651" s="22" t="s">
        <v>1312</v>
      </c>
      <c r="P651" s="26" t="s">
        <v>1332</v>
      </c>
      <c r="Q651" s="26" t="s">
        <v>4373</v>
      </c>
      <c r="R651" s="26" t="s">
        <v>4402</v>
      </c>
      <c r="S651" s="27">
        <v>183002001</v>
      </c>
      <c r="T651" s="26" t="s">
        <v>4374</v>
      </c>
      <c r="U651" s="26" t="s">
        <v>1336</v>
      </c>
      <c r="V651" s="28"/>
      <c r="W651" s="29"/>
      <c r="X651" s="30"/>
      <c r="Y651" s="26"/>
      <c r="Z651" s="29"/>
      <c r="AA651" s="33" t="str">
        <f t="shared" si="9"/>
        <v/>
      </c>
      <c r="AB651" s="31"/>
      <c r="AC651" s="32"/>
      <c r="AD651" s="32"/>
      <c r="AE651" s="22" t="s">
        <v>1391</v>
      </c>
      <c r="AF651" s="26" t="s">
        <v>685</v>
      </c>
      <c r="AG651" s="22" t="s">
        <v>1321</v>
      </c>
    </row>
    <row r="652" spans="1:33" ht="293.25" x14ac:dyDescent="0.25">
      <c r="A652" s="20" t="s">
        <v>1308</v>
      </c>
      <c r="B652" s="21" t="s">
        <v>1405</v>
      </c>
      <c r="C652" s="22" t="s">
        <v>4407</v>
      </c>
      <c r="D652" s="36">
        <v>43032.625</v>
      </c>
      <c r="E652" s="21" t="s">
        <v>3556</v>
      </c>
      <c r="F652" s="23" t="s">
        <v>3657</v>
      </c>
      <c r="G652" s="23" t="s">
        <v>3665</v>
      </c>
      <c r="H652" s="24">
        <v>377400000</v>
      </c>
      <c r="I652" s="25">
        <v>427521483</v>
      </c>
      <c r="J652" s="23" t="s">
        <v>3579</v>
      </c>
      <c r="K652" s="23" t="s">
        <v>47</v>
      </c>
      <c r="L652" s="22" t="s">
        <v>1310</v>
      </c>
      <c r="M652" s="22" t="s">
        <v>69</v>
      </c>
      <c r="N652" s="22" t="s">
        <v>1323</v>
      </c>
      <c r="O652" s="22" t="s">
        <v>1312</v>
      </c>
      <c r="P652" s="26" t="s">
        <v>1406</v>
      </c>
      <c r="Q652" s="26" t="s">
        <v>1407</v>
      </c>
      <c r="R652" s="26" t="s">
        <v>4408</v>
      </c>
      <c r="S652" s="27">
        <v>180038001</v>
      </c>
      <c r="T652" s="26" t="s">
        <v>1409</v>
      </c>
      <c r="U652" s="26" t="s">
        <v>1410</v>
      </c>
      <c r="V652" s="28">
        <v>7705</v>
      </c>
      <c r="W652" s="29" t="s">
        <v>4409</v>
      </c>
      <c r="X652" s="30">
        <v>43032.625</v>
      </c>
      <c r="Y652" s="26" t="s">
        <v>1411</v>
      </c>
      <c r="Z652" s="29">
        <v>4600007991</v>
      </c>
      <c r="AA652" s="33">
        <f t="shared" ref="AA652:AA715" si="10">+IF(AND(W652="",X652="",Y652="",Z652=""),"",IF(AND(W652&lt;&gt;"",X652="",Y652="",Z652=""),0%,IF(AND(W652&lt;&gt;"",X652&lt;&gt;"",Y652="",Z652=""),33%,IF(AND(W652&lt;&gt;"",X652&lt;&gt;"",Y652&lt;&gt;"",Z652=""),66%,IF(AND(W652&lt;&gt;"",X652&lt;&gt;"",Y652&lt;&gt;"",Z652&lt;&gt;""),100%,"Información incompleta")))))</f>
        <v>1</v>
      </c>
      <c r="AB652" s="31" t="s">
        <v>4410</v>
      </c>
      <c r="AC652" s="32" t="s">
        <v>1172</v>
      </c>
      <c r="AD652" s="32" t="s">
        <v>4411</v>
      </c>
      <c r="AE652" s="22" t="s">
        <v>1412</v>
      </c>
      <c r="AF652" s="26" t="s">
        <v>1413</v>
      </c>
      <c r="AG652" s="22" t="s">
        <v>1330</v>
      </c>
    </row>
    <row r="653" spans="1:33" ht="120" x14ac:dyDescent="0.25">
      <c r="A653" s="20" t="s">
        <v>1308</v>
      </c>
      <c r="B653" s="21" t="s">
        <v>1405</v>
      </c>
      <c r="C653" s="22" t="s">
        <v>1414</v>
      </c>
      <c r="D653" s="36">
        <v>43059.473611111112</v>
      </c>
      <c r="E653" s="21" t="s">
        <v>4412</v>
      </c>
      <c r="F653" s="23" t="s">
        <v>3648</v>
      </c>
      <c r="G653" s="23" t="s">
        <v>3665</v>
      </c>
      <c r="H653" s="24">
        <v>47600000</v>
      </c>
      <c r="I653" s="25">
        <v>47600000</v>
      </c>
      <c r="J653" s="23" t="s">
        <v>3579</v>
      </c>
      <c r="K653" s="23" t="s">
        <v>47</v>
      </c>
      <c r="L653" s="22" t="s">
        <v>1310</v>
      </c>
      <c r="M653" s="22" t="s">
        <v>69</v>
      </c>
      <c r="N653" s="22" t="s">
        <v>1323</v>
      </c>
      <c r="O653" s="22" t="s">
        <v>1312</v>
      </c>
      <c r="P653" s="26" t="s">
        <v>1406</v>
      </c>
      <c r="Q653" s="26" t="s">
        <v>1407</v>
      </c>
      <c r="R653" s="26" t="s">
        <v>1408</v>
      </c>
      <c r="S653" s="27">
        <v>180038001</v>
      </c>
      <c r="T653" s="26" t="s">
        <v>1409</v>
      </c>
      <c r="U653" s="26" t="s">
        <v>1410</v>
      </c>
      <c r="V653" s="28">
        <v>7968</v>
      </c>
      <c r="W653" s="29" t="s">
        <v>1415</v>
      </c>
      <c r="X653" s="30">
        <v>43059.473611111112</v>
      </c>
      <c r="Y653" s="26" t="s">
        <v>1416</v>
      </c>
      <c r="Z653" s="29"/>
      <c r="AA653" s="33">
        <f t="shared" si="10"/>
        <v>0.66</v>
      </c>
      <c r="AB653" s="31"/>
      <c r="AC653" s="32" t="s">
        <v>1417</v>
      </c>
      <c r="AD653" s="32" t="s">
        <v>4413</v>
      </c>
      <c r="AE653" s="22" t="s">
        <v>1412</v>
      </c>
      <c r="AF653" s="26" t="s">
        <v>599</v>
      </c>
      <c r="AG653" s="22" t="s">
        <v>1330</v>
      </c>
    </row>
    <row r="654" spans="1:33" ht="67.5" x14ac:dyDescent="0.25">
      <c r="A654" s="20" t="s">
        <v>1308</v>
      </c>
      <c r="B654" s="21">
        <v>22101600</v>
      </c>
      <c r="C654" s="22" t="s">
        <v>1418</v>
      </c>
      <c r="D654" s="36">
        <v>43046.727083333331</v>
      </c>
      <c r="E654" s="21" t="s">
        <v>4414</v>
      </c>
      <c r="F654" s="23" t="s">
        <v>3677</v>
      </c>
      <c r="G654" s="23" t="s">
        <v>3665</v>
      </c>
      <c r="H654" s="24">
        <v>4600000000</v>
      </c>
      <c r="I654" s="25">
        <v>4600000000</v>
      </c>
      <c r="J654" s="23" t="s">
        <v>3579</v>
      </c>
      <c r="K654" s="23" t="s">
        <v>47</v>
      </c>
      <c r="L654" s="22" t="s">
        <v>1310</v>
      </c>
      <c r="M654" s="22" t="s">
        <v>69</v>
      </c>
      <c r="N654" s="22" t="s">
        <v>1323</v>
      </c>
      <c r="O654" s="22" t="s">
        <v>1312</v>
      </c>
      <c r="P654" s="26" t="s">
        <v>1332</v>
      </c>
      <c r="Q654" s="26" t="s">
        <v>1419</v>
      </c>
      <c r="R654" s="26" t="s">
        <v>1420</v>
      </c>
      <c r="S654" s="27">
        <v>180030001</v>
      </c>
      <c r="T654" s="26" t="s">
        <v>1421</v>
      </c>
      <c r="U654" s="26" t="s">
        <v>1422</v>
      </c>
      <c r="V654" s="28" t="s">
        <v>1423</v>
      </c>
      <c r="W654" s="29" t="s">
        <v>1424</v>
      </c>
      <c r="X654" s="30">
        <v>43046.727083333331</v>
      </c>
      <c r="Y654" s="26" t="s">
        <v>1425</v>
      </c>
      <c r="Z654" s="29" t="s">
        <v>1426</v>
      </c>
      <c r="AA654" s="33">
        <f t="shared" si="10"/>
        <v>1</v>
      </c>
      <c r="AB654" s="31" t="s">
        <v>1427</v>
      </c>
      <c r="AC654" s="32" t="s">
        <v>360</v>
      </c>
      <c r="AD654" s="32" t="s">
        <v>4415</v>
      </c>
      <c r="AE654" s="22" t="s">
        <v>1428</v>
      </c>
      <c r="AF654" s="26" t="s">
        <v>53</v>
      </c>
      <c r="AG654" s="22" t="s">
        <v>1330</v>
      </c>
    </row>
    <row r="655" spans="1:33" ht="135" x14ac:dyDescent="0.25">
      <c r="A655" s="20" t="s">
        <v>1308</v>
      </c>
      <c r="B655" s="21" t="s">
        <v>1429</v>
      </c>
      <c r="C655" s="22" t="s">
        <v>1430</v>
      </c>
      <c r="D655" s="36">
        <v>42156.677777777775</v>
      </c>
      <c r="E655" s="21" t="s">
        <v>3551</v>
      </c>
      <c r="F655" s="23" t="s">
        <v>4045</v>
      </c>
      <c r="G655" s="23" t="s">
        <v>4416</v>
      </c>
      <c r="H655" s="24">
        <f>97500000000-H657-H658-H659-H660-H661-H662</f>
        <v>0</v>
      </c>
      <c r="I655" s="25">
        <f>97500000000-I657-I658-I659-I660-I661-I662</f>
        <v>0</v>
      </c>
      <c r="J655" s="23" t="s">
        <v>3579</v>
      </c>
      <c r="K655" s="23" t="s">
        <v>47</v>
      </c>
      <c r="L655" s="22" t="s">
        <v>1310</v>
      </c>
      <c r="M655" s="22" t="s">
        <v>69</v>
      </c>
      <c r="N655" s="22" t="s">
        <v>1323</v>
      </c>
      <c r="O655" s="22" t="s">
        <v>1312</v>
      </c>
      <c r="P655" s="26" t="s">
        <v>1431</v>
      </c>
      <c r="Q655" s="26" t="s">
        <v>1432</v>
      </c>
      <c r="R655" s="26" t="s">
        <v>1433</v>
      </c>
      <c r="S655" s="27">
        <v>183023001</v>
      </c>
      <c r="T655" s="26" t="s">
        <v>1434</v>
      </c>
      <c r="U655" s="26" t="s">
        <v>1435</v>
      </c>
      <c r="V655" s="28" t="s">
        <v>1436</v>
      </c>
      <c r="W655" s="29" t="s">
        <v>1437</v>
      </c>
      <c r="X655" s="30">
        <v>42156.677777777775</v>
      </c>
      <c r="Y655" s="26" t="s">
        <v>1438</v>
      </c>
      <c r="Z655" s="29">
        <v>4600004806</v>
      </c>
      <c r="AA655" s="33">
        <f t="shared" si="10"/>
        <v>1</v>
      </c>
      <c r="AB655" s="31" t="s">
        <v>1439</v>
      </c>
      <c r="AC655" s="32" t="s">
        <v>360</v>
      </c>
      <c r="AD655" s="32" t="s">
        <v>4417</v>
      </c>
      <c r="AE655" s="22" t="s">
        <v>1440</v>
      </c>
      <c r="AF655" s="26" t="s">
        <v>685</v>
      </c>
      <c r="AG655" s="22" t="s">
        <v>1321</v>
      </c>
    </row>
    <row r="656" spans="1:33" ht="135" x14ac:dyDescent="0.25">
      <c r="A656" s="20" t="s">
        <v>1308</v>
      </c>
      <c r="B656" s="21" t="s">
        <v>1429</v>
      </c>
      <c r="C656" s="22" t="s">
        <v>1441</v>
      </c>
      <c r="D656" s="36">
        <v>42156.677777777775</v>
      </c>
      <c r="E656" s="21" t="s">
        <v>3551</v>
      </c>
      <c r="F656" s="23" t="s">
        <v>4045</v>
      </c>
      <c r="G656" s="23" t="s">
        <v>3665</v>
      </c>
      <c r="H656" s="24">
        <v>22319442051</v>
      </c>
      <c r="I656" s="25">
        <v>22319442051</v>
      </c>
      <c r="J656" s="23" t="s">
        <v>3579</v>
      </c>
      <c r="K656" s="23" t="s">
        <v>47</v>
      </c>
      <c r="L656" s="22" t="s">
        <v>1310</v>
      </c>
      <c r="M656" s="22" t="s">
        <v>69</v>
      </c>
      <c r="N656" s="22" t="s">
        <v>1323</v>
      </c>
      <c r="O656" s="22" t="s">
        <v>1312</v>
      </c>
      <c r="P656" s="26" t="s">
        <v>1431</v>
      </c>
      <c r="Q656" s="26" t="s">
        <v>1432</v>
      </c>
      <c r="R656" s="26" t="s">
        <v>1433</v>
      </c>
      <c r="S656" s="27">
        <v>183023001</v>
      </c>
      <c r="T656" s="26" t="s">
        <v>1434</v>
      </c>
      <c r="U656" s="26" t="s">
        <v>1435</v>
      </c>
      <c r="V656" s="28" t="s">
        <v>1436</v>
      </c>
      <c r="W656" s="29" t="s">
        <v>1437</v>
      </c>
      <c r="X656" s="30">
        <v>42156.677777777775</v>
      </c>
      <c r="Y656" s="26" t="s">
        <v>1438</v>
      </c>
      <c r="Z656" s="29">
        <v>4600004806</v>
      </c>
      <c r="AA656" s="33">
        <f t="shared" si="10"/>
        <v>1</v>
      </c>
      <c r="AB656" s="31" t="s">
        <v>1439</v>
      </c>
      <c r="AC656" s="32" t="s">
        <v>360</v>
      </c>
      <c r="AD656" s="32" t="s">
        <v>4417</v>
      </c>
      <c r="AE656" s="22" t="s">
        <v>1440</v>
      </c>
      <c r="AF656" s="26" t="s">
        <v>685</v>
      </c>
      <c r="AG656" s="22" t="s">
        <v>1321</v>
      </c>
    </row>
    <row r="657" spans="1:33" ht="285" x14ac:dyDescent="0.25">
      <c r="A657" s="20" t="s">
        <v>1308</v>
      </c>
      <c r="B657" s="21" t="s">
        <v>1429</v>
      </c>
      <c r="C657" s="22" t="s">
        <v>4418</v>
      </c>
      <c r="D657" s="36">
        <v>43146</v>
      </c>
      <c r="E657" s="21" t="s">
        <v>3551</v>
      </c>
      <c r="F657" s="23" t="s">
        <v>4045</v>
      </c>
      <c r="G657" s="23" t="s">
        <v>4416</v>
      </c>
      <c r="H657" s="24">
        <v>80515439350</v>
      </c>
      <c r="I657" s="25">
        <v>80515439350</v>
      </c>
      <c r="J657" s="23" t="s">
        <v>3579</v>
      </c>
      <c r="K657" s="23" t="s">
        <v>47</v>
      </c>
      <c r="L657" s="22" t="s">
        <v>1310</v>
      </c>
      <c r="M657" s="22" t="s">
        <v>69</v>
      </c>
      <c r="N657" s="22" t="s">
        <v>1323</v>
      </c>
      <c r="O657" s="22" t="s">
        <v>1312</v>
      </c>
      <c r="P657" s="26" t="s">
        <v>1431</v>
      </c>
      <c r="Q657" s="26" t="s">
        <v>1432</v>
      </c>
      <c r="R657" s="26" t="s">
        <v>1433</v>
      </c>
      <c r="S657" s="27">
        <v>183023001</v>
      </c>
      <c r="T657" s="26" t="s">
        <v>1434</v>
      </c>
      <c r="U657" s="26" t="s">
        <v>1435</v>
      </c>
      <c r="V657" s="28" t="s">
        <v>1436</v>
      </c>
      <c r="W657" s="29" t="s">
        <v>4419</v>
      </c>
      <c r="X657" s="30">
        <v>42156.677777777775</v>
      </c>
      <c r="Y657" s="26" t="s">
        <v>4420</v>
      </c>
      <c r="Z657" s="29">
        <v>4600004806</v>
      </c>
      <c r="AA657" s="33">
        <f t="shared" si="10"/>
        <v>1</v>
      </c>
      <c r="AB657" s="31" t="s">
        <v>4421</v>
      </c>
      <c r="AC657" s="32" t="s">
        <v>360</v>
      </c>
      <c r="AD657" s="32" t="s">
        <v>4422</v>
      </c>
      <c r="AE657" s="22" t="s">
        <v>4423</v>
      </c>
      <c r="AF657" s="26" t="s">
        <v>685</v>
      </c>
      <c r="AG657" s="22" t="s">
        <v>1321</v>
      </c>
    </row>
    <row r="658" spans="1:33" ht="345" x14ac:dyDescent="0.25">
      <c r="A658" s="20" t="s">
        <v>1308</v>
      </c>
      <c r="B658" s="21" t="s">
        <v>1429</v>
      </c>
      <c r="C658" s="22" t="s">
        <v>4424</v>
      </c>
      <c r="D658" s="36">
        <v>43146</v>
      </c>
      <c r="E658" s="21" t="s">
        <v>3551</v>
      </c>
      <c r="F658" s="23" t="s">
        <v>4045</v>
      </c>
      <c r="G658" s="23" t="s">
        <v>4416</v>
      </c>
      <c r="H658" s="24">
        <v>4149836066</v>
      </c>
      <c r="I658" s="25">
        <v>4149836066</v>
      </c>
      <c r="J658" s="23" t="s">
        <v>3579</v>
      </c>
      <c r="K658" s="23" t="s">
        <v>47</v>
      </c>
      <c r="L658" s="22" t="s">
        <v>1310</v>
      </c>
      <c r="M658" s="22" t="s">
        <v>69</v>
      </c>
      <c r="N658" s="22" t="s">
        <v>1323</v>
      </c>
      <c r="O658" s="22" t="s">
        <v>1312</v>
      </c>
      <c r="P658" s="26" t="s">
        <v>1431</v>
      </c>
      <c r="Q658" s="26" t="s">
        <v>1432</v>
      </c>
      <c r="R658" s="26" t="s">
        <v>1433</v>
      </c>
      <c r="S658" s="27">
        <v>183023001</v>
      </c>
      <c r="T658" s="26" t="s">
        <v>1434</v>
      </c>
      <c r="U658" s="26" t="s">
        <v>1435</v>
      </c>
      <c r="V658" s="28" t="s">
        <v>4425</v>
      </c>
      <c r="W658" s="29" t="s">
        <v>4426</v>
      </c>
      <c r="X658" s="30">
        <v>42228.688888888886</v>
      </c>
      <c r="Y658" s="26" t="s">
        <v>4427</v>
      </c>
      <c r="Z658" s="29">
        <v>4600004805</v>
      </c>
      <c r="AA658" s="33">
        <f t="shared" si="10"/>
        <v>1</v>
      </c>
      <c r="AB658" s="31" t="s">
        <v>4428</v>
      </c>
      <c r="AC658" s="32" t="s">
        <v>360</v>
      </c>
      <c r="AD658" s="32" t="s">
        <v>4429</v>
      </c>
      <c r="AE658" s="22" t="s">
        <v>4430</v>
      </c>
      <c r="AF658" s="26" t="s">
        <v>685</v>
      </c>
      <c r="AG658" s="22" t="s">
        <v>1321</v>
      </c>
    </row>
    <row r="659" spans="1:33" ht="195.75" x14ac:dyDescent="0.25">
      <c r="A659" s="20" t="s">
        <v>1308</v>
      </c>
      <c r="B659" s="21" t="s">
        <v>1429</v>
      </c>
      <c r="C659" s="22" t="s">
        <v>4431</v>
      </c>
      <c r="D659" s="36">
        <v>43146</v>
      </c>
      <c r="E659" s="21" t="s">
        <v>3551</v>
      </c>
      <c r="F659" s="23" t="s">
        <v>4045</v>
      </c>
      <c r="G659" s="23" t="s">
        <v>4416</v>
      </c>
      <c r="H659" s="24">
        <v>1856720917</v>
      </c>
      <c r="I659" s="25">
        <v>1856720917</v>
      </c>
      <c r="J659" s="23" t="s">
        <v>3579</v>
      </c>
      <c r="K659" s="23" t="s">
        <v>47</v>
      </c>
      <c r="L659" s="22" t="s">
        <v>1310</v>
      </c>
      <c r="M659" s="22" t="s">
        <v>69</v>
      </c>
      <c r="N659" s="22" t="s">
        <v>1323</v>
      </c>
      <c r="O659" s="22" t="s">
        <v>1312</v>
      </c>
      <c r="P659" s="26" t="s">
        <v>1431</v>
      </c>
      <c r="Q659" s="26" t="s">
        <v>1432</v>
      </c>
      <c r="R659" s="26" t="s">
        <v>1433</v>
      </c>
      <c r="S659" s="27">
        <v>183023001</v>
      </c>
      <c r="T659" s="26" t="s">
        <v>1434</v>
      </c>
      <c r="U659" s="26" t="s">
        <v>1435</v>
      </c>
      <c r="V659" s="28" t="s">
        <v>4432</v>
      </c>
      <c r="W659" s="29" t="s">
        <v>4433</v>
      </c>
      <c r="X659" s="30">
        <v>42278.670138888891</v>
      </c>
      <c r="Y659" s="26" t="s">
        <v>4434</v>
      </c>
      <c r="Z659" s="29">
        <v>4600004840</v>
      </c>
      <c r="AA659" s="33">
        <f t="shared" si="10"/>
        <v>1</v>
      </c>
      <c r="AB659" s="31" t="s">
        <v>4435</v>
      </c>
      <c r="AC659" s="32" t="s">
        <v>360</v>
      </c>
      <c r="AD659" s="32" t="s">
        <v>4436</v>
      </c>
      <c r="AE659" s="22" t="s">
        <v>1544</v>
      </c>
      <c r="AF659" s="26" t="s">
        <v>53</v>
      </c>
      <c r="AG659" s="22" t="s">
        <v>1321</v>
      </c>
    </row>
    <row r="660" spans="1:33" ht="135" x14ac:dyDescent="0.25">
      <c r="A660" s="20" t="s">
        <v>1308</v>
      </c>
      <c r="B660" s="21" t="s">
        <v>1429</v>
      </c>
      <c r="C660" s="22" t="s">
        <v>4437</v>
      </c>
      <c r="D660" s="36">
        <v>43146</v>
      </c>
      <c r="E660" s="21" t="s">
        <v>3551</v>
      </c>
      <c r="F660" s="23" t="s">
        <v>4045</v>
      </c>
      <c r="G660" s="23" t="s">
        <v>4416</v>
      </c>
      <c r="H660" s="24">
        <v>97500000</v>
      </c>
      <c r="I660" s="25">
        <v>97500000</v>
      </c>
      <c r="J660" s="23" t="s">
        <v>3579</v>
      </c>
      <c r="K660" s="23" t="s">
        <v>47</v>
      </c>
      <c r="L660" s="22" t="s">
        <v>1310</v>
      </c>
      <c r="M660" s="22" t="s">
        <v>69</v>
      </c>
      <c r="N660" s="22" t="s">
        <v>1323</v>
      </c>
      <c r="O660" s="22" t="s">
        <v>1312</v>
      </c>
      <c r="P660" s="26" t="s">
        <v>1431</v>
      </c>
      <c r="Q660" s="26" t="s">
        <v>1432</v>
      </c>
      <c r="R660" s="26" t="s">
        <v>1433</v>
      </c>
      <c r="S660" s="27">
        <v>183023001</v>
      </c>
      <c r="T660" s="26" t="s">
        <v>1434</v>
      </c>
      <c r="U660" s="26" t="s">
        <v>1435</v>
      </c>
      <c r="V660" s="28">
        <v>4600003495</v>
      </c>
      <c r="W660" s="29" t="s">
        <v>4438</v>
      </c>
      <c r="X660" s="30">
        <v>42139.411805555559</v>
      </c>
      <c r="Y660" s="26">
        <v>42123</v>
      </c>
      <c r="Z660" s="29">
        <v>4600003495</v>
      </c>
      <c r="AA660" s="33">
        <f t="shared" si="10"/>
        <v>1</v>
      </c>
      <c r="AB660" s="31" t="s">
        <v>4439</v>
      </c>
      <c r="AC660" s="32" t="s">
        <v>360</v>
      </c>
      <c r="AD660" s="32" t="s">
        <v>4440</v>
      </c>
      <c r="AE660" s="22" t="s">
        <v>4441</v>
      </c>
      <c r="AF660" s="26" t="s">
        <v>53</v>
      </c>
      <c r="AG660" s="22" t="s">
        <v>1321</v>
      </c>
    </row>
    <row r="661" spans="1:33" ht="285" x14ac:dyDescent="0.25">
      <c r="A661" s="20" t="s">
        <v>1308</v>
      </c>
      <c r="B661" s="21" t="s">
        <v>1429</v>
      </c>
      <c r="C661" s="22" t="s">
        <v>4442</v>
      </c>
      <c r="D661" s="36">
        <v>43146</v>
      </c>
      <c r="E661" s="21" t="s">
        <v>3551</v>
      </c>
      <c r="F661" s="23" t="s">
        <v>4045</v>
      </c>
      <c r="G661" s="23" t="s">
        <v>4416</v>
      </c>
      <c r="H661" s="24">
        <v>2152729000</v>
      </c>
      <c r="I661" s="25">
        <v>2152729000</v>
      </c>
      <c r="J661" s="23" t="s">
        <v>3579</v>
      </c>
      <c r="K661" s="23" t="s">
        <v>47</v>
      </c>
      <c r="L661" s="22" t="s">
        <v>1310</v>
      </c>
      <c r="M661" s="22" t="s">
        <v>69</v>
      </c>
      <c r="N661" s="22" t="s">
        <v>1323</v>
      </c>
      <c r="O661" s="22" t="s">
        <v>1312</v>
      </c>
      <c r="P661" s="26" t="s">
        <v>1431</v>
      </c>
      <c r="Q661" s="26" t="s">
        <v>1432</v>
      </c>
      <c r="R661" s="26" t="s">
        <v>1433</v>
      </c>
      <c r="S661" s="27">
        <v>183023001</v>
      </c>
      <c r="T661" s="26" t="s">
        <v>1434</v>
      </c>
      <c r="U661" s="26" t="s">
        <v>1435</v>
      </c>
      <c r="V661" s="28" t="s">
        <v>1436</v>
      </c>
      <c r="W661" s="29" t="s">
        <v>4443</v>
      </c>
      <c r="X661" s="30">
        <v>42156.677777777775</v>
      </c>
      <c r="Y661" s="26" t="s">
        <v>4420</v>
      </c>
      <c r="Z661" s="29">
        <v>4600004806</v>
      </c>
      <c r="AA661" s="33">
        <f t="shared" si="10"/>
        <v>1</v>
      </c>
      <c r="AB661" s="31" t="s">
        <v>4421</v>
      </c>
      <c r="AC661" s="32" t="s">
        <v>360</v>
      </c>
      <c r="AD661" s="32" t="s">
        <v>4444</v>
      </c>
      <c r="AE661" s="22" t="s">
        <v>4423</v>
      </c>
      <c r="AF661" s="26" t="s">
        <v>685</v>
      </c>
      <c r="AG661" s="22" t="s">
        <v>1321</v>
      </c>
    </row>
    <row r="662" spans="1:33" ht="285" x14ac:dyDescent="0.25">
      <c r="A662" s="20" t="s">
        <v>1308</v>
      </c>
      <c r="B662" s="21" t="s">
        <v>1429</v>
      </c>
      <c r="C662" s="22" t="s">
        <v>4445</v>
      </c>
      <c r="D662" s="36">
        <v>43146</v>
      </c>
      <c r="E662" s="21" t="s">
        <v>3551</v>
      </c>
      <c r="F662" s="23" t="s">
        <v>4045</v>
      </c>
      <c r="G662" s="23" t="s">
        <v>4416</v>
      </c>
      <c r="H662" s="24">
        <v>8727774667</v>
      </c>
      <c r="I662" s="25">
        <v>8727774667</v>
      </c>
      <c r="J662" s="23" t="s">
        <v>3579</v>
      </c>
      <c r="K662" s="23" t="s">
        <v>47</v>
      </c>
      <c r="L662" s="22" t="s">
        <v>1310</v>
      </c>
      <c r="M662" s="22" t="s">
        <v>69</v>
      </c>
      <c r="N662" s="22" t="s">
        <v>1323</v>
      </c>
      <c r="O662" s="22" t="s">
        <v>1312</v>
      </c>
      <c r="P662" s="26" t="s">
        <v>1431</v>
      </c>
      <c r="Q662" s="26" t="s">
        <v>1432</v>
      </c>
      <c r="R662" s="26" t="s">
        <v>1433</v>
      </c>
      <c r="S662" s="27">
        <v>183023001</v>
      </c>
      <c r="T662" s="26" t="s">
        <v>1434</v>
      </c>
      <c r="U662" s="26" t="s">
        <v>1435</v>
      </c>
      <c r="V662" s="28" t="s">
        <v>1436</v>
      </c>
      <c r="W662" s="29" t="s">
        <v>4446</v>
      </c>
      <c r="X662" s="30">
        <v>42156.677777777775</v>
      </c>
      <c r="Y662" s="26" t="s">
        <v>4420</v>
      </c>
      <c r="Z662" s="29">
        <v>4600004806</v>
      </c>
      <c r="AA662" s="33">
        <f t="shared" si="10"/>
        <v>1</v>
      </c>
      <c r="AB662" s="31" t="s">
        <v>4421</v>
      </c>
      <c r="AC662" s="32" t="s">
        <v>360</v>
      </c>
      <c r="AD662" s="32" t="s">
        <v>4447</v>
      </c>
      <c r="AE662" s="22" t="s">
        <v>4423</v>
      </c>
      <c r="AF662" s="26" t="s">
        <v>685</v>
      </c>
      <c r="AG662" s="22" t="s">
        <v>1321</v>
      </c>
    </row>
    <row r="663" spans="1:33" ht="75" x14ac:dyDescent="0.25">
      <c r="A663" s="20" t="s">
        <v>1308</v>
      </c>
      <c r="B663" s="21">
        <v>72141103</v>
      </c>
      <c r="C663" s="22" t="s">
        <v>1442</v>
      </c>
      <c r="D663" s="36">
        <v>43048.65902777778</v>
      </c>
      <c r="E663" s="21" t="s">
        <v>3562</v>
      </c>
      <c r="F663" s="23" t="s">
        <v>4037</v>
      </c>
      <c r="G663" s="23" t="s">
        <v>4416</v>
      </c>
      <c r="H663" s="24">
        <v>3000000000</v>
      </c>
      <c r="I663" s="25">
        <v>3000000000</v>
      </c>
      <c r="J663" s="23" t="s">
        <v>3579</v>
      </c>
      <c r="K663" s="23" t="s">
        <v>47</v>
      </c>
      <c r="L663" s="22" t="s">
        <v>1310</v>
      </c>
      <c r="M663" s="22" t="s">
        <v>69</v>
      </c>
      <c r="N663" s="22" t="s">
        <v>1323</v>
      </c>
      <c r="O663" s="22" t="s">
        <v>1312</v>
      </c>
      <c r="P663" s="26" t="s">
        <v>1443</v>
      </c>
      <c r="Q663" s="26" t="s">
        <v>1444</v>
      </c>
      <c r="R663" s="26" t="s">
        <v>1445</v>
      </c>
      <c r="S663" s="27">
        <v>180032001</v>
      </c>
      <c r="T663" s="26" t="s">
        <v>4448</v>
      </c>
      <c r="U663" s="26" t="s">
        <v>1446</v>
      </c>
      <c r="V663" s="28" t="s">
        <v>1447</v>
      </c>
      <c r="W663" s="29" t="s">
        <v>1448</v>
      </c>
      <c r="X663" s="30">
        <v>43048.65902777778</v>
      </c>
      <c r="Y663" s="26" t="s">
        <v>1449</v>
      </c>
      <c r="Z663" s="29" t="s">
        <v>1450</v>
      </c>
      <c r="AA663" s="33">
        <f t="shared" si="10"/>
        <v>1</v>
      </c>
      <c r="AB663" s="31" t="s">
        <v>1451</v>
      </c>
      <c r="AC663" s="32" t="s">
        <v>360</v>
      </c>
      <c r="AD663" s="32" t="s">
        <v>4449</v>
      </c>
      <c r="AE663" s="22" t="s">
        <v>1452</v>
      </c>
      <c r="AF663" s="26" t="s">
        <v>53</v>
      </c>
      <c r="AG663" s="22" t="s">
        <v>1330</v>
      </c>
    </row>
    <row r="664" spans="1:33" ht="75" x14ac:dyDescent="0.25">
      <c r="A664" s="20" t="s">
        <v>1308</v>
      </c>
      <c r="B664" s="21">
        <v>72141103</v>
      </c>
      <c r="C664" s="22" t="s">
        <v>1453</v>
      </c>
      <c r="D664" s="36">
        <v>43048.716666666667</v>
      </c>
      <c r="E664" s="21" t="s">
        <v>3559</v>
      </c>
      <c r="F664" s="23" t="s">
        <v>4037</v>
      </c>
      <c r="G664" s="23" t="s">
        <v>4416</v>
      </c>
      <c r="H664" s="24">
        <v>2074971000</v>
      </c>
      <c r="I664" s="25">
        <v>2074971000</v>
      </c>
      <c r="J664" s="23" t="s">
        <v>3579</v>
      </c>
      <c r="K664" s="23" t="s">
        <v>47</v>
      </c>
      <c r="L664" s="22" t="s">
        <v>1310</v>
      </c>
      <c r="M664" s="22" t="s">
        <v>69</v>
      </c>
      <c r="N664" s="22" t="s">
        <v>1323</v>
      </c>
      <c r="O664" s="22" t="s">
        <v>1312</v>
      </c>
      <c r="P664" s="26" t="s">
        <v>1443</v>
      </c>
      <c r="Q664" s="26" t="s">
        <v>1444</v>
      </c>
      <c r="R664" s="26" t="s">
        <v>1445</v>
      </c>
      <c r="S664" s="27">
        <v>180032001</v>
      </c>
      <c r="T664" s="26" t="s">
        <v>4448</v>
      </c>
      <c r="U664" s="26" t="s">
        <v>1446</v>
      </c>
      <c r="V664" s="28" t="s">
        <v>1454</v>
      </c>
      <c r="W664" s="29" t="s">
        <v>1455</v>
      </c>
      <c r="X664" s="30">
        <v>43048.716666666667</v>
      </c>
      <c r="Y664" s="26" t="s">
        <v>1456</v>
      </c>
      <c r="Z664" s="29" t="s">
        <v>1457</v>
      </c>
      <c r="AA664" s="33">
        <f t="shared" si="10"/>
        <v>1</v>
      </c>
      <c r="AB664" s="31" t="s">
        <v>1458</v>
      </c>
      <c r="AC664" s="32" t="s">
        <v>360</v>
      </c>
      <c r="AD664" s="32" t="s">
        <v>4450</v>
      </c>
      <c r="AE664" s="22" t="s">
        <v>1459</v>
      </c>
      <c r="AF664" s="26" t="s">
        <v>53</v>
      </c>
      <c r="AG664" s="22" t="s">
        <v>1330</v>
      </c>
    </row>
    <row r="665" spans="1:33" ht="75" x14ac:dyDescent="0.25">
      <c r="A665" s="20" t="s">
        <v>1308</v>
      </c>
      <c r="B665" s="21">
        <v>72141103</v>
      </c>
      <c r="C665" s="22" t="s">
        <v>1460</v>
      </c>
      <c r="D665" s="36">
        <v>43048.606944444444</v>
      </c>
      <c r="E665" s="21" t="s">
        <v>3564</v>
      </c>
      <c r="F665" s="23" t="s">
        <v>4037</v>
      </c>
      <c r="G665" s="23" t="s">
        <v>4416</v>
      </c>
      <c r="H665" s="24">
        <v>1200000000</v>
      </c>
      <c r="I665" s="25">
        <v>1200000000</v>
      </c>
      <c r="J665" s="23" t="s">
        <v>3579</v>
      </c>
      <c r="K665" s="23" t="s">
        <v>47</v>
      </c>
      <c r="L665" s="22" t="s">
        <v>1310</v>
      </c>
      <c r="M665" s="22" t="s">
        <v>69</v>
      </c>
      <c r="N665" s="22" t="s">
        <v>1323</v>
      </c>
      <c r="O665" s="22" t="s">
        <v>1312</v>
      </c>
      <c r="P665" s="26" t="s">
        <v>1443</v>
      </c>
      <c r="Q665" s="26" t="s">
        <v>1444</v>
      </c>
      <c r="R665" s="26" t="s">
        <v>1445</v>
      </c>
      <c r="S665" s="27">
        <v>180032001</v>
      </c>
      <c r="T665" s="26" t="s">
        <v>4448</v>
      </c>
      <c r="U665" s="26" t="s">
        <v>1446</v>
      </c>
      <c r="V665" s="28" t="s">
        <v>1461</v>
      </c>
      <c r="W665" s="29" t="s">
        <v>1462</v>
      </c>
      <c r="X665" s="30">
        <v>43048.606944444444</v>
      </c>
      <c r="Y665" s="26" t="s">
        <v>1463</v>
      </c>
      <c r="Z665" s="29" t="s">
        <v>1464</v>
      </c>
      <c r="AA665" s="33">
        <f t="shared" si="10"/>
        <v>1</v>
      </c>
      <c r="AB665" s="31" t="s">
        <v>1465</v>
      </c>
      <c r="AC665" s="32" t="s">
        <v>360</v>
      </c>
      <c r="AD665" s="32" t="s">
        <v>4451</v>
      </c>
      <c r="AE665" s="22" t="s">
        <v>1466</v>
      </c>
      <c r="AF665" s="26" t="s">
        <v>53</v>
      </c>
      <c r="AG665" s="22" t="s">
        <v>1330</v>
      </c>
    </row>
    <row r="666" spans="1:33" ht="75" x14ac:dyDescent="0.25">
      <c r="A666" s="20" t="s">
        <v>1308</v>
      </c>
      <c r="B666" s="21">
        <v>72141103</v>
      </c>
      <c r="C666" s="22" t="s">
        <v>1467</v>
      </c>
      <c r="D666" s="36">
        <v>43048.617361111108</v>
      </c>
      <c r="E666" s="21" t="s">
        <v>3559</v>
      </c>
      <c r="F666" s="23" t="s">
        <v>4037</v>
      </c>
      <c r="G666" s="23" t="s">
        <v>4416</v>
      </c>
      <c r="H666" s="24">
        <v>709947096</v>
      </c>
      <c r="I666" s="25">
        <v>709947096</v>
      </c>
      <c r="J666" s="23" t="s">
        <v>3579</v>
      </c>
      <c r="K666" s="23" t="s">
        <v>47</v>
      </c>
      <c r="L666" s="22" t="s">
        <v>1310</v>
      </c>
      <c r="M666" s="22" t="s">
        <v>69</v>
      </c>
      <c r="N666" s="22" t="s">
        <v>1323</v>
      </c>
      <c r="O666" s="22" t="s">
        <v>1312</v>
      </c>
      <c r="P666" s="26" t="s">
        <v>1443</v>
      </c>
      <c r="Q666" s="26" t="s">
        <v>1444</v>
      </c>
      <c r="R666" s="26" t="s">
        <v>1445</v>
      </c>
      <c r="S666" s="27">
        <v>180032001</v>
      </c>
      <c r="T666" s="26" t="s">
        <v>4448</v>
      </c>
      <c r="U666" s="26" t="s">
        <v>1446</v>
      </c>
      <c r="V666" s="28" t="s">
        <v>1468</v>
      </c>
      <c r="W666" s="29" t="s">
        <v>1469</v>
      </c>
      <c r="X666" s="30">
        <v>43048.617361111108</v>
      </c>
      <c r="Y666" s="26" t="s">
        <v>1470</v>
      </c>
      <c r="Z666" s="29" t="s">
        <v>1471</v>
      </c>
      <c r="AA666" s="33">
        <f t="shared" si="10"/>
        <v>1</v>
      </c>
      <c r="AB666" s="31" t="s">
        <v>1472</v>
      </c>
      <c r="AC666" s="32" t="s">
        <v>360</v>
      </c>
      <c r="AD666" s="32" t="s">
        <v>4452</v>
      </c>
      <c r="AE666" s="22" t="s">
        <v>1466</v>
      </c>
      <c r="AF666" s="26" t="s">
        <v>53</v>
      </c>
      <c r="AG666" s="22" t="s">
        <v>1330</v>
      </c>
    </row>
    <row r="667" spans="1:33" ht="75" x14ac:dyDescent="0.25">
      <c r="A667" s="20" t="s">
        <v>1308</v>
      </c>
      <c r="B667" s="21">
        <v>72141103</v>
      </c>
      <c r="C667" s="22" t="s">
        <v>1473</v>
      </c>
      <c r="D667" s="36">
        <v>43048.620138888888</v>
      </c>
      <c r="E667" s="21" t="s">
        <v>3562</v>
      </c>
      <c r="F667" s="23" t="s">
        <v>4037</v>
      </c>
      <c r="G667" s="23" t="s">
        <v>4416</v>
      </c>
      <c r="H667" s="24">
        <v>3332190062</v>
      </c>
      <c r="I667" s="25">
        <v>3332190062</v>
      </c>
      <c r="J667" s="23" t="s">
        <v>3579</v>
      </c>
      <c r="K667" s="23" t="s">
        <v>47</v>
      </c>
      <c r="L667" s="22" t="s">
        <v>1310</v>
      </c>
      <c r="M667" s="22" t="s">
        <v>69</v>
      </c>
      <c r="N667" s="22" t="s">
        <v>1323</v>
      </c>
      <c r="O667" s="22" t="s">
        <v>1312</v>
      </c>
      <c r="P667" s="26" t="s">
        <v>1443</v>
      </c>
      <c r="Q667" s="26" t="s">
        <v>1444</v>
      </c>
      <c r="R667" s="26" t="s">
        <v>1445</v>
      </c>
      <c r="S667" s="27">
        <v>180032001</v>
      </c>
      <c r="T667" s="26" t="s">
        <v>4448</v>
      </c>
      <c r="U667" s="26" t="s">
        <v>1446</v>
      </c>
      <c r="V667" s="28" t="s">
        <v>1474</v>
      </c>
      <c r="W667" s="29" t="s">
        <v>1475</v>
      </c>
      <c r="X667" s="30">
        <v>43048.620138888888</v>
      </c>
      <c r="Y667" s="26" t="s">
        <v>1476</v>
      </c>
      <c r="Z667" s="29" t="s">
        <v>1477</v>
      </c>
      <c r="AA667" s="33">
        <f t="shared" si="10"/>
        <v>1</v>
      </c>
      <c r="AB667" s="31" t="s">
        <v>1478</v>
      </c>
      <c r="AC667" s="32" t="s">
        <v>360</v>
      </c>
      <c r="AD667" s="32" t="s">
        <v>4453</v>
      </c>
      <c r="AE667" s="22" t="s">
        <v>1466</v>
      </c>
      <c r="AF667" s="26" t="s">
        <v>53</v>
      </c>
      <c r="AG667" s="22" t="s">
        <v>1330</v>
      </c>
    </row>
    <row r="668" spans="1:33" ht="75" x14ac:dyDescent="0.25">
      <c r="A668" s="20" t="s">
        <v>1308</v>
      </c>
      <c r="B668" s="21">
        <v>72141103</v>
      </c>
      <c r="C668" s="22" t="s">
        <v>1479</v>
      </c>
      <c r="D668" s="36">
        <v>43048.602777777778</v>
      </c>
      <c r="E668" s="21" t="s">
        <v>3562</v>
      </c>
      <c r="F668" s="23" t="s">
        <v>4037</v>
      </c>
      <c r="G668" s="23" t="s">
        <v>4416</v>
      </c>
      <c r="H668" s="24">
        <v>314460928</v>
      </c>
      <c r="I668" s="25">
        <v>314460928</v>
      </c>
      <c r="J668" s="23" t="s">
        <v>3579</v>
      </c>
      <c r="K668" s="23" t="s">
        <v>47</v>
      </c>
      <c r="L668" s="22" t="s">
        <v>1310</v>
      </c>
      <c r="M668" s="22" t="s">
        <v>69</v>
      </c>
      <c r="N668" s="22" t="s">
        <v>1323</v>
      </c>
      <c r="O668" s="22" t="s">
        <v>1312</v>
      </c>
      <c r="P668" s="26" t="s">
        <v>1443</v>
      </c>
      <c r="Q668" s="26" t="s">
        <v>1444</v>
      </c>
      <c r="R668" s="26" t="s">
        <v>1445</v>
      </c>
      <c r="S668" s="27">
        <v>180032001</v>
      </c>
      <c r="T668" s="26" t="s">
        <v>4448</v>
      </c>
      <c r="U668" s="26" t="s">
        <v>1446</v>
      </c>
      <c r="V668" s="28" t="s">
        <v>1480</v>
      </c>
      <c r="W668" s="29" t="s">
        <v>1481</v>
      </c>
      <c r="X668" s="30">
        <v>43048.602777777778</v>
      </c>
      <c r="Y668" s="26" t="s">
        <v>1482</v>
      </c>
      <c r="Z668" s="29" t="s">
        <v>1483</v>
      </c>
      <c r="AA668" s="33">
        <f t="shared" si="10"/>
        <v>1</v>
      </c>
      <c r="AB668" s="31" t="s">
        <v>1484</v>
      </c>
      <c r="AC668" s="32" t="s">
        <v>360</v>
      </c>
      <c r="AD668" s="32" t="s">
        <v>4453</v>
      </c>
      <c r="AE668" s="22" t="s">
        <v>1452</v>
      </c>
      <c r="AF668" s="26" t="s">
        <v>53</v>
      </c>
      <c r="AG668" s="22" t="s">
        <v>1330</v>
      </c>
    </row>
    <row r="669" spans="1:33" ht="75" x14ac:dyDescent="0.25">
      <c r="A669" s="20" t="s">
        <v>1308</v>
      </c>
      <c r="B669" s="21">
        <v>72141103</v>
      </c>
      <c r="C669" s="22" t="s">
        <v>1485</v>
      </c>
      <c r="D669" s="36">
        <v>43048.613194444442</v>
      </c>
      <c r="E669" s="21" t="s">
        <v>3562</v>
      </c>
      <c r="F669" s="23" t="s">
        <v>4037</v>
      </c>
      <c r="G669" s="23" t="s">
        <v>4416</v>
      </c>
      <c r="H669" s="24">
        <v>1368430914</v>
      </c>
      <c r="I669" s="25">
        <v>1368430914</v>
      </c>
      <c r="J669" s="23" t="s">
        <v>3579</v>
      </c>
      <c r="K669" s="23" t="s">
        <v>47</v>
      </c>
      <c r="L669" s="22" t="s">
        <v>1310</v>
      </c>
      <c r="M669" s="22" t="s">
        <v>69</v>
      </c>
      <c r="N669" s="22" t="s">
        <v>1323</v>
      </c>
      <c r="O669" s="22" t="s">
        <v>1312</v>
      </c>
      <c r="P669" s="26" t="s">
        <v>1443</v>
      </c>
      <c r="Q669" s="26" t="s">
        <v>1444</v>
      </c>
      <c r="R669" s="26" t="s">
        <v>1445</v>
      </c>
      <c r="S669" s="27">
        <v>180032001</v>
      </c>
      <c r="T669" s="26" t="s">
        <v>4448</v>
      </c>
      <c r="U669" s="26" t="s">
        <v>1446</v>
      </c>
      <c r="V669" s="28" t="s">
        <v>1486</v>
      </c>
      <c r="W669" s="29" t="s">
        <v>1487</v>
      </c>
      <c r="X669" s="30">
        <v>43048.613194444442</v>
      </c>
      <c r="Y669" s="26" t="s">
        <v>1488</v>
      </c>
      <c r="Z669" s="29" t="s">
        <v>1489</v>
      </c>
      <c r="AA669" s="33">
        <f t="shared" si="10"/>
        <v>1</v>
      </c>
      <c r="AB669" s="31" t="s">
        <v>1490</v>
      </c>
      <c r="AC669" s="32" t="s">
        <v>360</v>
      </c>
      <c r="AD669" s="32" t="s">
        <v>4454</v>
      </c>
      <c r="AE669" s="22" t="s">
        <v>1452</v>
      </c>
      <c r="AF669" s="26" t="s">
        <v>53</v>
      </c>
      <c r="AG669" s="22" t="s">
        <v>1330</v>
      </c>
    </row>
    <row r="670" spans="1:33" ht="75" x14ac:dyDescent="0.25">
      <c r="A670" s="20" t="s">
        <v>1308</v>
      </c>
      <c r="B670" s="21">
        <v>72141103</v>
      </c>
      <c r="C670" s="22" t="s">
        <v>1491</v>
      </c>
      <c r="D670" s="36">
        <v>43048.62222222222</v>
      </c>
      <c r="E670" s="21" t="s">
        <v>3562</v>
      </c>
      <c r="F670" s="23" t="s">
        <v>4037</v>
      </c>
      <c r="G670" s="23" t="s">
        <v>4416</v>
      </c>
      <c r="H670" s="24">
        <v>2000000000</v>
      </c>
      <c r="I670" s="25">
        <v>2000000000</v>
      </c>
      <c r="J670" s="23" t="s">
        <v>3579</v>
      </c>
      <c r="K670" s="23" t="s">
        <v>47</v>
      </c>
      <c r="L670" s="22" t="s">
        <v>1310</v>
      </c>
      <c r="M670" s="22" t="s">
        <v>69</v>
      </c>
      <c r="N670" s="22" t="s">
        <v>1323</v>
      </c>
      <c r="O670" s="22" t="s">
        <v>1312</v>
      </c>
      <c r="P670" s="26" t="s">
        <v>1443</v>
      </c>
      <c r="Q670" s="26" t="s">
        <v>1444</v>
      </c>
      <c r="R670" s="26" t="s">
        <v>1445</v>
      </c>
      <c r="S670" s="27">
        <v>180032001</v>
      </c>
      <c r="T670" s="26" t="s">
        <v>4448</v>
      </c>
      <c r="U670" s="26" t="s">
        <v>1446</v>
      </c>
      <c r="V670" s="28" t="s">
        <v>1492</v>
      </c>
      <c r="W670" s="29" t="s">
        <v>1493</v>
      </c>
      <c r="X670" s="30">
        <v>43048.62222222222</v>
      </c>
      <c r="Y670" s="26" t="s">
        <v>1494</v>
      </c>
      <c r="Z670" s="29" t="s">
        <v>1495</v>
      </c>
      <c r="AA670" s="33">
        <f t="shared" si="10"/>
        <v>1</v>
      </c>
      <c r="AB670" s="31" t="s">
        <v>1496</v>
      </c>
      <c r="AC670" s="32" t="s">
        <v>360</v>
      </c>
      <c r="AD670" s="32" t="s">
        <v>4455</v>
      </c>
      <c r="AE670" s="22" t="s">
        <v>1497</v>
      </c>
      <c r="AF670" s="26" t="s">
        <v>53</v>
      </c>
      <c r="AG670" s="22" t="s">
        <v>1330</v>
      </c>
    </row>
    <row r="671" spans="1:33" ht="75" x14ac:dyDescent="0.25">
      <c r="A671" s="20" t="s">
        <v>1308</v>
      </c>
      <c r="B671" s="21">
        <v>72141103</v>
      </c>
      <c r="C671" s="22" t="s">
        <v>1498</v>
      </c>
      <c r="D671" s="36">
        <v>43048.67291666667</v>
      </c>
      <c r="E671" s="21" t="s">
        <v>3559</v>
      </c>
      <c r="F671" s="23" t="s">
        <v>4037</v>
      </c>
      <c r="G671" s="23" t="s">
        <v>4416</v>
      </c>
      <c r="H671" s="24">
        <v>1190047485</v>
      </c>
      <c r="I671" s="25">
        <v>1190047485</v>
      </c>
      <c r="J671" s="23" t="s">
        <v>3579</v>
      </c>
      <c r="K671" s="23" t="s">
        <v>47</v>
      </c>
      <c r="L671" s="22" t="s">
        <v>1310</v>
      </c>
      <c r="M671" s="22" t="s">
        <v>69</v>
      </c>
      <c r="N671" s="22" t="s">
        <v>1323</v>
      </c>
      <c r="O671" s="22" t="s">
        <v>1312</v>
      </c>
      <c r="P671" s="26" t="s">
        <v>1443</v>
      </c>
      <c r="Q671" s="26" t="s">
        <v>1444</v>
      </c>
      <c r="R671" s="26" t="s">
        <v>1445</v>
      </c>
      <c r="S671" s="27">
        <v>180032001</v>
      </c>
      <c r="T671" s="26" t="s">
        <v>4448</v>
      </c>
      <c r="U671" s="26" t="s">
        <v>1446</v>
      </c>
      <c r="V671" s="28" t="s">
        <v>1499</v>
      </c>
      <c r="W671" s="29" t="s">
        <v>1500</v>
      </c>
      <c r="X671" s="30">
        <v>43048.67291666667</v>
      </c>
      <c r="Y671" s="26" t="s">
        <v>1501</v>
      </c>
      <c r="Z671" s="29" t="s">
        <v>1502</v>
      </c>
      <c r="AA671" s="33">
        <f t="shared" si="10"/>
        <v>1</v>
      </c>
      <c r="AB671" s="31" t="s">
        <v>1503</v>
      </c>
      <c r="AC671" s="32" t="s">
        <v>360</v>
      </c>
      <c r="AD671" s="32" t="s">
        <v>4456</v>
      </c>
      <c r="AE671" s="22" t="s">
        <v>1452</v>
      </c>
      <c r="AF671" s="26" t="s">
        <v>53</v>
      </c>
      <c r="AG671" s="22" t="s">
        <v>1330</v>
      </c>
    </row>
    <row r="672" spans="1:33" ht="75" x14ac:dyDescent="0.25">
      <c r="A672" s="20" t="s">
        <v>1308</v>
      </c>
      <c r="B672" s="21">
        <v>72141103</v>
      </c>
      <c r="C672" s="22" t="s">
        <v>1504</v>
      </c>
      <c r="D672" s="36">
        <v>43048.643750000003</v>
      </c>
      <c r="E672" s="21" t="s">
        <v>3559</v>
      </c>
      <c r="F672" s="23" t="s">
        <v>4037</v>
      </c>
      <c r="G672" s="23" t="s">
        <v>4416</v>
      </c>
      <c r="H672" s="24">
        <v>3000000000</v>
      </c>
      <c r="I672" s="25">
        <v>3000000000</v>
      </c>
      <c r="J672" s="23" t="s">
        <v>3579</v>
      </c>
      <c r="K672" s="23" t="s">
        <v>47</v>
      </c>
      <c r="L672" s="22" t="s">
        <v>1310</v>
      </c>
      <c r="M672" s="22" t="s">
        <v>69</v>
      </c>
      <c r="N672" s="22" t="s">
        <v>1323</v>
      </c>
      <c r="O672" s="22" t="s">
        <v>1312</v>
      </c>
      <c r="P672" s="26" t="s">
        <v>1443</v>
      </c>
      <c r="Q672" s="26" t="s">
        <v>1444</v>
      </c>
      <c r="R672" s="26" t="s">
        <v>1445</v>
      </c>
      <c r="S672" s="27">
        <v>180032001</v>
      </c>
      <c r="T672" s="26" t="s">
        <v>4448</v>
      </c>
      <c r="U672" s="26" t="s">
        <v>1446</v>
      </c>
      <c r="V672" s="28" t="s">
        <v>1505</v>
      </c>
      <c r="W672" s="29" t="s">
        <v>1506</v>
      </c>
      <c r="X672" s="30">
        <v>43048.643750000003</v>
      </c>
      <c r="Y672" s="26" t="s">
        <v>1507</v>
      </c>
      <c r="Z672" s="29" t="s">
        <v>1508</v>
      </c>
      <c r="AA672" s="33">
        <f t="shared" si="10"/>
        <v>1</v>
      </c>
      <c r="AB672" s="31" t="s">
        <v>1509</v>
      </c>
      <c r="AC672" s="32" t="s">
        <v>360</v>
      </c>
      <c r="AD672" s="32" t="s">
        <v>4457</v>
      </c>
      <c r="AE672" s="22" t="s">
        <v>1510</v>
      </c>
      <c r="AF672" s="26" t="s">
        <v>53</v>
      </c>
      <c r="AG672" s="22" t="s">
        <v>1330</v>
      </c>
    </row>
    <row r="673" spans="1:33" ht="75" x14ac:dyDescent="0.25">
      <c r="A673" s="20" t="s">
        <v>1308</v>
      </c>
      <c r="B673" s="21">
        <v>72141103</v>
      </c>
      <c r="C673" s="22" t="s">
        <v>1511</v>
      </c>
      <c r="D673" s="36">
        <v>43048.633333333331</v>
      </c>
      <c r="E673" s="21" t="s">
        <v>3562</v>
      </c>
      <c r="F673" s="23" t="s">
        <v>4037</v>
      </c>
      <c r="G673" s="23" t="s">
        <v>4416</v>
      </c>
      <c r="H673" s="24">
        <v>571904350.79999995</v>
      </c>
      <c r="I673" s="25">
        <v>571904350.79999995</v>
      </c>
      <c r="J673" s="23" t="s">
        <v>3579</v>
      </c>
      <c r="K673" s="23" t="s">
        <v>47</v>
      </c>
      <c r="L673" s="22" t="s">
        <v>1310</v>
      </c>
      <c r="M673" s="22" t="s">
        <v>69</v>
      </c>
      <c r="N673" s="22" t="s">
        <v>1323</v>
      </c>
      <c r="O673" s="22" t="s">
        <v>1312</v>
      </c>
      <c r="P673" s="26" t="s">
        <v>1443</v>
      </c>
      <c r="Q673" s="26" t="s">
        <v>1444</v>
      </c>
      <c r="R673" s="26" t="s">
        <v>1445</v>
      </c>
      <c r="S673" s="27">
        <v>180032001</v>
      </c>
      <c r="T673" s="26" t="s">
        <v>4448</v>
      </c>
      <c r="U673" s="26" t="s">
        <v>1446</v>
      </c>
      <c r="V673" s="28" t="s">
        <v>1512</v>
      </c>
      <c r="W673" s="29" t="s">
        <v>1513</v>
      </c>
      <c r="X673" s="30">
        <v>43048.633333333331</v>
      </c>
      <c r="Y673" s="26" t="s">
        <v>1514</v>
      </c>
      <c r="Z673" s="29" t="s">
        <v>1515</v>
      </c>
      <c r="AA673" s="33">
        <f t="shared" si="10"/>
        <v>1</v>
      </c>
      <c r="AB673" s="31" t="s">
        <v>1516</v>
      </c>
      <c r="AC673" s="32" t="s">
        <v>360</v>
      </c>
      <c r="AD673" s="32" t="s">
        <v>4453</v>
      </c>
      <c r="AE673" s="22" t="s">
        <v>1466</v>
      </c>
      <c r="AF673" s="26" t="s">
        <v>53</v>
      </c>
      <c r="AG673" s="22" t="s">
        <v>1330</v>
      </c>
    </row>
    <row r="674" spans="1:33" ht="240" x14ac:dyDescent="0.25">
      <c r="A674" s="20" t="s">
        <v>1308</v>
      </c>
      <c r="B674" s="21">
        <v>72141103</v>
      </c>
      <c r="C674" s="22" t="s">
        <v>1517</v>
      </c>
      <c r="D674" s="36">
        <v>43049.336805555555</v>
      </c>
      <c r="E674" s="21" t="s">
        <v>3551</v>
      </c>
      <c r="F674" s="23" t="s">
        <v>4037</v>
      </c>
      <c r="G674" s="23" t="s">
        <v>4416</v>
      </c>
      <c r="H674" s="24">
        <v>1000000000</v>
      </c>
      <c r="I674" s="25">
        <v>1000000000</v>
      </c>
      <c r="J674" s="23" t="s">
        <v>3579</v>
      </c>
      <c r="K674" s="23" t="s">
        <v>47</v>
      </c>
      <c r="L674" s="22" t="s">
        <v>1310</v>
      </c>
      <c r="M674" s="22" t="s">
        <v>69</v>
      </c>
      <c r="N674" s="22" t="s">
        <v>1323</v>
      </c>
      <c r="O674" s="22" t="s">
        <v>1312</v>
      </c>
      <c r="P674" s="26" t="s">
        <v>1443</v>
      </c>
      <c r="Q674" s="26" t="s">
        <v>1444</v>
      </c>
      <c r="R674" s="26" t="s">
        <v>1445</v>
      </c>
      <c r="S674" s="27">
        <v>180032002</v>
      </c>
      <c r="T674" s="26" t="s">
        <v>4448</v>
      </c>
      <c r="U674" s="26" t="s">
        <v>1446</v>
      </c>
      <c r="V674" s="28" t="s">
        <v>1518</v>
      </c>
      <c r="W674" s="29" t="s">
        <v>1519</v>
      </c>
      <c r="X674" s="30">
        <v>43049.336805555555</v>
      </c>
      <c r="Y674" s="26" t="s">
        <v>1520</v>
      </c>
      <c r="Z674" s="29" t="s">
        <v>1521</v>
      </c>
      <c r="AA674" s="33">
        <f t="shared" si="10"/>
        <v>1</v>
      </c>
      <c r="AB674" s="31" t="s">
        <v>1522</v>
      </c>
      <c r="AC674" s="32" t="s">
        <v>1172</v>
      </c>
      <c r="AD674" s="32" t="s">
        <v>4458</v>
      </c>
      <c r="AE674" s="22" t="s">
        <v>1459</v>
      </c>
      <c r="AF674" s="26" t="s">
        <v>53</v>
      </c>
      <c r="AG674" s="22" t="s">
        <v>1330</v>
      </c>
    </row>
    <row r="675" spans="1:33" ht="90" x14ac:dyDescent="0.25">
      <c r="A675" s="20" t="s">
        <v>1308</v>
      </c>
      <c r="B675" s="21">
        <v>72141103</v>
      </c>
      <c r="C675" s="22" t="s">
        <v>1523</v>
      </c>
      <c r="D675" s="36">
        <v>43049.404861111114</v>
      </c>
      <c r="E675" s="21" t="s">
        <v>3562</v>
      </c>
      <c r="F675" s="23" t="s">
        <v>4037</v>
      </c>
      <c r="G675" s="23" t="s">
        <v>4416</v>
      </c>
      <c r="H675" s="24">
        <v>404500000</v>
      </c>
      <c r="I675" s="25">
        <v>404500000</v>
      </c>
      <c r="J675" s="23" t="s">
        <v>3579</v>
      </c>
      <c r="K675" s="23" t="s">
        <v>47</v>
      </c>
      <c r="L675" s="22" t="s">
        <v>1310</v>
      </c>
      <c r="M675" s="22" t="s">
        <v>69</v>
      </c>
      <c r="N675" s="22" t="s">
        <v>1323</v>
      </c>
      <c r="O675" s="22" t="s">
        <v>1312</v>
      </c>
      <c r="P675" s="26" t="s">
        <v>1443</v>
      </c>
      <c r="Q675" s="26" t="s">
        <v>1444</v>
      </c>
      <c r="R675" s="26" t="s">
        <v>1445</v>
      </c>
      <c r="S675" s="27">
        <v>180032002</v>
      </c>
      <c r="T675" s="26" t="s">
        <v>4448</v>
      </c>
      <c r="U675" s="26" t="s">
        <v>1446</v>
      </c>
      <c r="V675" s="28" t="s">
        <v>1524</v>
      </c>
      <c r="W675" s="29" t="s">
        <v>1525</v>
      </c>
      <c r="X675" s="30">
        <v>43049.404861111114</v>
      </c>
      <c r="Y675" s="26" t="s">
        <v>1526</v>
      </c>
      <c r="Z675" s="29" t="s">
        <v>1527</v>
      </c>
      <c r="AA675" s="33">
        <f t="shared" si="10"/>
        <v>1</v>
      </c>
      <c r="AB675" s="31" t="s">
        <v>1528</v>
      </c>
      <c r="AC675" s="32" t="s">
        <v>360</v>
      </c>
      <c r="AD675" s="32" t="s">
        <v>4459</v>
      </c>
      <c r="AE675" s="22" t="s">
        <v>1459</v>
      </c>
      <c r="AF675" s="26" t="s">
        <v>53</v>
      </c>
      <c r="AG675" s="22" t="s">
        <v>1330</v>
      </c>
    </row>
    <row r="676" spans="1:33" ht="75" x14ac:dyDescent="0.25">
      <c r="A676" s="20" t="s">
        <v>1308</v>
      </c>
      <c r="B676" s="21" t="s">
        <v>4460</v>
      </c>
      <c r="C676" s="22" t="s">
        <v>1529</v>
      </c>
      <c r="D676" s="36">
        <v>42828</v>
      </c>
      <c r="E676" s="21" t="s">
        <v>3550</v>
      </c>
      <c r="F676" s="23" t="s">
        <v>4045</v>
      </c>
      <c r="G676" s="23" t="s">
        <v>4416</v>
      </c>
      <c r="H676" s="24">
        <f>12000000000+15000000000-20166451836</f>
        <v>6833548164</v>
      </c>
      <c r="I676" s="25">
        <f>12000000000+15000000000-20166451836</f>
        <v>6833548164</v>
      </c>
      <c r="J676" s="23" t="s">
        <v>3579</v>
      </c>
      <c r="K676" s="23" t="s">
        <v>47</v>
      </c>
      <c r="L676" s="22" t="s">
        <v>1310</v>
      </c>
      <c r="M676" s="22" t="s">
        <v>69</v>
      </c>
      <c r="N676" s="22" t="s">
        <v>1323</v>
      </c>
      <c r="O676" s="22" t="s">
        <v>1312</v>
      </c>
      <c r="P676" s="26" t="s">
        <v>1530</v>
      </c>
      <c r="Q676" s="26" t="s">
        <v>1531</v>
      </c>
      <c r="R676" s="26" t="s">
        <v>1532</v>
      </c>
      <c r="S676" s="27" t="s">
        <v>1533</v>
      </c>
      <c r="T676" s="26" t="s">
        <v>4461</v>
      </c>
      <c r="U676" s="26" t="s">
        <v>1534</v>
      </c>
      <c r="V676" s="28"/>
      <c r="W676" s="29"/>
      <c r="X676" s="30"/>
      <c r="Y676" s="26"/>
      <c r="Z676" s="29"/>
      <c r="AA676" s="33" t="str">
        <f t="shared" si="10"/>
        <v/>
      </c>
      <c r="AB676" s="31"/>
      <c r="AC676" s="32"/>
      <c r="AD676" s="32"/>
      <c r="AE676" s="22" t="s">
        <v>1535</v>
      </c>
      <c r="AF676" s="26" t="s">
        <v>53</v>
      </c>
      <c r="AG676" s="22" t="s">
        <v>1330</v>
      </c>
    </row>
    <row r="677" spans="1:33" ht="90" x14ac:dyDescent="0.25">
      <c r="A677" s="20" t="s">
        <v>1308</v>
      </c>
      <c r="B677" s="21">
        <v>95111612</v>
      </c>
      <c r="C677" s="22" t="s">
        <v>1536</v>
      </c>
      <c r="D677" s="36">
        <v>43159</v>
      </c>
      <c r="E677" s="21" t="s">
        <v>3560</v>
      </c>
      <c r="F677" s="23" t="s">
        <v>4462</v>
      </c>
      <c r="G677" s="23" t="s">
        <v>3665</v>
      </c>
      <c r="H677" s="24">
        <v>1097566000</v>
      </c>
      <c r="I677" s="25">
        <v>1097566000</v>
      </c>
      <c r="J677" s="23" t="s">
        <v>3579</v>
      </c>
      <c r="K677" s="23" t="s">
        <v>47</v>
      </c>
      <c r="L677" s="22" t="s">
        <v>1310</v>
      </c>
      <c r="M677" s="22" t="s">
        <v>69</v>
      </c>
      <c r="N677" s="22" t="s">
        <v>1323</v>
      </c>
      <c r="O677" s="22" t="s">
        <v>1312</v>
      </c>
      <c r="P677" s="26" t="s">
        <v>1406</v>
      </c>
      <c r="Q677" s="26" t="s">
        <v>1537</v>
      </c>
      <c r="R677" s="26" t="s">
        <v>1538</v>
      </c>
      <c r="S677" s="27">
        <v>180072001</v>
      </c>
      <c r="T677" s="26" t="s">
        <v>1539</v>
      </c>
      <c r="U677" s="26" t="s">
        <v>1540</v>
      </c>
      <c r="V677" s="28"/>
      <c r="W677" s="29"/>
      <c r="X677" s="30"/>
      <c r="Y677" s="26"/>
      <c r="Z677" s="29"/>
      <c r="AA677" s="33" t="str">
        <f t="shared" si="10"/>
        <v/>
      </c>
      <c r="AB677" s="31"/>
      <c r="AC677" s="32"/>
      <c r="AD677" s="32"/>
      <c r="AE677" s="22" t="s">
        <v>1541</v>
      </c>
      <c r="AF677" s="26" t="s">
        <v>53</v>
      </c>
      <c r="AG677" s="22" t="s">
        <v>1330</v>
      </c>
    </row>
    <row r="678" spans="1:33" ht="69" x14ac:dyDescent="0.25">
      <c r="A678" s="20" t="s">
        <v>1308</v>
      </c>
      <c r="B678" s="21">
        <v>81101510</v>
      </c>
      <c r="C678" s="22" t="s">
        <v>1542</v>
      </c>
      <c r="D678" s="36">
        <v>43159</v>
      </c>
      <c r="E678" s="21" t="s">
        <v>3555</v>
      </c>
      <c r="F678" s="23" t="s">
        <v>3657</v>
      </c>
      <c r="G678" s="23" t="s">
        <v>3665</v>
      </c>
      <c r="H678" s="24">
        <v>800000000</v>
      </c>
      <c r="I678" s="25">
        <v>800000000</v>
      </c>
      <c r="J678" s="23" t="s">
        <v>3579</v>
      </c>
      <c r="K678" s="23" t="s">
        <v>47</v>
      </c>
      <c r="L678" s="22" t="s">
        <v>1310</v>
      </c>
      <c r="M678" s="22" t="s">
        <v>69</v>
      </c>
      <c r="N678" s="22" t="s">
        <v>1323</v>
      </c>
      <c r="O678" s="22" t="s">
        <v>1312</v>
      </c>
      <c r="P678" s="26" t="s">
        <v>1406</v>
      </c>
      <c r="Q678" s="26" t="s">
        <v>1543</v>
      </c>
      <c r="R678" s="26" t="s">
        <v>4463</v>
      </c>
      <c r="S678" s="27">
        <v>180038001</v>
      </c>
      <c r="T678" s="26" t="s">
        <v>1409</v>
      </c>
      <c r="U678" s="26" t="s">
        <v>1410</v>
      </c>
      <c r="V678" s="28"/>
      <c r="W678" s="29"/>
      <c r="X678" s="30"/>
      <c r="Y678" s="26"/>
      <c r="Z678" s="29"/>
      <c r="AA678" s="33" t="str">
        <f t="shared" si="10"/>
        <v/>
      </c>
      <c r="AB678" s="31"/>
      <c r="AC678" s="32"/>
      <c r="AD678" s="32"/>
      <c r="AE678" s="22" t="s">
        <v>1544</v>
      </c>
      <c r="AF678" s="26" t="s">
        <v>53</v>
      </c>
      <c r="AG678" s="22" t="s">
        <v>1330</v>
      </c>
    </row>
    <row r="679" spans="1:33" ht="60" x14ac:dyDescent="0.25">
      <c r="A679" s="20" t="s">
        <v>1308</v>
      </c>
      <c r="B679" s="21">
        <v>77100000</v>
      </c>
      <c r="C679" s="22" t="s">
        <v>1545</v>
      </c>
      <c r="D679" s="36">
        <v>43159</v>
      </c>
      <c r="E679" s="21" t="s">
        <v>3555</v>
      </c>
      <c r="F679" s="23" t="s">
        <v>3657</v>
      </c>
      <c r="G679" s="23" t="s">
        <v>3665</v>
      </c>
      <c r="H679" s="24">
        <v>400000000</v>
      </c>
      <c r="I679" s="25">
        <v>400000000</v>
      </c>
      <c r="J679" s="23" t="s">
        <v>3579</v>
      </c>
      <c r="K679" s="23" t="s">
        <v>47</v>
      </c>
      <c r="L679" s="22" t="s">
        <v>1310</v>
      </c>
      <c r="M679" s="22" t="s">
        <v>69</v>
      </c>
      <c r="N679" s="22" t="s">
        <v>1323</v>
      </c>
      <c r="O679" s="22" t="s">
        <v>1312</v>
      </c>
      <c r="P679" s="26" t="s">
        <v>1406</v>
      </c>
      <c r="Q679" s="26" t="s">
        <v>1543</v>
      </c>
      <c r="R679" s="26" t="s">
        <v>4463</v>
      </c>
      <c r="S679" s="27">
        <v>180038001</v>
      </c>
      <c r="T679" s="26" t="s">
        <v>1409</v>
      </c>
      <c r="U679" s="26" t="s">
        <v>1410</v>
      </c>
      <c r="V679" s="28"/>
      <c r="W679" s="29"/>
      <c r="X679" s="30"/>
      <c r="Y679" s="26"/>
      <c r="Z679" s="29"/>
      <c r="AA679" s="33" t="str">
        <f t="shared" si="10"/>
        <v/>
      </c>
      <c r="AB679" s="31"/>
      <c r="AC679" s="32"/>
      <c r="AD679" s="32"/>
      <c r="AE679" s="22" t="s">
        <v>1544</v>
      </c>
      <c r="AF679" s="26" t="s">
        <v>53</v>
      </c>
      <c r="AG679" s="22" t="s">
        <v>1330</v>
      </c>
    </row>
    <row r="680" spans="1:33" ht="60" x14ac:dyDescent="0.25">
      <c r="A680" s="20" t="s">
        <v>1308</v>
      </c>
      <c r="B680" s="21">
        <v>81101510</v>
      </c>
      <c r="C680" s="22" t="s">
        <v>1546</v>
      </c>
      <c r="D680" s="36">
        <v>43159</v>
      </c>
      <c r="E680" s="21" t="s">
        <v>3555</v>
      </c>
      <c r="F680" s="23" t="s">
        <v>3657</v>
      </c>
      <c r="G680" s="23" t="s">
        <v>3665</v>
      </c>
      <c r="H680" s="24">
        <v>800000000</v>
      </c>
      <c r="I680" s="25">
        <v>800000000</v>
      </c>
      <c r="J680" s="23" t="s">
        <v>3579</v>
      </c>
      <c r="K680" s="23" t="s">
        <v>47</v>
      </c>
      <c r="L680" s="22" t="s">
        <v>1310</v>
      </c>
      <c r="M680" s="22" t="s">
        <v>69</v>
      </c>
      <c r="N680" s="22" t="s">
        <v>1323</v>
      </c>
      <c r="O680" s="22" t="s">
        <v>1312</v>
      </c>
      <c r="P680" s="26" t="s">
        <v>1406</v>
      </c>
      <c r="Q680" s="26" t="s">
        <v>1543</v>
      </c>
      <c r="R680" s="26" t="s">
        <v>4463</v>
      </c>
      <c r="S680" s="27">
        <v>180038001</v>
      </c>
      <c r="T680" s="26" t="s">
        <v>1409</v>
      </c>
      <c r="U680" s="26" t="s">
        <v>1410</v>
      </c>
      <c r="V680" s="28"/>
      <c r="W680" s="29"/>
      <c r="X680" s="30"/>
      <c r="Y680" s="26"/>
      <c r="Z680" s="29"/>
      <c r="AA680" s="33" t="str">
        <f t="shared" si="10"/>
        <v/>
      </c>
      <c r="AB680" s="31"/>
      <c r="AC680" s="32"/>
      <c r="AD680" s="32"/>
      <c r="AE680" s="22" t="s">
        <v>1544</v>
      </c>
      <c r="AF680" s="26" t="s">
        <v>53</v>
      </c>
      <c r="AG680" s="22" t="s">
        <v>1330</v>
      </c>
    </row>
    <row r="681" spans="1:33" ht="240" x14ac:dyDescent="0.25">
      <c r="A681" s="20" t="s">
        <v>1308</v>
      </c>
      <c r="B681" s="21">
        <v>22101600</v>
      </c>
      <c r="C681" s="22" t="s">
        <v>4464</v>
      </c>
      <c r="D681" s="36">
        <v>43046.727083333331</v>
      </c>
      <c r="E681" s="21" t="s">
        <v>4414</v>
      </c>
      <c r="F681" s="23" t="s">
        <v>3677</v>
      </c>
      <c r="G681" s="23" t="s">
        <v>3665</v>
      </c>
      <c r="H681" s="24">
        <v>2174556500</v>
      </c>
      <c r="I681" s="25">
        <v>2174556500</v>
      </c>
      <c r="J681" s="23" t="s">
        <v>3579</v>
      </c>
      <c r="K681" s="23" t="s">
        <v>47</v>
      </c>
      <c r="L681" s="22" t="s">
        <v>1310</v>
      </c>
      <c r="M681" s="22" t="s">
        <v>69</v>
      </c>
      <c r="N681" s="22" t="s">
        <v>1323</v>
      </c>
      <c r="O681" s="22" t="s">
        <v>1312</v>
      </c>
      <c r="P681" s="26" t="s">
        <v>1332</v>
      </c>
      <c r="Q681" s="26" t="s">
        <v>1419</v>
      </c>
      <c r="R681" s="26" t="s">
        <v>1420</v>
      </c>
      <c r="S681" s="27">
        <v>180030001</v>
      </c>
      <c r="T681" s="26" t="s">
        <v>1421</v>
      </c>
      <c r="U681" s="26" t="s">
        <v>1422</v>
      </c>
      <c r="V681" s="28" t="s">
        <v>1423</v>
      </c>
      <c r="W681" s="29" t="s">
        <v>4465</v>
      </c>
      <c r="X681" s="30">
        <v>43046.727083333331</v>
      </c>
      <c r="Y681" s="26" t="s">
        <v>1425</v>
      </c>
      <c r="Z681" s="29" t="s">
        <v>1426</v>
      </c>
      <c r="AA681" s="33">
        <f t="shared" si="10"/>
        <v>1</v>
      </c>
      <c r="AB681" s="31" t="s">
        <v>1427</v>
      </c>
      <c r="AC681" s="32" t="s">
        <v>360</v>
      </c>
      <c r="AD681" s="32" t="s">
        <v>4466</v>
      </c>
      <c r="AE681" s="22" t="s">
        <v>1428</v>
      </c>
      <c r="AF681" s="26" t="s">
        <v>53</v>
      </c>
      <c r="AG681" s="22" t="s">
        <v>1330</v>
      </c>
    </row>
    <row r="682" spans="1:33" ht="60" x14ac:dyDescent="0.25">
      <c r="A682" s="20" t="s">
        <v>1308</v>
      </c>
      <c r="B682" s="21">
        <v>81101510</v>
      </c>
      <c r="C682" s="22" t="s">
        <v>1548</v>
      </c>
      <c r="D682" s="36">
        <v>43131</v>
      </c>
      <c r="E682" s="21" t="s">
        <v>3553</v>
      </c>
      <c r="F682" s="23" t="s">
        <v>3643</v>
      </c>
      <c r="G682" s="23" t="s">
        <v>3659</v>
      </c>
      <c r="H682" s="24">
        <v>18000000000</v>
      </c>
      <c r="I682" s="25">
        <v>18000000000</v>
      </c>
      <c r="J682" s="23" t="s">
        <v>57</v>
      </c>
      <c r="K682" s="23" t="s">
        <v>4467</v>
      </c>
      <c r="L682" s="22" t="s">
        <v>1310</v>
      </c>
      <c r="M682" s="22" t="s">
        <v>69</v>
      </c>
      <c r="N682" s="22" t="s">
        <v>1323</v>
      </c>
      <c r="O682" s="22" t="s">
        <v>1312</v>
      </c>
      <c r="P682" s="26" t="s">
        <v>1406</v>
      </c>
      <c r="Q682" s="26" t="s">
        <v>1543</v>
      </c>
      <c r="R682" s="26" t="s">
        <v>1408</v>
      </c>
      <c r="S682" s="27">
        <v>180038001</v>
      </c>
      <c r="T682" s="26" t="s">
        <v>1409</v>
      </c>
      <c r="U682" s="26" t="s">
        <v>1410</v>
      </c>
      <c r="V682" s="28"/>
      <c r="W682" s="29"/>
      <c r="X682" s="30"/>
      <c r="Y682" s="26"/>
      <c r="Z682" s="29"/>
      <c r="AA682" s="33" t="str">
        <f t="shared" si="10"/>
        <v/>
      </c>
      <c r="AB682" s="31"/>
      <c r="AC682" s="32"/>
      <c r="AD682" s="32"/>
      <c r="AE682" s="22" t="s">
        <v>1549</v>
      </c>
      <c r="AF682" s="26" t="s">
        <v>685</v>
      </c>
      <c r="AG682" s="22" t="s">
        <v>1321</v>
      </c>
    </row>
    <row r="683" spans="1:33" ht="75" x14ac:dyDescent="0.25">
      <c r="A683" s="20" t="s">
        <v>1308</v>
      </c>
      <c r="B683" s="21">
        <v>81101510</v>
      </c>
      <c r="C683" s="22" t="s">
        <v>1550</v>
      </c>
      <c r="D683" s="36">
        <v>43131</v>
      </c>
      <c r="E683" s="21" t="s">
        <v>3555</v>
      </c>
      <c r="F683" s="23" t="s">
        <v>3657</v>
      </c>
      <c r="G683" s="23" t="s">
        <v>3659</v>
      </c>
      <c r="H683" s="24">
        <v>2000000000</v>
      </c>
      <c r="I683" s="25">
        <v>2000000000</v>
      </c>
      <c r="J683" s="23" t="s">
        <v>57</v>
      </c>
      <c r="K683" s="23" t="s">
        <v>4467</v>
      </c>
      <c r="L683" s="22" t="s">
        <v>1310</v>
      </c>
      <c r="M683" s="22" t="s">
        <v>69</v>
      </c>
      <c r="N683" s="22" t="s">
        <v>1323</v>
      </c>
      <c r="O683" s="22" t="s">
        <v>1312</v>
      </c>
      <c r="P683" s="26" t="s">
        <v>1406</v>
      </c>
      <c r="Q683" s="26" t="s">
        <v>1543</v>
      </c>
      <c r="R683" s="26" t="s">
        <v>1408</v>
      </c>
      <c r="S683" s="27">
        <v>180038001</v>
      </c>
      <c r="T683" s="26" t="s">
        <v>1409</v>
      </c>
      <c r="U683" s="26" t="s">
        <v>1410</v>
      </c>
      <c r="V683" s="28"/>
      <c r="W683" s="29"/>
      <c r="X683" s="30"/>
      <c r="Y683" s="26"/>
      <c r="Z683" s="29"/>
      <c r="AA683" s="33" t="str">
        <f t="shared" si="10"/>
        <v/>
      </c>
      <c r="AB683" s="31"/>
      <c r="AC683" s="32"/>
      <c r="AD683" s="32"/>
      <c r="AE683" s="22" t="s">
        <v>1549</v>
      </c>
      <c r="AF683" s="26" t="s">
        <v>53</v>
      </c>
      <c r="AG683" s="22" t="s">
        <v>1330</v>
      </c>
    </row>
    <row r="684" spans="1:33" ht="135" x14ac:dyDescent="0.25">
      <c r="A684" s="20" t="s">
        <v>1308</v>
      </c>
      <c r="B684" s="21" t="s">
        <v>4468</v>
      </c>
      <c r="C684" s="22" t="s">
        <v>4469</v>
      </c>
      <c r="D684" s="36">
        <v>43131</v>
      </c>
      <c r="E684" s="21" t="s">
        <v>3551</v>
      </c>
      <c r="F684" s="23" t="s">
        <v>4045</v>
      </c>
      <c r="G684" s="23" t="s">
        <v>3665</v>
      </c>
      <c r="H684" s="24">
        <v>4189222000</v>
      </c>
      <c r="I684" s="25">
        <f>+ 4189222000+969554177</f>
        <v>5158776177</v>
      </c>
      <c r="J684" s="23" t="s">
        <v>3579</v>
      </c>
      <c r="K684" s="23" t="s">
        <v>47</v>
      </c>
      <c r="L684" s="22" t="s">
        <v>1310</v>
      </c>
      <c r="M684" s="22" t="s">
        <v>69</v>
      </c>
      <c r="N684" s="22" t="s">
        <v>1323</v>
      </c>
      <c r="O684" s="22" t="s">
        <v>1312</v>
      </c>
      <c r="P684" s="26" t="s">
        <v>1431</v>
      </c>
      <c r="Q684" s="26" t="s">
        <v>1551</v>
      </c>
      <c r="R684" s="26" t="s">
        <v>1552</v>
      </c>
      <c r="S684" s="27">
        <v>180034001</v>
      </c>
      <c r="T684" s="26" t="s">
        <v>1553</v>
      </c>
      <c r="U684" s="26" t="s">
        <v>1554</v>
      </c>
      <c r="V684" s="28" t="s">
        <v>4470</v>
      </c>
      <c r="W684" s="29" t="s">
        <v>4471</v>
      </c>
      <c r="X684" s="30"/>
      <c r="Y684" s="26"/>
      <c r="Z684" s="29" t="s">
        <v>4472</v>
      </c>
      <c r="AA684" s="33" t="str">
        <f t="shared" si="10"/>
        <v>Información incompleta</v>
      </c>
      <c r="AB684" s="31" t="s">
        <v>4473</v>
      </c>
      <c r="AC684" s="32" t="s">
        <v>360</v>
      </c>
      <c r="AD684" s="32" t="s">
        <v>4474</v>
      </c>
      <c r="AE684" s="22" t="s">
        <v>1555</v>
      </c>
      <c r="AF684" s="26" t="s">
        <v>685</v>
      </c>
      <c r="AG684" s="22" t="s">
        <v>1321</v>
      </c>
    </row>
    <row r="685" spans="1:33" ht="195" x14ac:dyDescent="0.25">
      <c r="A685" s="20" t="s">
        <v>1308</v>
      </c>
      <c r="B685" s="21" t="s">
        <v>4367</v>
      </c>
      <c r="C685" s="22" t="s">
        <v>1556</v>
      </c>
      <c r="D685" s="36">
        <v>43131</v>
      </c>
      <c r="E685" s="21" t="s">
        <v>3557</v>
      </c>
      <c r="F685" s="23" t="s">
        <v>4045</v>
      </c>
      <c r="G685" s="23" t="s">
        <v>3665</v>
      </c>
      <c r="H685" s="24">
        <v>126567985</v>
      </c>
      <c r="I685" s="25">
        <v>126567985</v>
      </c>
      <c r="J685" s="23" t="s">
        <v>3579</v>
      </c>
      <c r="K685" s="23" t="s">
        <v>47</v>
      </c>
      <c r="L685" s="22" t="s">
        <v>1310</v>
      </c>
      <c r="M685" s="22" t="s">
        <v>69</v>
      </c>
      <c r="N685" s="22" t="s">
        <v>1323</v>
      </c>
      <c r="O685" s="22" t="s">
        <v>1312</v>
      </c>
      <c r="P685" s="26" t="s">
        <v>1332</v>
      </c>
      <c r="Q685" s="26" t="s">
        <v>1333</v>
      </c>
      <c r="R685" s="26" t="s">
        <v>1334</v>
      </c>
      <c r="S685" s="27">
        <v>180035001</v>
      </c>
      <c r="T685" s="26" t="s">
        <v>1335</v>
      </c>
      <c r="U685" s="26" t="s">
        <v>1336</v>
      </c>
      <c r="V685" s="28"/>
      <c r="W685" s="29"/>
      <c r="X685" s="30"/>
      <c r="Y685" s="26"/>
      <c r="Z685" s="29"/>
      <c r="AA685" s="33" t="str">
        <f t="shared" si="10"/>
        <v/>
      </c>
      <c r="AB685" s="31"/>
      <c r="AC685" s="32"/>
      <c r="AD685" s="32"/>
      <c r="AE685" s="22" t="s">
        <v>1403</v>
      </c>
      <c r="AF685" s="26" t="s">
        <v>685</v>
      </c>
      <c r="AG685" s="22" t="s">
        <v>1321</v>
      </c>
    </row>
    <row r="686" spans="1:33" ht="123.75" x14ac:dyDescent="0.25">
      <c r="A686" s="20" t="s">
        <v>1308</v>
      </c>
      <c r="B686" s="21" t="s">
        <v>4475</v>
      </c>
      <c r="C686" s="22" t="s">
        <v>4476</v>
      </c>
      <c r="D686" s="36">
        <v>43220</v>
      </c>
      <c r="E686" s="21" t="s">
        <v>4477</v>
      </c>
      <c r="F686" s="23" t="s">
        <v>3643</v>
      </c>
      <c r="G686" s="23" t="s">
        <v>3665</v>
      </c>
      <c r="H686" s="24">
        <v>1380000000</v>
      </c>
      <c r="I686" s="25">
        <f>1369510412+10489588</f>
        <v>1380000000</v>
      </c>
      <c r="J686" s="23" t="s">
        <v>3579</v>
      </c>
      <c r="K686" s="23" t="s">
        <v>47</v>
      </c>
      <c r="L686" s="22" t="s">
        <v>1310</v>
      </c>
      <c r="M686" s="22" t="s">
        <v>69</v>
      </c>
      <c r="N686" s="22" t="s">
        <v>1323</v>
      </c>
      <c r="O686" s="22" t="s">
        <v>1312</v>
      </c>
      <c r="P686" s="26" t="s">
        <v>1332</v>
      </c>
      <c r="Q686" s="26" t="s">
        <v>1557</v>
      </c>
      <c r="R686" s="26" t="s">
        <v>1558</v>
      </c>
      <c r="S686" s="27" t="s">
        <v>1559</v>
      </c>
      <c r="T686" s="26" t="s">
        <v>1560</v>
      </c>
      <c r="U686" s="26" t="s">
        <v>1561</v>
      </c>
      <c r="V686" s="28">
        <v>8224</v>
      </c>
      <c r="W686" s="29" t="s">
        <v>4478</v>
      </c>
      <c r="X686" s="30"/>
      <c r="Y686" s="26"/>
      <c r="Z686" s="29"/>
      <c r="AA686" s="33">
        <f t="shared" si="10"/>
        <v>0</v>
      </c>
      <c r="AB686" s="31"/>
      <c r="AC686" s="32"/>
      <c r="AD686" s="32" t="s">
        <v>4479</v>
      </c>
      <c r="AE686" s="22" t="s">
        <v>1562</v>
      </c>
      <c r="AF686" s="26" t="s">
        <v>685</v>
      </c>
      <c r="AG686" s="22" t="s">
        <v>1321</v>
      </c>
    </row>
    <row r="687" spans="1:33" ht="123.75" x14ac:dyDescent="0.25">
      <c r="A687" s="20" t="s">
        <v>1308</v>
      </c>
      <c r="B687" s="21">
        <v>81101510</v>
      </c>
      <c r="C687" s="22" t="s">
        <v>4480</v>
      </c>
      <c r="D687" s="36">
        <v>43220</v>
      </c>
      <c r="E687" s="21" t="s">
        <v>3552</v>
      </c>
      <c r="F687" s="23" t="s">
        <v>3657</v>
      </c>
      <c r="G687" s="23" t="s">
        <v>3665</v>
      </c>
      <c r="H687" s="24">
        <v>120000000</v>
      </c>
      <c r="I687" s="25">
        <v>120000000</v>
      </c>
      <c r="J687" s="23" t="s">
        <v>3579</v>
      </c>
      <c r="K687" s="23" t="s">
        <v>47</v>
      </c>
      <c r="L687" s="22" t="s">
        <v>1310</v>
      </c>
      <c r="M687" s="22" t="s">
        <v>69</v>
      </c>
      <c r="N687" s="22" t="s">
        <v>1323</v>
      </c>
      <c r="O687" s="22" t="s">
        <v>1312</v>
      </c>
      <c r="P687" s="26" t="s">
        <v>1332</v>
      </c>
      <c r="Q687" s="26" t="s">
        <v>1557</v>
      </c>
      <c r="R687" s="26" t="s">
        <v>1558</v>
      </c>
      <c r="S687" s="27" t="s">
        <v>1559</v>
      </c>
      <c r="T687" s="26" t="s">
        <v>1560</v>
      </c>
      <c r="U687" s="26" t="s">
        <v>1561</v>
      </c>
      <c r="V687" s="28"/>
      <c r="W687" s="29" t="s">
        <v>4481</v>
      </c>
      <c r="X687" s="30"/>
      <c r="Y687" s="26"/>
      <c r="Z687" s="29"/>
      <c r="AA687" s="33">
        <f t="shared" si="10"/>
        <v>0</v>
      </c>
      <c r="AB687" s="31"/>
      <c r="AC687" s="32"/>
      <c r="AD687" s="32"/>
      <c r="AE687" s="22" t="s">
        <v>4482</v>
      </c>
      <c r="AF687" s="26" t="s">
        <v>53</v>
      </c>
      <c r="AG687" s="22" t="s">
        <v>1330</v>
      </c>
    </row>
    <row r="688" spans="1:33" ht="75" x14ac:dyDescent="0.25">
      <c r="A688" s="20" t="s">
        <v>1308</v>
      </c>
      <c r="B688" s="21">
        <v>81101510</v>
      </c>
      <c r="C688" s="22" t="s">
        <v>1563</v>
      </c>
      <c r="D688" s="36">
        <v>43159</v>
      </c>
      <c r="E688" s="21" t="s">
        <v>3554</v>
      </c>
      <c r="F688" s="23" t="s">
        <v>3643</v>
      </c>
      <c r="G688" s="23" t="s">
        <v>3659</v>
      </c>
      <c r="H688" s="24">
        <v>1140000000</v>
      </c>
      <c r="I688" s="25">
        <v>1140000000</v>
      </c>
      <c r="J688" s="23" t="s">
        <v>3579</v>
      </c>
      <c r="K688" s="23" t="s">
        <v>47</v>
      </c>
      <c r="L688" s="22" t="s">
        <v>1310</v>
      </c>
      <c r="M688" s="22" t="s">
        <v>69</v>
      </c>
      <c r="N688" s="22" t="s">
        <v>1323</v>
      </c>
      <c r="O688" s="22" t="s">
        <v>1312</v>
      </c>
      <c r="P688" s="26" t="s">
        <v>1332</v>
      </c>
      <c r="Q688" s="26" t="s">
        <v>1564</v>
      </c>
      <c r="R688" s="26" t="s">
        <v>1565</v>
      </c>
      <c r="S688" s="27">
        <v>180115001</v>
      </c>
      <c r="T688" s="26" t="s">
        <v>1566</v>
      </c>
      <c r="U688" s="26" t="s">
        <v>1567</v>
      </c>
      <c r="V688" s="28"/>
      <c r="W688" s="29"/>
      <c r="X688" s="30"/>
      <c r="Y688" s="26"/>
      <c r="Z688" s="29"/>
      <c r="AA688" s="33" t="str">
        <f t="shared" si="10"/>
        <v/>
      </c>
      <c r="AB688" s="31"/>
      <c r="AC688" s="32"/>
      <c r="AD688" s="32"/>
      <c r="AE688" s="22" t="s">
        <v>1549</v>
      </c>
      <c r="AF688" s="26" t="s">
        <v>685</v>
      </c>
      <c r="AG688" s="22" t="s">
        <v>1321</v>
      </c>
    </row>
    <row r="689" spans="1:33" ht="105" x14ac:dyDescent="0.25">
      <c r="A689" s="20" t="s">
        <v>1308</v>
      </c>
      <c r="B689" s="21">
        <v>81101510</v>
      </c>
      <c r="C689" s="22" t="s">
        <v>1568</v>
      </c>
      <c r="D689" s="36">
        <v>43159</v>
      </c>
      <c r="E689" s="21" t="s">
        <v>3554</v>
      </c>
      <c r="F689" s="23" t="s">
        <v>3657</v>
      </c>
      <c r="G689" s="23" t="s">
        <v>3659</v>
      </c>
      <c r="H689" s="24">
        <v>127000000</v>
      </c>
      <c r="I689" s="25">
        <v>127000000</v>
      </c>
      <c r="J689" s="23" t="s">
        <v>3579</v>
      </c>
      <c r="K689" s="23" t="s">
        <v>47</v>
      </c>
      <c r="L689" s="22" t="s">
        <v>1310</v>
      </c>
      <c r="M689" s="22" t="s">
        <v>69</v>
      </c>
      <c r="N689" s="22" t="s">
        <v>1323</v>
      </c>
      <c r="O689" s="22" t="s">
        <v>1312</v>
      </c>
      <c r="P689" s="26" t="s">
        <v>1332</v>
      </c>
      <c r="Q689" s="26" t="s">
        <v>1564</v>
      </c>
      <c r="R689" s="26" t="s">
        <v>1565</v>
      </c>
      <c r="S689" s="27">
        <v>180115001</v>
      </c>
      <c r="T689" s="26" t="s">
        <v>1566</v>
      </c>
      <c r="U689" s="26" t="s">
        <v>1567</v>
      </c>
      <c r="V689" s="28"/>
      <c r="W689" s="29"/>
      <c r="X689" s="30"/>
      <c r="Y689" s="26"/>
      <c r="Z689" s="29"/>
      <c r="AA689" s="33" t="str">
        <f t="shared" si="10"/>
        <v/>
      </c>
      <c r="AB689" s="31"/>
      <c r="AC689" s="32"/>
      <c r="AD689" s="32"/>
      <c r="AE689" s="22" t="s">
        <v>1549</v>
      </c>
      <c r="AF689" s="26" t="s">
        <v>53</v>
      </c>
      <c r="AG689" s="22" t="s">
        <v>1330</v>
      </c>
    </row>
    <row r="690" spans="1:33" ht="90" x14ac:dyDescent="0.25">
      <c r="A690" s="20" t="s">
        <v>1308</v>
      </c>
      <c r="B690" s="21" t="s">
        <v>4483</v>
      </c>
      <c r="C690" s="22" t="s">
        <v>1569</v>
      </c>
      <c r="D690" s="36">
        <v>43159</v>
      </c>
      <c r="E690" s="21" t="s">
        <v>3786</v>
      </c>
      <c r="F690" s="23" t="s">
        <v>3643</v>
      </c>
      <c r="G690" s="23" t="s">
        <v>3659</v>
      </c>
      <c r="H690" s="24">
        <v>1140000000</v>
      </c>
      <c r="I690" s="25">
        <v>1140000000</v>
      </c>
      <c r="J690" s="23" t="s">
        <v>3579</v>
      </c>
      <c r="K690" s="23" t="s">
        <v>47</v>
      </c>
      <c r="L690" s="22" t="s">
        <v>1310</v>
      </c>
      <c r="M690" s="22" t="s">
        <v>69</v>
      </c>
      <c r="N690" s="22" t="s">
        <v>1323</v>
      </c>
      <c r="O690" s="22" t="s">
        <v>1312</v>
      </c>
      <c r="P690" s="26" t="s">
        <v>1332</v>
      </c>
      <c r="Q690" s="26" t="s">
        <v>1564</v>
      </c>
      <c r="R690" s="26" t="s">
        <v>1565</v>
      </c>
      <c r="S690" s="27">
        <v>180115001</v>
      </c>
      <c r="T690" s="26" t="s">
        <v>1566</v>
      </c>
      <c r="U690" s="26" t="s">
        <v>1567</v>
      </c>
      <c r="V690" s="28"/>
      <c r="W690" s="29"/>
      <c r="X690" s="30"/>
      <c r="Y690" s="26"/>
      <c r="Z690" s="29"/>
      <c r="AA690" s="33" t="str">
        <f t="shared" si="10"/>
        <v/>
      </c>
      <c r="AB690" s="31"/>
      <c r="AC690" s="32"/>
      <c r="AD690" s="32"/>
      <c r="AE690" s="22" t="s">
        <v>1549</v>
      </c>
      <c r="AF690" s="26" t="s">
        <v>685</v>
      </c>
      <c r="AG690" s="22" t="s">
        <v>1321</v>
      </c>
    </row>
    <row r="691" spans="1:33" ht="120" x14ac:dyDescent="0.25">
      <c r="A691" s="20" t="s">
        <v>1308</v>
      </c>
      <c r="B691" s="21" t="s">
        <v>4483</v>
      </c>
      <c r="C691" s="22" t="s">
        <v>1570</v>
      </c>
      <c r="D691" s="36">
        <v>43159</v>
      </c>
      <c r="E691" s="21" t="s">
        <v>3786</v>
      </c>
      <c r="F691" s="23" t="s">
        <v>3657</v>
      </c>
      <c r="G691" s="23" t="s">
        <v>3659</v>
      </c>
      <c r="H691" s="24">
        <v>127000000</v>
      </c>
      <c r="I691" s="25">
        <v>127000000</v>
      </c>
      <c r="J691" s="23" t="s">
        <v>3579</v>
      </c>
      <c r="K691" s="23" t="s">
        <v>47</v>
      </c>
      <c r="L691" s="22" t="s">
        <v>1310</v>
      </c>
      <c r="M691" s="22" t="s">
        <v>69</v>
      </c>
      <c r="N691" s="22" t="s">
        <v>1323</v>
      </c>
      <c r="O691" s="22" t="s">
        <v>1312</v>
      </c>
      <c r="P691" s="26" t="s">
        <v>1332</v>
      </c>
      <c r="Q691" s="26" t="s">
        <v>1564</v>
      </c>
      <c r="R691" s="26" t="s">
        <v>1565</v>
      </c>
      <c r="S691" s="27">
        <v>180115001</v>
      </c>
      <c r="T691" s="26" t="s">
        <v>1566</v>
      </c>
      <c r="U691" s="26" t="s">
        <v>1567</v>
      </c>
      <c r="V691" s="28"/>
      <c r="W691" s="29"/>
      <c r="X691" s="30"/>
      <c r="Y691" s="26"/>
      <c r="Z691" s="29"/>
      <c r="AA691" s="33" t="str">
        <f t="shared" si="10"/>
        <v/>
      </c>
      <c r="AB691" s="31"/>
      <c r="AC691" s="32"/>
      <c r="AD691" s="32"/>
      <c r="AE691" s="22" t="s">
        <v>1549</v>
      </c>
      <c r="AF691" s="26" t="s">
        <v>53</v>
      </c>
      <c r="AG691" s="22" t="s">
        <v>1330</v>
      </c>
    </row>
    <row r="692" spans="1:33" ht="105" x14ac:dyDescent="0.25">
      <c r="A692" s="20" t="s">
        <v>1308</v>
      </c>
      <c r="B692" s="21" t="s">
        <v>4483</v>
      </c>
      <c r="C692" s="22" t="s">
        <v>1571</v>
      </c>
      <c r="D692" s="36">
        <v>43159</v>
      </c>
      <c r="E692" s="21" t="s">
        <v>3786</v>
      </c>
      <c r="F692" s="23" t="s">
        <v>3643</v>
      </c>
      <c r="G692" s="23" t="s">
        <v>3659</v>
      </c>
      <c r="H692" s="24">
        <v>1140000000</v>
      </c>
      <c r="I692" s="25">
        <v>1140000000</v>
      </c>
      <c r="J692" s="23" t="s">
        <v>3579</v>
      </c>
      <c r="K692" s="23" t="s">
        <v>47</v>
      </c>
      <c r="L692" s="22" t="s">
        <v>1310</v>
      </c>
      <c r="M692" s="22" t="s">
        <v>69</v>
      </c>
      <c r="N692" s="22" t="s">
        <v>1323</v>
      </c>
      <c r="O692" s="22" t="s">
        <v>1312</v>
      </c>
      <c r="P692" s="26" t="s">
        <v>1332</v>
      </c>
      <c r="Q692" s="26" t="s">
        <v>1564</v>
      </c>
      <c r="R692" s="26" t="s">
        <v>1565</v>
      </c>
      <c r="S692" s="27">
        <v>180115001</v>
      </c>
      <c r="T692" s="26" t="s">
        <v>1566</v>
      </c>
      <c r="U692" s="26" t="s">
        <v>1567</v>
      </c>
      <c r="V692" s="28"/>
      <c r="W692" s="29"/>
      <c r="X692" s="30"/>
      <c r="Y692" s="26"/>
      <c r="Z692" s="29"/>
      <c r="AA692" s="33" t="str">
        <f t="shared" si="10"/>
        <v/>
      </c>
      <c r="AB692" s="31"/>
      <c r="AC692" s="32"/>
      <c r="AD692" s="32"/>
      <c r="AE692" s="22" t="s">
        <v>1549</v>
      </c>
      <c r="AF692" s="26" t="s">
        <v>685</v>
      </c>
      <c r="AG692" s="22" t="s">
        <v>1321</v>
      </c>
    </row>
    <row r="693" spans="1:33" ht="135" x14ac:dyDescent="0.25">
      <c r="A693" s="20" t="s">
        <v>1308</v>
      </c>
      <c r="B693" s="21" t="s">
        <v>4483</v>
      </c>
      <c r="C693" s="22" t="s">
        <v>1572</v>
      </c>
      <c r="D693" s="36">
        <v>43159</v>
      </c>
      <c r="E693" s="21" t="s">
        <v>3786</v>
      </c>
      <c r="F693" s="23" t="s">
        <v>3657</v>
      </c>
      <c r="G693" s="23" t="s">
        <v>3659</v>
      </c>
      <c r="H693" s="24">
        <v>127000000</v>
      </c>
      <c r="I693" s="25">
        <v>127000000</v>
      </c>
      <c r="J693" s="23" t="s">
        <v>3579</v>
      </c>
      <c r="K693" s="23" t="s">
        <v>47</v>
      </c>
      <c r="L693" s="22" t="s">
        <v>1310</v>
      </c>
      <c r="M693" s="22" t="s">
        <v>69</v>
      </c>
      <c r="N693" s="22" t="s">
        <v>1323</v>
      </c>
      <c r="O693" s="22" t="s">
        <v>1312</v>
      </c>
      <c r="P693" s="26" t="s">
        <v>1332</v>
      </c>
      <c r="Q693" s="26" t="s">
        <v>1564</v>
      </c>
      <c r="R693" s="26" t="s">
        <v>1565</v>
      </c>
      <c r="S693" s="27">
        <v>180115001</v>
      </c>
      <c r="T693" s="26" t="s">
        <v>1566</v>
      </c>
      <c r="U693" s="26" t="s">
        <v>1567</v>
      </c>
      <c r="V693" s="28"/>
      <c r="W693" s="29"/>
      <c r="X693" s="30"/>
      <c r="Y693" s="26"/>
      <c r="Z693" s="29"/>
      <c r="AA693" s="33" t="str">
        <f t="shared" si="10"/>
        <v/>
      </c>
      <c r="AB693" s="31"/>
      <c r="AC693" s="32"/>
      <c r="AD693" s="32"/>
      <c r="AE693" s="22" t="s">
        <v>1549</v>
      </c>
      <c r="AF693" s="26" t="s">
        <v>53</v>
      </c>
      <c r="AG693" s="22" t="s">
        <v>1330</v>
      </c>
    </row>
    <row r="694" spans="1:33" ht="60" x14ac:dyDescent="0.25">
      <c r="A694" s="20" t="s">
        <v>1308</v>
      </c>
      <c r="B694" s="21" t="s">
        <v>4483</v>
      </c>
      <c r="C694" s="22" t="s">
        <v>1573</v>
      </c>
      <c r="D694" s="36">
        <v>43159</v>
      </c>
      <c r="E694" s="21" t="s">
        <v>3786</v>
      </c>
      <c r="F694" s="23" t="s">
        <v>3643</v>
      </c>
      <c r="G694" s="23" t="s">
        <v>3659</v>
      </c>
      <c r="H694" s="24">
        <v>1140000000</v>
      </c>
      <c r="I694" s="25">
        <v>1140000000</v>
      </c>
      <c r="J694" s="23" t="s">
        <v>3579</v>
      </c>
      <c r="K694" s="23" t="s">
        <v>47</v>
      </c>
      <c r="L694" s="22" t="s">
        <v>1310</v>
      </c>
      <c r="M694" s="22" t="s">
        <v>69</v>
      </c>
      <c r="N694" s="22" t="s">
        <v>1323</v>
      </c>
      <c r="O694" s="22" t="s">
        <v>1312</v>
      </c>
      <c r="P694" s="26" t="s">
        <v>1332</v>
      </c>
      <c r="Q694" s="26" t="s">
        <v>1564</v>
      </c>
      <c r="R694" s="26" t="s">
        <v>1565</v>
      </c>
      <c r="S694" s="27">
        <v>180115001</v>
      </c>
      <c r="T694" s="26" t="s">
        <v>1566</v>
      </c>
      <c r="U694" s="26" t="s">
        <v>1567</v>
      </c>
      <c r="V694" s="28"/>
      <c r="W694" s="29"/>
      <c r="X694" s="30"/>
      <c r="Y694" s="26" t="s">
        <v>727</v>
      </c>
      <c r="Z694" s="29"/>
      <c r="AA694" s="33" t="str">
        <f t="shared" si="10"/>
        <v/>
      </c>
      <c r="AB694" s="31"/>
      <c r="AC694" s="32"/>
      <c r="AD694" s="32"/>
      <c r="AE694" s="22" t="s">
        <v>1549</v>
      </c>
      <c r="AF694" s="26" t="s">
        <v>685</v>
      </c>
      <c r="AG694" s="22" t="s">
        <v>1321</v>
      </c>
    </row>
    <row r="695" spans="1:33" ht="75" x14ac:dyDescent="0.25">
      <c r="A695" s="20" t="s">
        <v>1308</v>
      </c>
      <c r="B695" s="21" t="s">
        <v>4483</v>
      </c>
      <c r="C695" s="22" t="s">
        <v>1574</v>
      </c>
      <c r="D695" s="36">
        <v>43159</v>
      </c>
      <c r="E695" s="21" t="s">
        <v>3786</v>
      </c>
      <c r="F695" s="23" t="s">
        <v>3657</v>
      </c>
      <c r="G695" s="23" t="s">
        <v>3659</v>
      </c>
      <c r="H695" s="24">
        <f>127000000+1376161</f>
        <v>128376161</v>
      </c>
      <c r="I695" s="25">
        <f>127000000+1376161</f>
        <v>128376161</v>
      </c>
      <c r="J695" s="23" t="s">
        <v>3579</v>
      </c>
      <c r="K695" s="23" t="s">
        <v>47</v>
      </c>
      <c r="L695" s="22" t="s">
        <v>1310</v>
      </c>
      <c r="M695" s="22" t="s">
        <v>69</v>
      </c>
      <c r="N695" s="22" t="s">
        <v>1323</v>
      </c>
      <c r="O695" s="22" t="s">
        <v>1312</v>
      </c>
      <c r="P695" s="26" t="s">
        <v>1332</v>
      </c>
      <c r="Q695" s="26" t="s">
        <v>1564</v>
      </c>
      <c r="R695" s="26" t="s">
        <v>1565</v>
      </c>
      <c r="S695" s="27">
        <v>180115001</v>
      </c>
      <c r="T695" s="26" t="s">
        <v>1566</v>
      </c>
      <c r="U695" s="26" t="s">
        <v>1567</v>
      </c>
      <c r="V695" s="28"/>
      <c r="W695" s="29"/>
      <c r="X695" s="30"/>
      <c r="Y695" s="26" t="s">
        <v>727</v>
      </c>
      <c r="Z695" s="29"/>
      <c r="AA695" s="33" t="str">
        <f t="shared" si="10"/>
        <v/>
      </c>
      <c r="AB695" s="31"/>
      <c r="AC695" s="32"/>
      <c r="AD695" s="32"/>
      <c r="AE695" s="22" t="s">
        <v>1549</v>
      </c>
      <c r="AF695" s="26" t="s">
        <v>53</v>
      </c>
      <c r="AG695" s="22" t="s">
        <v>1330</v>
      </c>
    </row>
    <row r="696" spans="1:33" ht="90" x14ac:dyDescent="0.25">
      <c r="A696" s="20" t="s">
        <v>1308</v>
      </c>
      <c r="B696" s="21">
        <v>95121511</v>
      </c>
      <c r="C696" s="22" t="s">
        <v>1575</v>
      </c>
      <c r="D696" s="36">
        <v>43131</v>
      </c>
      <c r="E696" s="21" t="s">
        <v>3555</v>
      </c>
      <c r="F696" s="23" t="s">
        <v>4037</v>
      </c>
      <c r="G696" s="23" t="s">
        <v>3665</v>
      </c>
      <c r="H696" s="24">
        <f>900000000+1977880263</f>
        <v>2877880263</v>
      </c>
      <c r="I696" s="25">
        <f>900000000+1977880263</f>
        <v>2877880263</v>
      </c>
      <c r="J696" s="23" t="s">
        <v>3579</v>
      </c>
      <c r="K696" s="23" t="s">
        <v>47</v>
      </c>
      <c r="L696" s="22" t="s">
        <v>1310</v>
      </c>
      <c r="M696" s="22" t="s">
        <v>69</v>
      </c>
      <c r="N696" s="22" t="s">
        <v>1323</v>
      </c>
      <c r="O696" s="22" t="s">
        <v>1312</v>
      </c>
      <c r="P696" s="26" t="s">
        <v>1530</v>
      </c>
      <c r="Q696" s="26" t="s">
        <v>1576</v>
      </c>
      <c r="R696" s="26" t="s">
        <v>1577</v>
      </c>
      <c r="S696" s="27">
        <v>180043001</v>
      </c>
      <c r="T696" s="26" t="s">
        <v>1578</v>
      </c>
      <c r="U696" s="26" t="s">
        <v>1579</v>
      </c>
      <c r="V696" s="28"/>
      <c r="W696" s="29"/>
      <c r="X696" s="30"/>
      <c r="Y696" s="26"/>
      <c r="Z696" s="29"/>
      <c r="AA696" s="33" t="str">
        <f t="shared" si="10"/>
        <v/>
      </c>
      <c r="AB696" s="31"/>
      <c r="AC696" s="32"/>
      <c r="AD696" s="32"/>
      <c r="AE696" s="22" t="s">
        <v>1535</v>
      </c>
      <c r="AF696" s="26" t="s">
        <v>53</v>
      </c>
      <c r="AG696" s="22" t="s">
        <v>1330</v>
      </c>
    </row>
    <row r="697" spans="1:33" ht="105" x14ac:dyDescent="0.25">
      <c r="A697" s="20" t="s">
        <v>1308</v>
      </c>
      <c r="B697" s="21">
        <v>95121511</v>
      </c>
      <c r="C697" s="22" t="s">
        <v>1580</v>
      </c>
      <c r="D697" s="36">
        <v>43131</v>
      </c>
      <c r="E697" s="21" t="s">
        <v>3552</v>
      </c>
      <c r="F697" s="23" t="s">
        <v>4037</v>
      </c>
      <c r="G697" s="23" t="s">
        <v>3665</v>
      </c>
      <c r="H697" s="24">
        <f>(2600000000-350000000)+350000000</f>
        <v>2600000000</v>
      </c>
      <c r="I697" s="25">
        <f>(2600000000-350000000)+350000000</f>
        <v>2600000000</v>
      </c>
      <c r="J697" s="23" t="s">
        <v>3579</v>
      </c>
      <c r="K697" s="23" t="s">
        <v>47</v>
      </c>
      <c r="L697" s="22" t="s">
        <v>1310</v>
      </c>
      <c r="M697" s="22" t="s">
        <v>69</v>
      </c>
      <c r="N697" s="22" t="s">
        <v>1323</v>
      </c>
      <c r="O697" s="22" t="s">
        <v>1312</v>
      </c>
      <c r="P697" s="26" t="s">
        <v>1530</v>
      </c>
      <c r="Q697" s="26" t="s">
        <v>1581</v>
      </c>
      <c r="R697" s="26" t="s">
        <v>1582</v>
      </c>
      <c r="S697" s="27">
        <v>180114001</v>
      </c>
      <c r="T697" s="26" t="s">
        <v>1578</v>
      </c>
      <c r="U697" s="26" t="s">
        <v>1583</v>
      </c>
      <c r="V697" s="28"/>
      <c r="W697" s="29"/>
      <c r="X697" s="30"/>
      <c r="Y697" s="26"/>
      <c r="Z697" s="29"/>
      <c r="AA697" s="33" t="str">
        <f t="shared" si="10"/>
        <v/>
      </c>
      <c r="AB697" s="31"/>
      <c r="AC697" s="32"/>
      <c r="AD697" s="32"/>
      <c r="AE697" s="22" t="s">
        <v>1535</v>
      </c>
      <c r="AF697" s="26" t="s">
        <v>53</v>
      </c>
      <c r="AG697" s="22" t="s">
        <v>1330</v>
      </c>
    </row>
    <row r="698" spans="1:33" ht="75" x14ac:dyDescent="0.25">
      <c r="A698" s="20" t="s">
        <v>1308</v>
      </c>
      <c r="B698" s="21" t="s">
        <v>1584</v>
      </c>
      <c r="C698" s="22" t="s">
        <v>1585</v>
      </c>
      <c r="D698" s="36">
        <v>43131</v>
      </c>
      <c r="E698" s="21" t="s">
        <v>3558</v>
      </c>
      <c r="F698" s="23" t="s">
        <v>4037</v>
      </c>
      <c r="G698" s="23" t="s">
        <v>3665</v>
      </c>
      <c r="H698" s="24">
        <v>6280557949</v>
      </c>
      <c r="I698" s="25">
        <v>6280557949</v>
      </c>
      <c r="J698" s="23" t="s">
        <v>3579</v>
      </c>
      <c r="K698" s="23" t="s">
        <v>47</v>
      </c>
      <c r="L698" s="22" t="s">
        <v>1310</v>
      </c>
      <c r="M698" s="22" t="s">
        <v>69</v>
      </c>
      <c r="N698" s="22" t="s">
        <v>1323</v>
      </c>
      <c r="O698" s="22" t="s">
        <v>1312</v>
      </c>
      <c r="P698" s="26" t="s">
        <v>1443</v>
      </c>
      <c r="Q698" s="26" t="s">
        <v>1586</v>
      </c>
      <c r="R698" s="26" t="s">
        <v>1445</v>
      </c>
      <c r="S698" s="27">
        <v>180032001</v>
      </c>
      <c r="T698" s="26" t="s">
        <v>1587</v>
      </c>
      <c r="U698" s="26" t="s">
        <v>1588</v>
      </c>
      <c r="V698" s="28"/>
      <c r="W698" s="29"/>
      <c r="X698" s="30"/>
      <c r="Y698" s="26"/>
      <c r="Z698" s="29"/>
      <c r="AA698" s="33" t="str">
        <f t="shared" si="10"/>
        <v/>
      </c>
      <c r="AB698" s="31"/>
      <c r="AC698" s="32"/>
      <c r="AD698" s="32"/>
      <c r="AE698" s="22" t="s">
        <v>1535</v>
      </c>
      <c r="AF698" s="26" t="s">
        <v>53</v>
      </c>
      <c r="AG698" s="22" t="s">
        <v>1330</v>
      </c>
    </row>
    <row r="699" spans="1:33" ht="67.5" x14ac:dyDescent="0.25">
      <c r="A699" s="20" t="s">
        <v>1308</v>
      </c>
      <c r="B699" s="21" t="s">
        <v>4484</v>
      </c>
      <c r="C699" s="22" t="s">
        <v>1589</v>
      </c>
      <c r="D699" s="36">
        <v>43131</v>
      </c>
      <c r="E699" s="21" t="s">
        <v>3561</v>
      </c>
      <c r="F699" s="23" t="s">
        <v>4037</v>
      </c>
      <c r="G699" s="23" t="s">
        <v>3665</v>
      </c>
      <c r="H699" s="24">
        <v>2500000000</v>
      </c>
      <c r="I699" s="25">
        <v>2500000000</v>
      </c>
      <c r="J699" s="23" t="s">
        <v>3579</v>
      </c>
      <c r="K699" s="23" t="s">
        <v>47</v>
      </c>
      <c r="L699" s="22" t="s">
        <v>1310</v>
      </c>
      <c r="M699" s="22" t="s">
        <v>69</v>
      </c>
      <c r="N699" s="22" t="s">
        <v>1323</v>
      </c>
      <c r="O699" s="22" t="s">
        <v>1312</v>
      </c>
      <c r="P699" s="26" t="s">
        <v>1443</v>
      </c>
      <c r="Q699" s="26" t="s">
        <v>1590</v>
      </c>
      <c r="R699" s="26" t="s">
        <v>1591</v>
      </c>
      <c r="S699" s="27">
        <v>180070001</v>
      </c>
      <c r="T699" s="26" t="s">
        <v>1592</v>
      </c>
      <c r="U699" s="26" t="s">
        <v>1593</v>
      </c>
      <c r="V699" s="28"/>
      <c r="W699" s="29"/>
      <c r="X699" s="30"/>
      <c r="Y699" s="26"/>
      <c r="Z699" s="29"/>
      <c r="AA699" s="33" t="str">
        <f t="shared" si="10"/>
        <v/>
      </c>
      <c r="AB699" s="31"/>
      <c r="AC699" s="32"/>
      <c r="AD699" s="32"/>
      <c r="AE699" s="22" t="s">
        <v>1535</v>
      </c>
      <c r="AF699" s="26" t="s">
        <v>53</v>
      </c>
      <c r="AG699" s="22" t="s">
        <v>1330</v>
      </c>
    </row>
    <row r="700" spans="1:33" ht="75" x14ac:dyDescent="0.25">
      <c r="A700" s="20" t="s">
        <v>1308</v>
      </c>
      <c r="B700" s="21">
        <v>72141003</v>
      </c>
      <c r="C700" s="22" t="s">
        <v>1594</v>
      </c>
      <c r="D700" s="36">
        <v>43131</v>
      </c>
      <c r="E700" s="21" t="s">
        <v>3550</v>
      </c>
      <c r="F700" s="23" t="s">
        <v>4037</v>
      </c>
      <c r="G700" s="23" t="s">
        <v>3665</v>
      </c>
      <c r="H700" s="24">
        <v>400000000</v>
      </c>
      <c r="I700" s="25">
        <v>400000000</v>
      </c>
      <c r="J700" s="23" t="s">
        <v>3579</v>
      </c>
      <c r="K700" s="23" t="s">
        <v>47</v>
      </c>
      <c r="L700" s="22" t="s">
        <v>1310</v>
      </c>
      <c r="M700" s="22" t="s">
        <v>69</v>
      </c>
      <c r="N700" s="22" t="s">
        <v>1323</v>
      </c>
      <c r="O700" s="22" t="s">
        <v>1312</v>
      </c>
      <c r="P700" s="26" t="s">
        <v>1595</v>
      </c>
      <c r="Q700" s="26" t="s">
        <v>1596</v>
      </c>
      <c r="R700" s="26" t="s">
        <v>1597</v>
      </c>
      <c r="S700" s="27">
        <v>180039001</v>
      </c>
      <c r="T700" s="26" t="s">
        <v>1598</v>
      </c>
      <c r="U700" s="26" t="s">
        <v>1599</v>
      </c>
      <c r="V700" s="28"/>
      <c r="W700" s="29"/>
      <c r="X700" s="30"/>
      <c r="Y700" s="26"/>
      <c r="Z700" s="29"/>
      <c r="AA700" s="33" t="str">
        <f t="shared" si="10"/>
        <v/>
      </c>
      <c r="AB700" s="31"/>
      <c r="AC700" s="32"/>
      <c r="AD700" s="32"/>
      <c r="AE700" s="22" t="s">
        <v>1535</v>
      </c>
      <c r="AF700" s="26" t="s">
        <v>53</v>
      </c>
      <c r="AG700" s="22" t="s">
        <v>1330</v>
      </c>
    </row>
    <row r="701" spans="1:33" ht="60" x14ac:dyDescent="0.25">
      <c r="A701" s="20" t="s">
        <v>1308</v>
      </c>
      <c r="B701" s="21">
        <v>81101605</v>
      </c>
      <c r="C701" s="22" t="s">
        <v>1600</v>
      </c>
      <c r="D701" s="36">
        <v>43131</v>
      </c>
      <c r="E701" s="21" t="s">
        <v>3550</v>
      </c>
      <c r="F701" s="23" t="s">
        <v>3643</v>
      </c>
      <c r="G701" s="23" t="s">
        <v>3665</v>
      </c>
      <c r="H701" s="24">
        <f>2400000000-240000000</f>
        <v>2160000000</v>
      </c>
      <c r="I701" s="25">
        <f>2400000000-240000000</f>
        <v>2160000000</v>
      </c>
      <c r="J701" s="23" t="s">
        <v>3579</v>
      </c>
      <c r="K701" s="23" t="s">
        <v>47</v>
      </c>
      <c r="L701" s="22" t="s">
        <v>1310</v>
      </c>
      <c r="M701" s="22" t="s">
        <v>69</v>
      </c>
      <c r="N701" s="22" t="s">
        <v>1323</v>
      </c>
      <c r="O701" s="22" t="s">
        <v>1312</v>
      </c>
      <c r="P701" s="26" t="s">
        <v>1601</v>
      </c>
      <c r="Q701" s="26" t="s">
        <v>1602</v>
      </c>
      <c r="R701" s="26" t="s">
        <v>1603</v>
      </c>
      <c r="S701" s="27">
        <v>180042001</v>
      </c>
      <c r="T701" s="26" t="s">
        <v>1604</v>
      </c>
      <c r="U701" s="26" t="s">
        <v>1605</v>
      </c>
      <c r="V701" s="28"/>
      <c r="W701" s="29"/>
      <c r="X701" s="30"/>
      <c r="Y701" s="26"/>
      <c r="Z701" s="29"/>
      <c r="AA701" s="33" t="str">
        <f t="shared" si="10"/>
        <v/>
      </c>
      <c r="AB701" s="31"/>
      <c r="AC701" s="32"/>
      <c r="AD701" s="32"/>
      <c r="AE701" s="22" t="s">
        <v>1606</v>
      </c>
      <c r="AF701" s="26" t="s">
        <v>53</v>
      </c>
      <c r="AG701" s="22" t="s">
        <v>1330</v>
      </c>
    </row>
    <row r="702" spans="1:33" ht="60" x14ac:dyDescent="0.25">
      <c r="A702" s="20" t="s">
        <v>1308</v>
      </c>
      <c r="B702" s="21">
        <v>81101605</v>
      </c>
      <c r="C702" s="22" t="s">
        <v>1607</v>
      </c>
      <c r="D702" s="36">
        <v>43131</v>
      </c>
      <c r="E702" s="21" t="s">
        <v>3550</v>
      </c>
      <c r="F702" s="23" t="s">
        <v>3657</v>
      </c>
      <c r="G702" s="23" t="s">
        <v>3665</v>
      </c>
      <c r="H702" s="24">
        <f>2400000000*0.1</f>
        <v>240000000</v>
      </c>
      <c r="I702" s="25">
        <f>2400000000*0.1</f>
        <v>240000000</v>
      </c>
      <c r="J702" s="23" t="s">
        <v>3579</v>
      </c>
      <c r="K702" s="23" t="s">
        <v>47</v>
      </c>
      <c r="L702" s="22" t="s">
        <v>1310</v>
      </c>
      <c r="M702" s="22" t="s">
        <v>69</v>
      </c>
      <c r="N702" s="22" t="s">
        <v>1323</v>
      </c>
      <c r="O702" s="22" t="s">
        <v>1312</v>
      </c>
      <c r="P702" s="26" t="s">
        <v>1601</v>
      </c>
      <c r="Q702" s="26" t="s">
        <v>1602</v>
      </c>
      <c r="R702" s="26" t="s">
        <v>1603</v>
      </c>
      <c r="S702" s="27">
        <v>180042001</v>
      </c>
      <c r="T702" s="26" t="s">
        <v>1604</v>
      </c>
      <c r="U702" s="26" t="s">
        <v>1605</v>
      </c>
      <c r="V702" s="28"/>
      <c r="W702" s="29"/>
      <c r="X702" s="30"/>
      <c r="Y702" s="26"/>
      <c r="Z702" s="29"/>
      <c r="AA702" s="33" t="str">
        <f t="shared" si="10"/>
        <v/>
      </c>
      <c r="AB702" s="31"/>
      <c r="AC702" s="32"/>
      <c r="AD702" s="32"/>
      <c r="AE702" s="22" t="s">
        <v>1606</v>
      </c>
      <c r="AF702" s="26" t="s">
        <v>53</v>
      </c>
      <c r="AG702" s="22" t="s">
        <v>1330</v>
      </c>
    </row>
    <row r="703" spans="1:33" ht="210" x14ac:dyDescent="0.25">
      <c r="A703" s="20" t="s">
        <v>1308</v>
      </c>
      <c r="B703" s="21" t="s">
        <v>4485</v>
      </c>
      <c r="C703" s="22" t="s">
        <v>4486</v>
      </c>
      <c r="D703" s="36">
        <v>43191</v>
      </c>
      <c r="E703" s="21" t="s">
        <v>4487</v>
      </c>
      <c r="F703" s="23" t="s">
        <v>3591</v>
      </c>
      <c r="G703" s="23" t="s">
        <v>3665</v>
      </c>
      <c r="H703" s="24">
        <v>45000000</v>
      </c>
      <c r="I703" s="25">
        <v>45000000</v>
      </c>
      <c r="J703" s="23" t="s">
        <v>3579</v>
      </c>
      <c r="K703" s="23" t="s">
        <v>47</v>
      </c>
      <c r="L703" s="22" t="s">
        <v>1310</v>
      </c>
      <c r="M703" s="22" t="s">
        <v>69</v>
      </c>
      <c r="N703" s="22" t="s">
        <v>1323</v>
      </c>
      <c r="O703" s="22" t="s">
        <v>1312</v>
      </c>
      <c r="P703" s="26" t="s">
        <v>1406</v>
      </c>
      <c r="Q703" s="26" t="s">
        <v>1608</v>
      </c>
      <c r="R703" s="26" t="s">
        <v>1609</v>
      </c>
      <c r="S703" s="27">
        <v>180036001</v>
      </c>
      <c r="T703" s="26" t="s">
        <v>1610</v>
      </c>
      <c r="U703" s="26" t="s">
        <v>1611</v>
      </c>
      <c r="V703" s="28"/>
      <c r="W703" s="29"/>
      <c r="X703" s="30"/>
      <c r="Y703" s="26"/>
      <c r="Z703" s="29"/>
      <c r="AA703" s="33" t="str">
        <f t="shared" si="10"/>
        <v/>
      </c>
      <c r="AB703" s="31"/>
      <c r="AC703" s="32"/>
      <c r="AD703" s="32" t="s">
        <v>4488</v>
      </c>
      <c r="AE703" s="22" t="s">
        <v>1612</v>
      </c>
      <c r="AF703" s="26" t="s">
        <v>53</v>
      </c>
      <c r="AG703" s="22" t="s">
        <v>1330</v>
      </c>
    </row>
    <row r="704" spans="1:33" ht="135" x14ac:dyDescent="0.25">
      <c r="A704" s="20" t="s">
        <v>1308</v>
      </c>
      <c r="B704" s="21" t="s">
        <v>4489</v>
      </c>
      <c r="C704" s="22" t="s">
        <v>4490</v>
      </c>
      <c r="D704" s="36">
        <v>43191</v>
      </c>
      <c r="E704" s="21" t="s">
        <v>3560</v>
      </c>
      <c r="F704" s="23" t="s">
        <v>3655</v>
      </c>
      <c r="G704" s="23" t="s">
        <v>3665</v>
      </c>
      <c r="H704" s="24">
        <v>50000000</v>
      </c>
      <c r="I704" s="25">
        <f>H704</f>
        <v>50000000</v>
      </c>
      <c r="J704" s="23" t="s">
        <v>3579</v>
      </c>
      <c r="K704" s="23" t="s">
        <v>47</v>
      </c>
      <c r="L704" s="22" t="s">
        <v>1310</v>
      </c>
      <c r="M704" s="22" t="s">
        <v>69</v>
      </c>
      <c r="N704" s="22" t="s">
        <v>1323</v>
      </c>
      <c r="O704" s="22" t="s">
        <v>1312</v>
      </c>
      <c r="P704" s="26" t="s">
        <v>1406</v>
      </c>
      <c r="Q704" s="26" t="s">
        <v>1613</v>
      </c>
      <c r="R704" s="26" t="s">
        <v>1609</v>
      </c>
      <c r="S704" s="27">
        <v>180036001</v>
      </c>
      <c r="T704" s="26" t="s">
        <v>1610</v>
      </c>
      <c r="U704" s="26" t="s">
        <v>1611</v>
      </c>
      <c r="V704" s="28"/>
      <c r="W704" s="29"/>
      <c r="X704" s="30"/>
      <c r="Y704" s="26"/>
      <c r="Z704" s="29"/>
      <c r="AA704" s="33" t="str">
        <f t="shared" si="10"/>
        <v/>
      </c>
      <c r="AB704" s="31"/>
      <c r="AC704" s="32"/>
      <c r="AD704" s="32" t="s">
        <v>4488</v>
      </c>
      <c r="AE704" s="22" t="s">
        <v>1612</v>
      </c>
      <c r="AF704" s="26" t="s">
        <v>53</v>
      </c>
      <c r="AG704" s="22" t="s">
        <v>1330</v>
      </c>
    </row>
    <row r="705" spans="1:33" ht="195" x14ac:dyDescent="0.25">
      <c r="A705" s="20" t="s">
        <v>1308</v>
      </c>
      <c r="B705" s="21" t="s">
        <v>4491</v>
      </c>
      <c r="C705" s="22" t="s">
        <v>4492</v>
      </c>
      <c r="D705" s="36">
        <v>43191</v>
      </c>
      <c r="E705" s="21" t="s">
        <v>3560</v>
      </c>
      <c r="F705" s="23" t="s">
        <v>3655</v>
      </c>
      <c r="G705" s="23" t="s">
        <v>3665</v>
      </c>
      <c r="H705" s="24">
        <v>165000000</v>
      </c>
      <c r="I705" s="25">
        <v>165000000</v>
      </c>
      <c r="J705" s="23" t="s">
        <v>3579</v>
      </c>
      <c r="K705" s="23" t="s">
        <v>47</v>
      </c>
      <c r="L705" s="22" t="s">
        <v>1310</v>
      </c>
      <c r="M705" s="22" t="s">
        <v>69</v>
      </c>
      <c r="N705" s="22" t="s">
        <v>1323</v>
      </c>
      <c r="O705" s="22" t="s">
        <v>1312</v>
      </c>
      <c r="P705" s="26" t="s">
        <v>1406</v>
      </c>
      <c r="Q705" s="26" t="s">
        <v>1608</v>
      </c>
      <c r="R705" s="26" t="s">
        <v>1609</v>
      </c>
      <c r="S705" s="27">
        <v>180036001</v>
      </c>
      <c r="T705" s="26" t="s">
        <v>1610</v>
      </c>
      <c r="U705" s="26" t="s">
        <v>1611</v>
      </c>
      <c r="V705" s="28"/>
      <c r="W705" s="29"/>
      <c r="X705" s="30"/>
      <c r="Y705" s="26"/>
      <c r="Z705" s="29"/>
      <c r="AA705" s="33" t="str">
        <f t="shared" si="10"/>
        <v/>
      </c>
      <c r="AB705" s="31"/>
      <c r="AC705" s="32"/>
      <c r="AD705" s="32" t="s">
        <v>4493</v>
      </c>
      <c r="AE705" s="22" t="s">
        <v>1612</v>
      </c>
      <c r="AF705" s="26" t="s">
        <v>53</v>
      </c>
      <c r="AG705" s="22" t="s">
        <v>1330</v>
      </c>
    </row>
    <row r="706" spans="1:33" ht="165" x14ac:dyDescent="0.25">
      <c r="A706" s="20" t="s">
        <v>1308</v>
      </c>
      <c r="B706" s="21">
        <v>78111800</v>
      </c>
      <c r="C706" s="22" t="s">
        <v>1614</v>
      </c>
      <c r="D706" s="36">
        <v>43131</v>
      </c>
      <c r="E706" s="21" t="s">
        <v>3557</v>
      </c>
      <c r="F706" s="23" t="s">
        <v>3591</v>
      </c>
      <c r="G706" s="23" t="s">
        <v>3659</v>
      </c>
      <c r="H706" s="24">
        <f>500000000+128250000*2</f>
        <v>756500000</v>
      </c>
      <c r="I706" s="25">
        <v>731282941</v>
      </c>
      <c r="J706" s="23" t="s">
        <v>3579</v>
      </c>
      <c r="K706" s="23" t="s">
        <v>47</v>
      </c>
      <c r="L706" s="22" t="s">
        <v>1310</v>
      </c>
      <c r="M706" s="22" t="s">
        <v>69</v>
      </c>
      <c r="N706" s="22" t="s">
        <v>1323</v>
      </c>
      <c r="O706" s="22" t="s">
        <v>1312</v>
      </c>
      <c r="P706" s="26" t="s">
        <v>1332</v>
      </c>
      <c r="Q706" s="26" t="s">
        <v>1615</v>
      </c>
      <c r="R706" s="26" t="s">
        <v>1616</v>
      </c>
      <c r="S706" s="27">
        <v>180035001</v>
      </c>
      <c r="T706" s="26" t="s">
        <v>4374</v>
      </c>
      <c r="U706" s="26" t="s">
        <v>1617</v>
      </c>
      <c r="V706" s="28"/>
      <c r="W706" s="29" t="s">
        <v>1618</v>
      </c>
      <c r="X706" s="30"/>
      <c r="Y706" s="26"/>
      <c r="Z706" s="29"/>
      <c r="AA706" s="33">
        <f t="shared" si="10"/>
        <v>0</v>
      </c>
      <c r="AB706" s="31"/>
      <c r="AC706" s="32"/>
      <c r="AD706" s="32"/>
      <c r="AE706" s="22" t="s">
        <v>1619</v>
      </c>
      <c r="AF706" s="26" t="s">
        <v>53</v>
      </c>
      <c r="AG706" s="22" t="s">
        <v>1330</v>
      </c>
    </row>
    <row r="707" spans="1:33" ht="409.5" x14ac:dyDescent="0.25">
      <c r="A707" s="20" t="s">
        <v>1308</v>
      </c>
      <c r="B707" s="21">
        <v>80111600</v>
      </c>
      <c r="C707" s="22" t="s">
        <v>1620</v>
      </c>
      <c r="D707" s="36">
        <v>42795</v>
      </c>
      <c r="E707" s="21" t="s">
        <v>3562</v>
      </c>
      <c r="F707" s="23" t="s">
        <v>3677</v>
      </c>
      <c r="G707" s="23" t="s">
        <v>3659</v>
      </c>
      <c r="H707" s="24">
        <f>749421255*2</f>
        <v>1498842510</v>
      </c>
      <c r="I707" s="25">
        <v>1498842511</v>
      </c>
      <c r="J707" s="23" t="s">
        <v>3579</v>
      </c>
      <c r="K707" s="23" t="s">
        <v>47</v>
      </c>
      <c r="L707" s="22" t="s">
        <v>1310</v>
      </c>
      <c r="M707" s="22" t="s">
        <v>69</v>
      </c>
      <c r="N707" s="22" t="s">
        <v>1323</v>
      </c>
      <c r="O707" s="22" t="s">
        <v>1312</v>
      </c>
      <c r="P707" s="26" t="s">
        <v>4494</v>
      </c>
      <c r="Q707" s="26" t="s">
        <v>1621</v>
      </c>
      <c r="R707" s="26" t="s">
        <v>1622</v>
      </c>
      <c r="S707" s="27" t="s">
        <v>1623</v>
      </c>
      <c r="T707" s="26" t="s">
        <v>4495</v>
      </c>
      <c r="U707" s="26" t="s">
        <v>1617</v>
      </c>
      <c r="V707" s="28">
        <v>6455</v>
      </c>
      <c r="W707" s="29" t="s">
        <v>1624</v>
      </c>
      <c r="X707" s="30">
        <v>42798.379861111112</v>
      </c>
      <c r="Y707" s="26" t="s">
        <v>1625</v>
      </c>
      <c r="Z707" s="29">
        <v>4600006343</v>
      </c>
      <c r="AA707" s="33">
        <f t="shared" si="10"/>
        <v>1</v>
      </c>
      <c r="AB707" s="31" t="s">
        <v>1039</v>
      </c>
      <c r="AC707" s="32" t="s">
        <v>360</v>
      </c>
      <c r="AD707" s="32" t="s">
        <v>4496</v>
      </c>
      <c r="AE707" s="22" t="s">
        <v>1626</v>
      </c>
      <c r="AF707" s="26" t="s">
        <v>599</v>
      </c>
      <c r="AG707" s="22" t="s">
        <v>1627</v>
      </c>
    </row>
    <row r="708" spans="1:33" ht="105" x14ac:dyDescent="0.25">
      <c r="A708" s="20" t="s">
        <v>1308</v>
      </c>
      <c r="B708" s="21">
        <v>80111600</v>
      </c>
      <c r="C708" s="22" t="s">
        <v>1628</v>
      </c>
      <c r="D708" s="36">
        <v>43190</v>
      </c>
      <c r="E708" s="21" t="s">
        <v>3553</v>
      </c>
      <c r="F708" s="23" t="s">
        <v>3677</v>
      </c>
      <c r="G708" s="23" t="s">
        <v>3659</v>
      </c>
      <c r="H708" s="24">
        <v>1000000000</v>
      </c>
      <c r="I708" s="25">
        <v>1000000000</v>
      </c>
      <c r="J708" s="23" t="s">
        <v>3579</v>
      </c>
      <c r="K708" s="23" t="s">
        <v>47</v>
      </c>
      <c r="L708" s="22" t="s">
        <v>1310</v>
      </c>
      <c r="M708" s="22" t="s">
        <v>69</v>
      </c>
      <c r="N708" s="22" t="s">
        <v>1323</v>
      </c>
      <c r="O708" s="22" t="s">
        <v>1312</v>
      </c>
      <c r="P708" s="26" t="s">
        <v>1332</v>
      </c>
      <c r="Q708" s="26" t="s">
        <v>1629</v>
      </c>
      <c r="R708" s="26" t="s">
        <v>1334</v>
      </c>
      <c r="S708" s="27">
        <v>180035001</v>
      </c>
      <c r="T708" s="26" t="s">
        <v>4374</v>
      </c>
      <c r="U708" s="26" t="s">
        <v>1617</v>
      </c>
      <c r="V708" s="28"/>
      <c r="W708" s="29"/>
      <c r="X708" s="30"/>
      <c r="Y708" s="26"/>
      <c r="Z708" s="29"/>
      <c r="AA708" s="33" t="str">
        <f t="shared" si="10"/>
        <v/>
      </c>
      <c r="AB708" s="31"/>
      <c r="AC708" s="32"/>
      <c r="AD708" s="32"/>
      <c r="AE708" s="22" t="s">
        <v>1626</v>
      </c>
      <c r="AF708" s="26" t="s">
        <v>599</v>
      </c>
      <c r="AG708" s="22" t="s">
        <v>1627</v>
      </c>
    </row>
    <row r="709" spans="1:33" ht="195" x14ac:dyDescent="0.25">
      <c r="A709" s="20" t="s">
        <v>1308</v>
      </c>
      <c r="B709" s="21">
        <v>80111600</v>
      </c>
      <c r="C709" s="22" t="s">
        <v>1630</v>
      </c>
      <c r="D709" s="36">
        <v>43131</v>
      </c>
      <c r="E709" s="21" t="s">
        <v>3549</v>
      </c>
      <c r="F709" s="23" t="s">
        <v>3677</v>
      </c>
      <c r="G709" s="23" t="s">
        <v>3665</v>
      </c>
      <c r="H709" s="24">
        <v>200000000</v>
      </c>
      <c r="I709" s="25">
        <v>200000000</v>
      </c>
      <c r="J709" s="23" t="s">
        <v>3579</v>
      </c>
      <c r="K709" s="23" t="s">
        <v>47</v>
      </c>
      <c r="L709" s="22" t="s">
        <v>1310</v>
      </c>
      <c r="M709" s="22" t="s">
        <v>69</v>
      </c>
      <c r="N709" s="22" t="s">
        <v>1323</v>
      </c>
      <c r="O709" s="22" t="s">
        <v>1312</v>
      </c>
      <c r="P709" s="26" t="s">
        <v>1332</v>
      </c>
      <c r="Q709" s="26" t="s">
        <v>1631</v>
      </c>
      <c r="R709" s="26" t="s">
        <v>1334</v>
      </c>
      <c r="S709" s="27">
        <v>180035001</v>
      </c>
      <c r="T709" s="26" t="s">
        <v>4374</v>
      </c>
      <c r="U709" s="26" t="s">
        <v>1617</v>
      </c>
      <c r="V709" s="28"/>
      <c r="W709" s="29" t="s">
        <v>1632</v>
      </c>
      <c r="X709" s="30"/>
      <c r="Y709" s="26"/>
      <c r="Z709" s="29"/>
      <c r="AA709" s="33">
        <f t="shared" si="10"/>
        <v>0</v>
      </c>
      <c r="AB709" s="31"/>
      <c r="AC709" s="32"/>
      <c r="AD709" s="32"/>
      <c r="AE709" s="22" t="s">
        <v>1633</v>
      </c>
      <c r="AF709" s="26" t="s">
        <v>53</v>
      </c>
      <c r="AG709" s="22" t="s">
        <v>1627</v>
      </c>
    </row>
    <row r="710" spans="1:33" ht="195" x14ac:dyDescent="0.25">
      <c r="A710" s="20" t="s">
        <v>1308</v>
      </c>
      <c r="B710" s="21">
        <v>86131504</v>
      </c>
      <c r="C710" s="22" t="s">
        <v>1634</v>
      </c>
      <c r="D710" s="36">
        <v>43281</v>
      </c>
      <c r="E710" s="21" t="s">
        <v>3550</v>
      </c>
      <c r="F710" s="23" t="s">
        <v>3677</v>
      </c>
      <c r="G710" s="23" t="s">
        <v>3659</v>
      </c>
      <c r="H710" s="24">
        <v>400000000</v>
      </c>
      <c r="I710" s="25">
        <v>400000000</v>
      </c>
      <c r="J710" s="23" t="s">
        <v>3579</v>
      </c>
      <c r="K710" s="23" t="s">
        <v>47</v>
      </c>
      <c r="L710" s="22" t="s">
        <v>1310</v>
      </c>
      <c r="M710" s="22" t="s">
        <v>69</v>
      </c>
      <c r="N710" s="22" t="s">
        <v>1323</v>
      </c>
      <c r="O710" s="22" t="s">
        <v>1312</v>
      </c>
      <c r="P710" s="26" t="s">
        <v>1332</v>
      </c>
      <c r="Q710" s="26" t="s">
        <v>1631</v>
      </c>
      <c r="R710" s="26" t="s">
        <v>1334</v>
      </c>
      <c r="S710" s="27">
        <v>180035001</v>
      </c>
      <c r="T710" s="26" t="s">
        <v>4374</v>
      </c>
      <c r="U710" s="26" t="s">
        <v>1617</v>
      </c>
      <c r="V710" s="28"/>
      <c r="W710" s="29"/>
      <c r="X710" s="30"/>
      <c r="Y710" s="26"/>
      <c r="Z710" s="29"/>
      <c r="AA710" s="33" t="str">
        <f t="shared" si="10"/>
        <v/>
      </c>
      <c r="AB710" s="31"/>
      <c r="AC710" s="32"/>
      <c r="AD710" s="32"/>
      <c r="AE710" s="22" t="s">
        <v>1635</v>
      </c>
      <c r="AF710" s="26" t="s">
        <v>53</v>
      </c>
      <c r="AG710" s="22" t="s">
        <v>1330</v>
      </c>
    </row>
    <row r="711" spans="1:33" ht="210" x14ac:dyDescent="0.25">
      <c r="A711" s="20" t="s">
        <v>1308</v>
      </c>
      <c r="B711" s="21">
        <v>80141607</v>
      </c>
      <c r="C711" s="22" t="s">
        <v>1636</v>
      </c>
      <c r="D711" s="36">
        <v>43281</v>
      </c>
      <c r="E711" s="21" t="s">
        <v>3550</v>
      </c>
      <c r="F711" s="23" t="s">
        <v>3677</v>
      </c>
      <c r="G711" s="23" t="s">
        <v>3659</v>
      </c>
      <c r="H711" s="24">
        <v>400000000</v>
      </c>
      <c r="I711" s="25">
        <v>400000000</v>
      </c>
      <c r="J711" s="23" t="s">
        <v>3579</v>
      </c>
      <c r="K711" s="23" t="s">
        <v>47</v>
      </c>
      <c r="L711" s="22" t="s">
        <v>1310</v>
      </c>
      <c r="M711" s="22" t="s">
        <v>69</v>
      </c>
      <c r="N711" s="22" t="s">
        <v>1323</v>
      </c>
      <c r="O711" s="22" t="s">
        <v>1312</v>
      </c>
      <c r="P711" s="26" t="s">
        <v>1332</v>
      </c>
      <c r="Q711" s="26" t="s">
        <v>1631</v>
      </c>
      <c r="R711" s="26" t="s">
        <v>1334</v>
      </c>
      <c r="S711" s="27">
        <v>180035001</v>
      </c>
      <c r="T711" s="26" t="s">
        <v>4374</v>
      </c>
      <c r="U711" s="26" t="s">
        <v>1617</v>
      </c>
      <c r="V711" s="28"/>
      <c r="W711" s="29"/>
      <c r="X711" s="30"/>
      <c r="Y711" s="26"/>
      <c r="Z711" s="29"/>
      <c r="AA711" s="33" t="str">
        <f t="shared" si="10"/>
        <v/>
      </c>
      <c r="AB711" s="31"/>
      <c r="AC711" s="32"/>
      <c r="AD711" s="32"/>
      <c r="AE711" s="22" t="s">
        <v>1635</v>
      </c>
      <c r="AF711" s="26" t="s">
        <v>53</v>
      </c>
      <c r="AG711" s="22" t="s">
        <v>1330</v>
      </c>
    </row>
    <row r="712" spans="1:33" ht="120" x14ac:dyDescent="0.25">
      <c r="A712" s="20" t="s">
        <v>1308</v>
      </c>
      <c r="B712" s="21" t="s">
        <v>4497</v>
      </c>
      <c r="C712" s="22" t="s">
        <v>1637</v>
      </c>
      <c r="D712" s="36">
        <v>43131</v>
      </c>
      <c r="E712" s="21" t="s">
        <v>3551</v>
      </c>
      <c r="F712" s="23" t="s">
        <v>4045</v>
      </c>
      <c r="G712" s="23" t="s">
        <v>3665</v>
      </c>
      <c r="H712" s="24">
        <v>18921331000</v>
      </c>
      <c r="I712" s="25">
        <v>18921331000</v>
      </c>
      <c r="J712" s="23" t="s">
        <v>3579</v>
      </c>
      <c r="K712" s="23" t="s">
        <v>47</v>
      </c>
      <c r="L712" s="22" t="s">
        <v>1310</v>
      </c>
      <c r="M712" s="22" t="s">
        <v>69</v>
      </c>
      <c r="N712" s="22" t="s">
        <v>1323</v>
      </c>
      <c r="O712" s="22" t="s">
        <v>1312</v>
      </c>
      <c r="P712" s="26" t="s">
        <v>1431</v>
      </c>
      <c r="Q712" s="26" t="s">
        <v>1638</v>
      </c>
      <c r="R712" s="26" t="s">
        <v>1639</v>
      </c>
      <c r="S712" s="27" t="s">
        <v>1640</v>
      </c>
      <c r="T712" s="26" t="s">
        <v>1641</v>
      </c>
      <c r="U712" s="26" t="s">
        <v>1642</v>
      </c>
      <c r="V712" s="28"/>
      <c r="W712" s="29"/>
      <c r="X712" s="30"/>
      <c r="Y712" s="26"/>
      <c r="Z712" s="29"/>
      <c r="AA712" s="33" t="str">
        <f t="shared" si="10"/>
        <v/>
      </c>
      <c r="AB712" s="31"/>
      <c r="AC712" s="32"/>
      <c r="AD712" s="32"/>
      <c r="AE712" s="22" t="s">
        <v>1555</v>
      </c>
      <c r="AF712" s="26" t="s">
        <v>685</v>
      </c>
      <c r="AG712" s="22" t="s">
        <v>1321</v>
      </c>
    </row>
    <row r="713" spans="1:33" ht="116.25" x14ac:dyDescent="0.25">
      <c r="A713" s="20" t="s">
        <v>1308</v>
      </c>
      <c r="B713" s="21" t="s">
        <v>1429</v>
      </c>
      <c r="C713" s="22" t="s">
        <v>1643</v>
      </c>
      <c r="D713" s="36">
        <v>43131</v>
      </c>
      <c r="E713" s="21" t="s">
        <v>3551</v>
      </c>
      <c r="F713" s="23" t="s">
        <v>4045</v>
      </c>
      <c r="G713" s="23" t="s">
        <v>3665</v>
      </c>
      <c r="H713" s="24">
        <v>28000000000</v>
      </c>
      <c r="I713" s="25">
        <v>28000000000</v>
      </c>
      <c r="J713" s="23" t="s">
        <v>3579</v>
      </c>
      <c r="K713" s="23" t="s">
        <v>47</v>
      </c>
      <c r="L713" s="22" t="s">
        <v>1310</v>
      </c>
      <c r="M713" s="22" t="s">
        <v>69</v>
      </c>
      <c r="N713" s="22" t="s">
        <v>1323</v>
      </c>
      <c r="O713" s="22" t="s">
        <v>1312</v>
      </c>
      <c r="P713" s="26" t="s">
        <v>1431</v>
      </c>
      <c r="Q713" s="26" t="s">
        <v>1638</v>
      </c>
      <c r="R713" s="26" t="s">
        <v>1639</v>
      </c>
      <c r="S713" s="27" t="s">
        <v>1640</v>
      </c>
      <c r="T713" s="26" t="s">
        <v>1421</v>
      </c>
      <c r="U713" s="26" t="s">
        <v>1644</v>
      </c>
      <c r="V713" s="28"/>
      <c r="W713" s="29"/>
      <c r="X713" s="30"/>
      <c r="Y713" s="26"/>
      <c r="Z713" s="29"/>
      <c r="AA713" s="33" t="str">
        <f t="shared" si="10"/>
        <v/>
      </c>
      <c r="AB713" s="31"/>
      <c r="AC713" s="32"/>
      <c r="AD713" s="32"/>
      <c r="AE713" s="22" t="s">
        <v>1555</v>
      </c>
      <c r="AF713" s="26" t="s">
        <v>685</v>
      </c>
      <c r="AG713" s="22" t="s">
        <v>1330</v>
      </c>
    </row>
    <row r="714" spans="1:33" ht="165" x14ac:dyDescent="0.25">
      <c r="A714" s="20" t="s">
        <v>1308</v>
      </c>
      <c r="B714" s="21">
        <v>81102101</v>
      </c>
      <c r="C714" s="22" t="s">
        <v>1645</v>
      </c>
      <c r="D714" s="36">
        <v>43042</v>
      </c>
      <c r="E714" s="21" t="s">
        <v>3551</v>
      </c>
      <c r="F714" s="23" t="s">
        <v>3677</v>
      </c>
      <c r="G714" s="23" t="s">
        <v>3665</v>
      </c>
      <c r="H714" s="24">
        <v>1500000000</v>
      </c>
      <c r="I714" s="25">
        <v>1500000000</v>
      </c>
      <c r="J714" s="23" t="s">
        <v>3579</v>
      </c>
      <c r="K714" s="23" t="s">
        <v>47</v>
      </c>
      <c r="L714" s="22" t="s">
        <v>1310</v>
      </c>
      <c r="M714" s="22" t="s">
        <v>69</v>
      </c>
      <c r="N714" s="22" t="s">
        <v>1323</v>
      </c>
      <c r="O714" s="22" t="s">
        <v>1312</v>
      </c>
      <c r="P714" s="26" t="s">
        <v>1530</v>
      </c>
      <c r="Q714" s="26" t="s">
        <v>1581</v>
      </c>
      <c r="R714" s="26" t="s">
        <v>1582</v>
      </c>
      <c r="S714" s="27">
        <v>180114001</v>
      </c>
      <c r="T714" s="26" t="s">
        <v>1578</v>
      </c>
      <c r="U714" s="26" t="s">
        <v>1583</v>
      </c>
      <c r="V714" s="28" t="s">
        <v>1646</v>
      </c>
      <c r="W714" s="29" t="s">
        <v>4498</v>
      </c>
      <c r="X714" s="30">
        <v>43049.822222222225</v>
      </c>
      <c r="Y714" s="26" t="s">
        <v>1647</v>
      </c>
      <c r="Z714" s="29" t="s">
        <v>1648</v>
      </c>
      <c r="AA714" s="33">
        <f t="shared" si="10"/>
        <v>1</v>
      </c>
      <c r="AB714" s="31" t="s">
        <v>1079</v>
      </c>
      <c r="AC714" s="32" t="s">
        <v>360</v>
      </c>
      <c r="AD714" s="32" t="s">
        <v>4499</v>
      </c>
      <c r="AE714" s="22" t="s">
        <v>1544</v>
      </c>
      <c r="AF714" s="26" t="s">
        <v>53</v>
      </c>
      <c r="AG714" s="22" t="s">
        <v>1330</v>
      </c>
    </row>
    <row r="715" spans="1:33" ht="90" x14ac:dyDescent="0.25">
      <c r="A715" s="20" t="s">
        <v>1308</v>
      </c>
      <c r="B715" s="21" t="s">
        <v>4500</v>
      </c>
      <c r="C715" s="22" t="s">
        <v>4501</v>
      </c>
      <c r="D715" s="36">
        <v>43192</v>
      </c>
      <c r="E715" s="21" t="s">
        <v>3550</v>
      </c>
      <c r="F715" s="23" t="s">
        <v>3591</v>
      </c>
      <c r="G715" s="23" t="s">
        <v>3665</v>
      </c>
      <c r="H715" s="24">
        <f>10000000000+9642000000</f>
        <v>19642000000</v>
      </c>
      <c r="I715" s="25">
        <v>19044000000</v>
      </c>
      <c r="J715" s="23" t="s">
        <v>3579</v>
      </c>
      <c r="K715" s="23" t="s">
        <v>47</v>
      </c>
      <c r="L715" s="22" t="s">
        <v>1310</v>
      </c>
      <c r="M715" s="22" t="s">
        <v>69</v>
      </c>
      <c r="N715" s="22" t="s">
        <v>1323</v>
      </c>
      <c r="O715" s="22" t="s">
        <v>1312</v>
      </c>
      <c r="P715" s="26" t="s">
        <v>1443</v>
      </c>
      <c r="Q715" s="26" t="s">
        <v>1649</v>
      </c>
      <c r="R715" s="26" t="s">
        <v>1650</v>
      </c>
      <c r="S715" s="27">
        <v>180068001</v>
      </c>
      <c r="T715" s="26" t="s">
        <v>1651</v>
      </c>
      <c r="U715" s="26" t="s">
        <v>1652</v>
      </c>
      <c r="V715" s="28" t="s">
        <v>4502</v>
      </c>
      <c r="W715" s="29" t="s">
        <v>4503</v>
      </c>
      <c r="X715" s="30">
        <v>43180.669444444444</v>
      </c>
      <c r="Y715" s="26"/>
      <c r="Z715" s="29"/>
      <c r="AA715" s="33">
        <f t="shared" si="10"/>
        <v>0.33</v>
      </c>
      <c r="AB715" s="31"/>
      <c r="AC715" s="32" t="s">
        <v>1306</v>
      </c>
      <c r="AD715" s="32" t="s">
        <v>4504</v>
      </c>
      <c r="AE715" s="22" t="s">
        <v>4505</v>
      </c>
      <c r="AF715" s="26" t="s">
        <v>53</v>
      </c>
      <c r="AG715" s="22" t="s">
        <v>1330</v>
      </c>
    </row>
    <row r="716" spans="1:33" ht="135" x14ac:dyDescent="0.25">
      <c r="A716" s="20" t="s">
        <v>1308</v>
      </c>
      <c r="B716" s="21">
        <v>90121502</v>
      </c>
      <c r="C716" s="22" t="s">
        <v>1653</v>
      </c>
      <c r="D716" s="36">
        <v>43011</v>
      </c>
      <c r="E716" s="21" t="s">
        <v>3563</v>
      </c>
      <c r="F716" s="23" t="s">
        <v>3677</v>
      </c>
      <c r="G716" s="23" t="s">
        <v>3665</v>
      </c>
      <c r="H716" s="24">
        <v>120000000</v>
      </c>
      <c r="I716" s="25">
        <v>120000000</v>
      </c>
      <c r="J716" s="23" t="s">
        <v>3579</v>
      </c>
      <c r="K716" s="23" t="s">
        <v>47</v>
      </c>
      <c r="L716" s="22" t="s">
        <v>1310</v>
      </c>
      <c r="M716" s="22" t="s">
        <v>69</v>
      </c>
      <c r="N716" s="22" t="s">
        <v>1323</v>
      </c>
      <c r="O716" s="22" t="s">
        <v>1312</v>
      </c>
      <c r="P716" s="26" t="s">
        <v>1654</v>
      </c>
      <c r="Q716" s="26" t="s">
        <v>1547</v>
      </c>
      <c r="R716" s="26" t="s">
        <v>1547</v>
      </c>
      <c r="S716" s="27" t="s">
        <v>1547</v>
      </c>
      <c r="T716" s="26" t="s">
        <v>1547</v>
      </c>
      <c r="U716" s="26" t="s">
        <v>1547</v>
      </c>
      <c r="V716" s="28">
        <v>7571</v>
      </c>
      <c r="W716" s="29" t="s">
        <v>1655</v>
      </c>
      <c r="X716" s="30">
        <v>43013.425000000003</v>
      </c>
      <c r="Y716" s="26" t="s">
        <v>1656</v>
      </c>
      <c r="Z716" s="29">
        <v>4600007506</v>
      </c>
      <c r="AA716" s="33">
        <f t="shared" ref="AA716:AA779" si="11">+IF(AND(W716="",X716="",Y716="",Z716=""),"",IF(AND(W716&lt;&gt;"",X716="",Y716="",Z716=""),0%,IF(AND(W716&lt;&gt;"",X716&lt;&gt;"",Y716="",Z716=""),33%,IF(AND(W716&lt;&gt;"",X716&lt;&gt;"",Y716&lt;&gt;"",Z716=""),66%,IF(AND(W716&lt;&gt;"",X716&lt;&gt;"",Y716&lt;&gt;"",Z716&lt;&gt;""),100%,"Información incompleta")))))</f>
        <v>1</v>
      </c>
      <c r="AB716" s="31" t="s">
        <v>1657</v>
      </c>
      <c r="AC716" s="32" t="s">
        <v>360</v>
      </c>
      <c r="AD716" s="32" t="s">
        <v>4506</v>
      </c>
      <c r="AE716" s="22" t="s">
        <v>1658</v>
      </c>
      <c r="AF716" s="26" t="s">
        <v>53</v>
      </c>
      <c r="AG716" s="22" t="s">
        <v>1627</v>
      </c>
    </row>
    <row r="717" spans="1:33" ht="105" x14ac:dyDescent="0.25">
      <c r="A717" s="20" t="s">
        <v>1308</v>
      </c>
      <c r="B717" s="21">
        <v>93151610</v>
      </c>
      <c r="C717" s="22" t="s">
        <v>1659</v>
      </c>
      <c r="D717" s="36">
        <v>42767</v>
      </c>
      <c r="E717" s="21" t="s">
        <v>3558</v>
      </c>
      <c r="F717" s="23" t="s">
        <v>3643</v>
      </c>
      <c r="G717" s="23" t="s">
        <v>3665</v>
      </c>
      <c r="H717" s="24">
        <v>432128476</v>
      </c>
      <c r="I717" s="25">
        <v>432128476</v>
      </c>
      <c r="J717" s="23" t="s">
        <v>3579</v>
      </c>
      <c r="K717" s="23" t="s">
        <v>47</v>
      </c>
      <c r="L717" s="22" t="s">
        <v>1310</v>
      </c>
      <c r="M717" s="22" t="s">
        <v>69</v>
      </c>
      <c r="N717" s="22" t="s">
        <v>1323</v>
      </c>
      <c r="O717" s="22" t="s">
        <v>1312</v>
      </c>
      <c r="P717" s="26" t="s">
        <v>1654</v>
      </c>
      <c r="Q717" s="26" t="s">
        <v>1547</v>
      </c>
      <c r="R717" s="26" t="s">
        <v>1547</v>
      </c>
      <c r="S717" s="27" t="s">
        <v>1547</v>
      </c>
      <c r="T717" s="26" t="s">
        <v>1547</v>
      </c>
      <c r="U717" s="26" t="s">
        <v>1547</v>
      </c>
      <c r="V717" s="28">
        <v>6370</v>
      </c>
      <c r="W717" s="29" t="s">
        <v>1660</v>
      </c>
      <c r="X717" s="30">
        <v>42773.723611111112</v>
      </c>
      <c r="Y717" s="26" t="s">
        <v>1661</v>
      </c>
      <c r="Z717" s="29">
        <v>4600006532</v>
      </c>
      <c r="AA717" s="33">
        <f t="shared" si="11"/>
        <v>1</v>
      </c>
      <c r="AB717" s="31" t="s">
        <v>1662</v>
      </c>
      <c r="AC717" s="32" t="s">
        <v>360</v>
      </c>
      <c r="AD717" s="32" t="s">
        <v>4507</v>
      </c>
      <c r="AE717" s="22" t="s">
        <v>1663</v>
      </c>
      <c r="AF717" s="26" t="s">
        <v>53</v>
      </c>
      <c r="AG717" s="22" t="s">
        <v>1330</v>
      </c>
    </row>
    <row r="718" spans="1:33" ht="409.5" x14ac:dyDescent="0.25">
      <c r="A718" s="20" t="s">
        <v>1308</v>
      </c>
      <c r="B718" s="21" t="s">
        <v>4508</v>
      </c>
      <c r="C718" s="22" t="s">
        <v>1664</v>
      </c>
      <c r="D718" s="36">
        <v>43131</v>
      </c>
      <c r="E718" s="21" t="s">
        <v>3555</v>
      </c>
      <c r="F718" s="23" t="s">
        <v>3643</v>
      </c>
      <c r="G718" s="23" t="s">
        <v>3665</v>
      </c>
      <c r="H718" s="24">
        <v>1293081524</v>
      </c>
      <c r="I718" s="25">
        <v>913182033</v>
      </c>
      <c r="J718" s="23" t="s">
        <v>3579</v>
      </c>
      <c r="K718" s="23" t="s">
        <v>47</v>
      </c>
      <c r="L718" s="22" t="s">
        <v>1310</v>
      </c>
      <c r="M718" s="22" t="s">
        <v>69</v>
      </c>
      <c r="N718" s="22" t="s">
        <v>1323</v>
      </c>
      <c r="O718" s="22" t="s">
        <v>1312</v>
      </c>
      <c r="P718" s="26" t="s">
        <v>1654</v>
      </c>
      <c r="Q718" s="26" t="s">
        <v>1547</v>
      </c>
      <c r="R718" s="26" t="s">
        <v>1547</v>
      </c>
      <c r="S718" s="27" t="s">
        <v>1547</v>
      </c>
      <c r="T718" s="26" t="s">
        <v>1547</v>
      </c>
      <c r="U718" s="26" t="s">
        <v>1547</v>
      </c>
      <c r="V718" s="28">
        <v>8041</v>
      </c>
      <c r="W718" s="29" t="s">
        <v>1665</v>
      </c>
      <c r="X718" s="30">
        <v>43139.698611111111</v>
      </c>
      <c r="Y718" s="26" t="s">
        <v>4509</v>
      </c>
      <c r="Z718" s="29">
        <v>4600008086</v>
      </c>
      <c r="AA718" s="33">
        <f t="shared" si="11"/>
        <v>1</v>
      </c>
      <c r="AB718" s="31" t="s">
        <v>4510</v>
      </c>
      <c r="AC718" s="32" t="s">
        <v>360</v>
      </c>
      <c r="AD718" s="32" t="s">
        <v>4511</v>
      </c>
      <c r="AE718" s="22" t="s">
        <v>1663</v>
      </c>
      <c r="AF718" s="26" t="s">
        <v>53</v>
      </c>
      <c r="AG718" s="22" t="s">
        <v>1330</v>
      </c>
    </row>
    <row r="719" spans="1:33" ht="150" x14ac:dyDescent="0.25">
      <c r="A719" s="20" t="s">
        <v>1308</v>
      </c>
      <c r="B719" s="21">
        <v>14111700</v>
      </c>
      <c r="C719" s="22" t="s">
        <v>1666</v>
      </c>
      <c r="D719" s="36">
        <v>43131</v>
      </c>
      <c r="E719" s="21" t="s">
        <v>4512</v>
      </c>
      <c r="F719" s="23" t="s">
        <v>3591</v>
      </c>
      <c r="G719" s="23" t="s">
        <v>3665</v>
      </c>
      <c r="H719" s="24">
        <v>50000000</v>
      </c>
      <c r="I719" s="25">
        <v>50000000</v>
      </c>
      <c r="J719" s="23" t="s">
        <v>3579</v>
      </c>
      <c r="K719" s="23" t="s">
        <v>47</v>
      </c>
      <c r="L719" s="22" t="s">
        <v>1310</v>
      </c>
      <c r="M719" s="22" t="s">
        <v>69</v>
      </c>
      <c r="N719" s="22" t="s">
        <v>1323</v>
      </c>
      <c r="O719" s="22" t="s">
        <v>1312</v>
      </c>
      <c r="P719" s="26" t="s">
        <v>1654</v>
      </c>
      <c r="Q719" s="26" t="s">
        <v>1547</v>
      </c>
      <c r="R719" s="26" t="s">
        <v>1547</v>
      </c>
      <c r="S719" s="27" t="s">
        <v>1547</v>
      </c>
      <c r="T719" s="26" t="s">
        <v>1547</v>
      </c>
      <c r="U719" s="26" t="s">
        <v>1547</v>
      </c>
      <c r="V719" s="28"/>
      <c r="W719" s="29"/>
      <c r="X719" s="30"/>
      <c r="Y719" s="26"/>
      <c r="Z719" s="29"/>
      <c r="AA719" s="33" t="str">
        <f t="shared" si="11"/>
        <v/>
      </c>
      <c r="AB719" s="31"/>
      <c r="AC719" s="32"/>
      <c r="AD719" s="32"/>
      <c r="AE719" s="22" t="s">
        <v>1667</v>
      </c>
      <c r="AF719" s="26" t="s">
        <v>53</v>
      </c>
      <c r="AG719" s="22" t="s">
        <v>1627</v>
      </c>
    </row>
    <row r="720" spans="1:33" ht="135" x14ac:dyDescent="0.25">
      <c r="A720" s="20" t="s">
        <v>1308</v>
      </c>
      <c r="B720" s="21">
        <v>55101504</v>
      </c>
      <c r="C720" s="22" t="s">
        <v>1668</v>
      </c>
      <c r="D720" s="36">
        <v>43131</v>
      </c>
      <c r="E720" s="21" t="s">
        <v>3561</v>
      </c>
      <c r="F720" s="23" t="s">
        <v>4118</v>
      </c>
      <c r="G720" s="23" t="s">
        <v>3665</v>
      </c>
      <c r="H720" s="24">
        <v>15000000</v>
      </c>
      <c r="I720" s="25">
        <v>15000000</v>
      </c>
      <c r="J720" s="23" t="s">
        <v>3579</v>
      </c>
      <c r="K720" s="23" t="s">
        <v>47</v>
      </c>
      <c r="L720" s="22" t="s">
        <v>1310</v>
      </c>
      <c r="M720" s="22" t="s">
        <v>69</v>
      </c>
      <c r="N720" s="22" t="s">
        <v>1323</v>
      </c>
      <c r="O720" s="22" t="s">
        <v>1312</v>
      </c>
      <c r="P720" s="26" t="s">
        <v>1654</v>
      </c>
      <c r="Q720" s="26" t="s">
        <v>1547</v>
      </c>
      <c r="R720" s="26" t="s">
        <v>1547</v>
      </c>
      <c r="S720" s="27" t="s">
        <v>1547</v>
      </c>
      <c r="T720" s="26" t="s">
        <v>1547</v>
      </c>
      <c r="U720" s="26" t="s">
        <v>1547</v>
      </c>
      <c r="V720" s="28"/>
      <c r="W720" s="29"/>
      <c r="X720" s="30"/>
      <c r="Y720" s="26"/>
      <c r="Z720" s="29"/>
      <c r="AA720" s="33" t="str">
        <f t="shared" si="11"/>
        <v/>
      </c>
      <c r="AB720" s="31"/>
      <c r="AC720" s="32"/>
      <c r="AD720" s="32"/>
      <c r="AE720" s="22" t="s">
        <v>1667</v>
      </c>
      <c r="AF720" s="26" t="s">
        <v>53</v>
      </c>
      <c r="AG720" s="22" t="s">
        <v>1627</v>
      </c>
    </row>
    <row r="721" spans="1:33" ht="150" x14ac:dyDescent="0.25">
      <c r="A721" s="20" t="s">
        <v>1308</v>
      </c>
      <c r="B721" s="21">
        <v>55101504</v>
      </c>
      <c r="C721" s="22" t="s">
        <v>1669</v>
      </c>
      <c r="D721" s="36">
        <v>43131</v>
      </c>
      <c r="E721" s="21" t="s">
        <v>3561</v>
      </c>
      <c r="F721" s="23" t="s">
        <v>4118</v>
      </c>
      <c r="G721" s="23" t="s">
        <v>3665</v>
      </c>
      <c r="H721" s="24">
        <v>29496000</v>
      </c>
      <c r="I721" s="25">
        <v>29496000</v>
      </c>
      <c r="J721" s="23" t="s">
        <v>3579</v>
      </c>
      <c r="K721" s="23" t="s">
        <v>47</v>
      </c>
      <c r="L721" s="22" t="s">
        <v>1310</v>
      </c>
      <c r="M721" s="22" t="s">
        <v>69</v>
      </c>
      <c r="N721" s="22" t="s">
        <v>1323</v>
      </c>
      <c r="O721" s="22" t="s">
        <v>1312</v>
      </c>
      <c r="P721" s="26" t="s">
        <v>1654</v>
      </c>
      <c r="Q721" s="26" t="s">
        <v>1547</v>
      </c>
      <c r="R721" s="26" t="s">
        <v>1547</v>
      </c>
      <c r="S721" s="27" t="s">
        <v>1547</v>
      </c>
      <c r="T721" s="26" t="s">
        <v>1547</v>
      </c>
      <c r="U721" s="26" t="s">
        <v>1547</v>
      </c>
      <c r="V721" s="28"/>
      <c r="W721" s="29"/>
      <c r="X721" s="30"/>
      <c r="Y721" s="26"/>
      <c r="Z721" s="29"/>
      <c r="AA721" s="33" t="str">
        <f t="shared" si="11"/>
        <v/>
      </c>
      <c r="AB721" s="31"/>
      <c r="AC721" s="32"/>
      <c r="AD721" s="32"/>
      <c r="AE721" s="22" t="s">
        <v>1667</v>
      </c>
      <c r="AF721" s="26" t="s">
        <v>53</v>
      </c>
      <c r="AG721" s="22" t="s">
        <v>1627</v>
      </c>
    </row>
    <row r="722" spans="1:33" ht="135" x14ac:dyDescent="0.25">
      <c r="A722" s="20" t="s">
        <v>1308</v>
      </c>
      <c r="B722" s="21">
        <v>55101504</v>
      </c>
      <c r="C722" s="22" t="s">
        <v>1670</v>
      </c>
      <c r="D722" s="36">
        <v>43131</v>
      </c>
      <c r="E722" s="21" t="s">
        <v>3561</v>
      </c>
      <c r="F722" s="23" t="s">
        <v>3691</v>
      </c>
      <c r="G722" s="23" t="s">
        <v>3665</v>
      </c>
      <c r="H722" s="24">
        <v>76032000</v>
      </c>
      <c r="I722" s="25">
        <v>76032000</v>
      </c>
      <c r="J722" s="23" t="s">
        <v>3579</v>
      </c>
      <c r="K722" s="23" t="s">
        <v>47</v>
      </c>
      <c r="L722" s="22" t="s">
        <v>1310</v>
      </c>
      <c r="M722" s="22" t="s">
        <v>69</v>
      </c>
      <c r="N722" s="22" t="s">
        <v>1323</v>
      </c>
      <c r="O722" s="22" t="s">
        <v>1312</v>
      </c>
      <c r="P722" s="26" t="s">
        <v>1654</v>
      </c>
      <c r="Q722" s="26" t="s">
        <v>1547</v>
      </c>
      <c r="R722" s="26" t="s">
        <v>1547</v>
      </c>
      <c r="S722" s="27" t="s">
        <v>1547</v>
      </c>
      <c r="T722" s="26" t="s">
        <v>1547</v>
      </c>
      <c r="U722" s="26" t="s">
        <v>1547</v>
      </c>
      <c r="V722" s="28"/>
      <c r="W722" s="29"/>
      <c r="X722" s="30"/>
      <c r="Y722" s="26"/>
      <c r="Z722" s="29"/>
      <c r="AA722" s="33" t="str">
        <f t="shared" si="11"/>
        <v/>
      </c>
      <c r="AB722" s="31"/>
      <c r="AC722" s="32"/>
      <c r="AD722" s="32"/>
      <c r="AE722" s="22" t="s">
        <v>1667</v>
      </c>
      <c r="AF722" s="26" t="s">
        <v>53</v>
      </c>
      <c r="AG722" s="22" t="s">
        <v>1627</v>
      </c>
    </row>
    <row r="723" spans="1:33" ht="240" x14ac:dyDescent="0.25">
      <c r="A723" s="20" t="s">
        <v>1308</v>
      </c>
      <c r="B723" s="21">
        <v>44101700</v>
      </c>
      <c r="C723" s="22" t="s">
        <v>1671</v>
      </c>
      <c r="D723" s="36">
        <v>43220</v>
      </c>
      <c r="E723" s="21" t="s">
        <v>3560</v>
      </c>
      <c r="F723" s="23" t="s">
        <v>3648</v>
      </c>
      <c r="G723" s="23" t="s">
        <v>3665</v>
      </c>
      <c r="H723" s="24">
        <v>5573000</v>
      </c>
      <c r="I723" s="25">
        <v>5573000</v>
      </c>
      <c r="J723" s="23" t="s">
        <v>3579</v>
      </c>
      <c r="K723" s="23" t="s">
        <v>47</v>
      </c>
      <c r="L723" s="22" t="s">
        <v>1310</v>
      </c>
      <c r="M723" s="22" t="s">
        <v>69</v>
      </c>
      <c r="N723" s="22" t="s">
        <v>1323</v>
      </c>
      <c r="O723" s="22" t="s">
        <v>1312</v>
      </c>
      <c r="P723" s="26" t="s">
        <v>1654</v>
      </c>
      <c r="Q723" s="26" t="s">
        <v>1547</v>
      </c>
      <c r="R723" s="26" t="s">
        <v>1547</v>
      </c>
      <c r="S723" s="27" t="s">
        <v>1547</v>
      </c>
      <c r="T723" s="26" t="s">
        <v>1547</v>
      </c>
      <c r="U723" s="26" t="s">
        <v>1547</v>
      </c>
      <c r="V723" s="28"/>
      <c r="W723" s="29"/>
      <c r="X723" s="30"/>
      <c r="Y723" s="26"/>
      <c r="Z723" s="29"/>
      <c r="AA723" s="33" t="str">
        <f t="shared" si="11"/>
        <v/>
      </c>
      <c r="AB723" s="31"/>
      <c r="AC723" s="32"/>
      <c r="AD723" s="32"/>
      <c r="AE723" s="22" t="s">
        <v>1672</v>
      </c>
      <c r="AF723" s="26" t="s">
        <v>53</v>
      </c>
      <c r="AG723" s="22" t="s">
        <v>1627</v>
      </c>
    </row>
    <row r="724" spans="1:33" ht="153" x14ac:dyDescent="0.25">
      <c r="A724" s="20" t="s">
        <v>1308</v>
      </c>
      <c r="B724" s="21" t="s">
        <v>4367</v>
      </c>
      <c r="C724" s="22" t="s">
        <v>1673</v>
      </c>
      <c r="D724" s="36">
        <v>43100</v>
      </c>
      <c r="E724" s="21" t="s">
        <v>3552</v>
      </c>
      <c r="F724" s="23" t="s">
        <v>3643</v>
      </c>
      <c r="G724" s="23" t="s">
        <v>4513</v>
      </c>
      <c r="H724" s="24">
        <f>3720000000+179582222</f>
        <v>3899582222</v>
      </c>
      <c r="I724" s="25">
        <v>3741087625</v>
      </c>
      <c r="J724" s="23" t="s">
        <v>3579</v>
      </c>
      <c r="K724" s="23" t="s">
        <v>47</v>
      </c>
      <c r="L724" s="22" t="s">
        <v>1310</v>
      </c>
      <c r="M724" s="22" t="s">
        <v>69</v>
      </c>
      <c r="N724" s="22" t="s">
        <v>1323</v>
      </c>
      <c r="O724" s="22" t="s">
        <v>1312</v>
      </c>
      <c r="P724" s="26" t="s">
        <v>1332</v>
      </c>
      <c r="Q724" s="26" t="s">
        <v>1674</v>
      </c>
      <c r="R724" s="26" t="s">
        <v>4514</v>
      </c>
      <c r="S724" s="27" t="s">
        <v>4515</v>
      </c>
      <c r="T724" s="26" t="s">
        <v>4516</v>
      </c>
      <c r="U724" s="26" t="s">
        <v>1675</v>
      </c>
      <c r="V724" s="28">
        <v>7989</v>
      </c>
      <c r="W724" s="29" t="s">
        <v>4517</v>
      </c>
      <c r="X724" s="30">
        <v>43124.415277777778</v>
      </c>
      <c r="Y724" s="26" t="s">
        <v>4518</v>
      </c>
      <c r="Z724" s="29"/>
      <c r="AA724" s="33">
        <f t="shared" si="11"/>
        <v>0.66</v>
      </c>
      <c r="AB724" s="31" t="s">
        <v>4519</v>
      </c>
      <c r="AC724" s="32" t="s">
        <v>1306</v>
      </c>
      <c r="AD724" s="32" t="s">
        <v>4520</v>
      </c>
      <c r="AE724" s="22" t="s">
        <v>1676</v>
      </c>
      <c r="AF724" s="26" t="s">
        <v>685</v>
      </c>
      <c r="AG724" s="22" t="s">
        <v>1330</v>
      </c>
    </row>
    <row r="725" spans="1:33" ht="105" x14ac:dyDescent="0.25">
      <c r="A725" s="20" t="s">
        <v>1308</v>
      </c>
      <c r="B725" s="21">
        <v>81101510</v>
      </c>
      <c r="C725" s="22" t="s">
        <v>1677</v>
      </c>
      <c r="D725" s="36">
        <v>43100</v>
      </c>
      <c r="E725" s="21" t="s">
        <v>4521</v>
      </c>
      <c r="F725" s="23" t="s">
        <v>3657</v>
      </c>
      <c r="G725" s="23" t="s">
        <v>4513</v>
      </c>
      <c r="H725" s="24"/>
      <c r="I725" s="25"/>
      <c r="J725" s="23" t="s">
        <v>3579</v>
      </c>
      <c r="K725" s="23" t="s">
        <v>47</v>
      </c>
      <c r="L725" s="22" t="s">
        <v>1310</v>
      </c>
      <c r="M725" s="22" t="s">
        <v>69</v>
      </c>
      <c r="N725" s="22" t="s">
        <v>1323</v>
      </c>
      <c r="O725" s="22" t="s">
        <v>1312</v>
      </c>
      <c r="P725" s="26" t="s">
        <v>1332</v>
      </c>
      <c r="Q725" s="26" t="s">
        <v>1674</v>
      </c>
      <c r="R725" s="26" t="s">
        <v>4514</v>
      </c>
      <c r="S725" s="27" t="s">
        <v>4515</v>
      </c>
      <c r="T725" s="26" t="s">
        <v>4516</v>
      </c>
      <c r="U725" s="26" t="s">
        <v>1675</v>
      </c>
      <c r="V725" s="28">
        <v>8002</v>
      </c>
      <c r="W725" s="29" t="s">
        <v>4522</v>
      </c>
      <c r="X725" s="30">
        <v>43129.65347222222</v>
      </c>
      <c r="Y725" s="26"/>
      <c r="Z725" s="29"/>
      <c r="AA725" s="33">
        <f t="shared" si="11"/>
        <v>0.33</v>
      </c>
      <c r="AB725" s="31"/>
      <c r="AC725" s="32" t="s">
        <v>1417</v>
      </c>
      <c r="AD725" s="32" t="s">
        <v>4523</v>
      </c>
      <c r="AE725" s="22" t="s">
        <v>4524</v>
      </c>
      <c r="AF725" s="26" t="s">
        <v>53</v>
      </c>
      <c r="AG725" s="22" t="s">
        <v>1330</v>
      </c>
    </row>
    <row r="726" spans="1:33" ht="105" x14ac:dyDescent="0.25">
      <c r="A726" s="20" t="s">
        <v>1308</v>
      </c>
      <c r="B726" s="21">
        <v>81101510</v>
      </c>
      <c r="C726" s="22" t="s">
        <v>1677</v>
      </c>
      <c r="D726" s="36">
        <v>43224</v>
      </c>
      <c r="E726" s="21" t="s">
        <v>4521</v>
      </c>
      <c r="F726" s="23" t="s">
        <v>3657</v>
      </c>
      <c r="G726" s="23" t="s">
        <v>4513</v>
      </c>
      <c r="H726" s="24">
        <f>279365673+12709081</f>
        <v>292074754</v>
      </c>
      <c r="I726" s="25">
        <f>279365673+12709081</f>
        <v>292074754</v>
      </c>
      <c r="J726" s="23" t="s">
        <v>3579</v>
      </c>
      <c r="K726" s="23" t="s">
        <v>47</v>
      </c>
      <c r="L726" s="22" t="s">
        <v>1310</v>
      </c>
      <c r="M726" s="22" t="s">
        <v>69</v>
      </c>
      <c r="N726" s="22" t="s">
        <v>1323</v>
      </c>
      <c r="O726" s="22" t="s">
        <v>1312</v>
      </c>
      <c r="P726" s="26" t="s">
        <v>1332</v>
      </c>
      <c r="Q726" s="26" t="s">
        <v>1674</v>
      </c>
      <c r="R726" s="26" t="s">
        <v>4514</v>
      </c>
      <c r="S726" s="27" t="s">
        <v>4515</v>
      </c>
      <c r="T726" s="26" t="s">
        <v>4516</v>
      </c>
      <c r="U726" s="26" t="s">
        <v>1675</v>
      </c>
      <c r="V726" s="28">
        <v>8213</v>
      </c>
      <c r="W726" s="29" t="s">
        <v>4522</v>
      </c>
      <c r="X726" s="30">
        <v>43224.786111111112</v>
      </c>
      <c r="Y726" s="26"/>
      <c r="Z726" s="29"/>
      <c r="AA726" s="33">
        <f t="shared" si="11"/>
        <v>0.33</v>
      </c>
      <c r="AB726" s="31"/>
      <c r="AC726" s="32" t="s">
        <v>1306</v>
      </c>
      <c r="AD726" s="32" t="s">
        <v>4525</v>
      </c>
      <c r="AE726" s="22" t="s">
        <v>4524</v>
      </c>
      <c r="AF726" s="26" t="s">
        <v>53</v>
      </c>
      <c r="AG726" s="22" t="s">
        <v>1330</v>
      </c>
    </row>
    <row r="727" spans="1:33" ht="293.25" x14ac:dyDescent="0.25">
      <c r="A727" s="20" t="s">
        <v>1308</v>
      </c>
      <c r="B727" s="21" t="s">
        <v>4367</v>
      </c>
      <c r="C727" s="22" t="s">
        <v>4526</v>
      </c>
      <c r="D727" s="36">
        <v>43100</v>
      </c>
      <c r="E727" s="21" t="s">
        <v>3552</v>
      </c>
      <c r="F727" s="23" t="s">
        <v>3643</v>
      </c>
      <c r="G727" s="23" t="s">
        <v>4513</v>
      </c>
      <c r="H727" s="24">
        <f>3673170479+377867314</f>
        <v>4051037793</v>
      </c>
      <c r="I727" s="25">
        <v>3849965958</v>
      </c>
      <c r="J727" s="23" t="s">
        <v>3579</v>
      </c>
      <c r="K727" s="23" t="s">
        <v>47</v>
      </c>
      <c r="L727" s="22" t="s">
        <v>1310</v>
      </c>
      <c r="M727" s="22" t="s">
        <v>69</v>
      </c>
      <c r="N727" s="22" t="s">
        <v>1323</v>
      </c>
      <c r="O727" s="22" t="s">
        <v>1312</v>
      </c>
      <c r="P727" s="26" t="s">
        <v>1332</v>
      </c>
      <c r="Q727" s="26" t="s">
        <v>1674</v>
      </c>
      <c r="R727" s="26" t="s">
        <v>4514</v>
      </c>
      <c r="S727" s="27" t="s">
        <v>4515</v>
      </c>
      <c r="T727" s="26" t="s">
        <v>4516</v>
      </c>
      <c r="U727" s="26" t="s">
        <v>1675</v>
      </c>
      <c r="V727" s="28">
        <v>7985</v>
      </c>
      <c r="W727" s="29" t="s">
        <v>4527</v>
      </c>
      <c r="X727" s="30">
        <v>43124.666666666664</v>
      </c>
      <c r="Y727" s="26" t="s">
        <v>4528</v>
      </c>
      <c r="Z727" s="29"/>
      <c r="AA727" s="33">
        <f t="shared" si="11"/>
        <v>0.66</v>
      </c>
      <c r="AB727" s="31" t="s">
        <v>4529</v>
      </c>
      <c r="AC727" s="32" t="s">
        <v>1306</v>
      </c>
      <c r="AD727" s="32" t="s">
        <v>4530</v>
      </c>
      <c r="AE727" s="22" t="s">
        <v>1679</v>
      </c>
      <c r="AF727" s="26" t="s">
        <v>685</v>
      </c>
      <c r="AG727" s="22" t="s">
        <v>1330</v>
      </c>
    </row>
    <row r="728" spans="1:33" ht="90" x14ac:dyDescent="0.25">
      <c r="A728" s="20" t="s">
        <v>1308</v>
      </c>
      <c r="B728" s="21">
        <v>81101510</v>
      </c>
      <c r="C728" s="22" t="s">
        <v>1680</v>
      </c>
      <c r="D728" s="36">
        <v>43100</v>
      </c>
      <c r="E728" s="21" t="s">
        <v>4521</v>
      </c>
      <c r="F728" s="23" t="s">
        <v>3657</v>
      </c>
      <c r="G728" s="23" t="s">
        <v>4513</v>
      </c>
      <c r="H728" s="24">
        <f>326829521+14604513</f>
        <v>341434034</v>
      </c>
      <c r="I728" s="25">
        <f>326829521+14604513</f>
        <v>341434034</v>
      </c>
      <c r="J728" s="23" t="s">
        <v>3579</v>
      </c>
      <c r="K728" s="23" t="s">
        <v>47</v>
      </c>
      <c r="L728" s="22" t="s">
        <v>1310</v>
      </c>
      <c r="M728" s="22" t="s">
        <v>69</v>
      </c>
      <c r="N728" s="22" t="s">
        <v>1323</v>
      </c>
      <c r="O728" s="22" t="s">
        <v>1312</v>
      </c>
      <c r="P728" s="26" t="s">
        <v>1332</v>
      </c>
      <c r="Q728" s="26" t="s">
        <v>1674</v>
      </c>
      <c r="R728" s="26" t="s">
        <v>4514</v>
      </c>
      <c r="S728" s="27" t="s">
        <v>4515</v>
      </c>
      <c r="T728" s="26" t="s">
        <v>4516</v>
      </c>
      <c r="U728" s="26" t="s">
        <v>1675</v>
      </c>
      <c r="V728" s="28">
        <v>8000</v>
      </c>
      <c r="W728" s="29" t="s">
        <v>4531</v>
      </c>
      <c r="X728" s="30">
        <v>43129.78402777778</v>
      </c>
      <c r="Y728" s="26"/>
      <c r="Z728" s="29"/>
      <c r="AA728" s="33">
        <f t="shared" si="11"/>
        <v>0.33</v>
      </c>
      <c r="AB728" s="31"/>
      <c r="AC728" s="32" t="s">
        <v>1306</v>
      </c>
      <c r="AD728" s="32" t="s">
        <v>4532</v>
      </c>
      <c r="AE728" s="22" t="s">
        <v>1678</v>
      </c>
      <c r="AF728" s="26" t="s">
        <v>53</v>
      </c>
      <c r="AG728" s="22" t="s">
        <v>1330</v>
      </c>
    </row>
    <row r="729" spans="1:33" ht="357" x14ac:dyDescent="0.25">
      <c r="A729" s="20" t="s">
        <v>1308</v>
      </c>
      <c r="B729" s="21" t="s">
        <v>4367</v>
      </c>
      <c r="C729" s="22" t="s">
        <v>1681</v>
      </c>
      <c r="D729" s="36">
        <v>43100</v>
      </c>
      <c r="E729" s="21" t="s">
        <v>3552</v>
      </c>
      <c r="F729" s="23" t="s">
        <v>3643</v>
      </c>
      <c r="G729" s="23" t="s">
        <v>4513</v>
      </c>
      <c r="H729" s="24">
        <f>3657208831+395491742</f>
        <v>4052700573</v>
      </c>
      <c r="I729" s="25">
        <v>3894685253</v>
      </c>
      <c r="J729" s="23" t="s">
        <v>3579</v>
      </c>
      <c r="K729" s="23" t="s">
        <v>47</v>
      </c>
      <c r="L729" s="22" t="s">
        <v>1310</v>
      </c>
      <c r="M729" s="22" t="s">
        <v>69</v>
      </c>
      <c r="N729" s="22" t="s">
        <v>1323</v>
      </c>
      <c r="O729" s="22" t="s">
        <v>1312</v>
      </c>
      <c r="P729" s="26" t="s">
        <v>1332</v>
      </c>
      <c r="Q729" s="26" t="s">
        <v>1674</v>
      </c>
      <c r="R729" s="26" t="s">
        <v>4514</v>
      </c>
      <c r="S729" s="27" t="s">
        <v>4515</v>
      </c>
      <c r="T729" s="26" t="s">
        <v>4516</v>
      </c>
      <c r="U729" s="26" t="s">
        <v>1675</v>
      </c>
      <c r="V729" s="28">
        <v>7991</v>
      </c>
      <c r="W729" s="29" t="s">
        <v>4533</v>
      </c>
      <c r="X729" s="30">
        <v>43124.652083333334</v>
      </c>
      <c r="Y729" s="26" t="s">
        <v>4534</v>
      </c>
      <c r="Z729" s="29"/>
      <c r="AA729" s="33">
        <f t="shared" si="11"/>
        <v>0.66</v>
      </c>
      <c r="AB729" s="31" t="s">
        <v>4535</v>
      </c>
      <c r="AC729" s="32" t="s">
        <v>1306</v>
      </c>
      <c r="AD729" s="32" t="s">
        <v>4536</v>
      </c>
      <c r="AE729" s="22" t="s">
        <v>1682</v>
      </c>
      <c r="AF729" s="26" t="s">
        <v>685</v>
      </c>
      <c r="AG729" s="22" t="s">
        <v>1330</v>
      </c>
    </row>
    <row r="730" spans="1:33" ht="105" x14ac:dyDescent="0.25">
      <c r="A730" s="20" t="s">
        <v>1308</v>
      </c>
      <c r="B730" s="21">
        <v>81101510</v>
      </c>
      <c r="C730" s="22" t="s">
        <v>1683</v>
      </c>
      <c r="D730" s="36">
        <v>43100</v>
      </c>
      <c r="E730" s="21" t="s">
        <v>4521</v>
      </c>
      <c r="F730" s="23" t="s">
        <v>3657</v>
      </c>
      <c r="G730" s="23" t="s">
        <v>4513</v>
      </c>
      <c r="H730" s="24">
        <f>342791168+46658704</f>
        <v>389449872</v>
      </c>
      <c r="I730" s="25">
        <f>342791168+46658704</f>
        <v>389449872</v>
      </c>
      <c r="J730" s="23" t="s">
        <v>3579</v>
      </c>
      <c r="K730" s="23" t="s">
        <v>47</v>
      </c>
      <c r="L730" s="22" t="s">
        <v>1310</v>
      </c>
      <c r="M730" s="22" t="s">
        <v>69</v>
      </c>
      <c r="N730" s="22" t="s">
        <v>1323</v>
      </c>
      <c r="O730" s="22" t="s">
        <v>1312</v>
      </c>
      <c r="P730" s="26" t="s">
        <v>1332</v>
      </c>
      <c r="Q730" s="26" t="s">
        <v>1674</v>
      </c>
      <c r="R730" s="26" t="s">
        <v>4514</v>
      </c>
      <c r="S730" s="27" t="s">
        <v>4515</v>
      </c>
      <c r="T730" s="26" t="s">
        <v>4516</v>
      </c>
      <c r="U730" s="26" t="s">
        <v>1675</v>
      </c>
      <c r="V730" s="28">
        <v>8003</v>
      </c>
      <c r="W730" s="29" t="s">
        <v>4537</v>
      </c>
      <c r="X730" s="30">
        <v>43129.731249999997</v>
      </c>
      <c r="Y730" s="26"/>
      <c r="Z730" s="29"/>
      <c r="AA730" s="33">
        <f t="shared" si="11"/>
        <v>0.33</v>
      </c>
      <c r="AB730" s="31"/>
      <c r="AC730" s="32" t="s">
        <v>1306</v>
      </c>
      <c r="AD730" s="32" t="s">
        <v>4538</v>
      </c>
      <c r="AE730" s="22" t="s">
        <v>4482</v>
      </c>
      <c r="AF730" s="26" t="s">
        <v>53</v>
      </c>
      <c r="AG730" s="22" t="s">
        <v>1330</v>
      </c>
    </row>
    <row r="731" spans="1:33" ht="369.75" x14ac:dyDescent="0.25">
      <c r="A731" s="20" t="s">
        <v>1308</v>
      </c>
      <c r="B731" s="21" t="s">
        <v>4367</v>
      </c>
      <c r="C731" s="22" t="s">
        <v>4539</v>
      </c>
      <c r="D731" s="36">
        <v>43100</v>
      </c>
      <c r="E731" s="21" t="s">
        <v>3552</v>
      </c>
      <c r="F731" s="23" t="s">
        <v>3643</v>
      </c>
      <c r="G731" s="23" t="s">
        <v>4513</v>
      </c>
      <c r="H731" s="24">
        <f>3720028159+382845303</f>
        <v>4102873462</v>
      </c>
      <c r="I731" s="25">
        <v>3835200704</v>
      </c>
      <c r="J731" s="23" t="s">
        <v>3579</v>
      </c>
      <c r="K731" s="23" t="s">
        <v>47</v>
      </c>
      <c r="L731" s="22" t="s">
        <v>1310</v>
      </c>
      <c r="M731" s="22" t="s">
        <v>69</v>
      </c>
      <c r="N731" s="22" t="s">
        <v>1323</v>
      </c>
      <c r="O731" s="22" t="s">
        <v>1312</v>
      </c>
      <c r="P731" s="26" t="s">
        <v>1332</v>
      </c>
      <c r="Q731" s="26" t="s">
        <v>1674</v>
      </c>
      <c r="R731" s="26" t="s">
        <v>4514</v>
      </c>
      <c r="S731" s="27" t="s">
        <v>4515</v>
      </c>
      <c r="T731" s="26" t="s">
        <v>4516</v>
      </c>
      <c r="U731" s="26" t="s">
        <v>1675</v>
      </c>
      <c r="V731" s="28">
        <v>7987</v>
      </c>
      <c r="W731" s="29" t="s">
        <v>4540</v>
      </c>
      <c r="X731" s="30">
        <v>43124.521527777775</v>
      </c>
      <c r="Y731" s="26" t="s">
        <v>4541</v>
      </c>
      <c r="Z731" s="29"/>
      <c r="AA731" s="33">
        <f t="shared" si="11"/>
        <v>0.66</v>
      </c>
      <c r="AB731" s="31" t="s">
        <v>4542</v>
      </c>
      <c r="AC731" s="32" t="s">
        <v>1306</v>
      </c>
      <c r="AD731" s="32" t="s">
        <v>4543</v>
      </c>
      <c r="AE731" s="22" t="s">
        <v>1685</v>
      </c>
      <c r="AF731" s="26" t="s">
        <v>685</v>
      </c>
      <c r="AG731" s="22" t="s">
        <v>1330</v>
      </c>
    </row>
    <row r="732" spans="1:33" ht="90" x14ac:dyDescent="0.25">
      <c r="A732" s="20" t="s">
        <v>1308</v>
      </c>
      <c r="B732" s="21">
        <v>81101510</v>
      </c>
      <c r="C732" s="22" t="s">
        <v>1686</v>
      </c>
      <c r="D732" s="36">
        <v>43100</v>
      </c>
      <c r="E732" s="21" t="s">
        <v>4521</v>
      </c>
      <c r="F732" s="23" t="s">
        <v>3657</v>
      </c>
      <c r="G732" s="23" t="s">
        <v>4513</v>
      </c>
      <c r="H732" s="24">
        <f>279964951+6897907</f>
        <v>286862858</v>
      </c>
      <c r="I732" s="25">
        <f>279964951+6897907</f>
        <v>286862858</v>
      </c>
      <c r="J732" s="23" t="s">
        <v>3579</v>
      </c>
      <c r="K732" s="23" t="s">
        <v>47</v>
      </c>
      <c r="L732" s="22" t="s">
        <v>1310</v>
      </c>
      <c r="M732" s="22" t="s">
        <v>69</v>
      </c>
      <c r="N732" s="22" t="s">
        <v>1323</v>
      </c>
      <c r="O732" s="22" t="s">
        <v>1312</v>
      </c>
      <c r="P732" s="26" t="s">
        <v>1332</v>
      </c>
      <c r="Q732" s="26" t="s">
        <v>1674</v>
      </c>
      <c r="R732" s="26" t="s">
        <v>4514</v>
      </c>
      <c r="S732" s="27" t="s">
        <v>4515</v>
      </c>
      <c r="T732" s="26" t="s">
        <v>4516</v>
      </c>
      <c r="U732" s="26" t="s">
        <v>1675</v>
      </c>
      <c r="V732" s="28">
        <v>8005</v>
      </c>
      <c r="W732" s="29" t="s">
        <v>4544</v>
      </c>
      <c r="X732" s="30">
        <v>43129.697916666664</v>
      </c>
      <c r="Y732" s="26"/>
      <c r="Z732" s="29"/>
      <c r="AA732" s="33">
        <f t="shared" si="11"/>
        <v>0.33</v>
      </c>
      <c r="AB732" s="31"/>
      <c r="AC732" s="32" t="s">
        <v>1306</v>
      </c>
      <c r="AD732" s="32" t="s">
        <v>4545</v>
      </c>
      <c r="AE732" s="22" t="s">
        <v>1687</v>
      </c>
      <c r="AF732" s="26" t="s">
        <v>53</v>
      </c>
      <c r="AG732" s="22" t="s">
        <v>1330</v>
      </c>
    </row>
    <row r="733" spans="1:33" ht="409.5" x14ac:dyDescent="0.25">
      <c r="A733" s="20" t="s">
        <v>1308</v>
      </c>
      <c r="B733" s="21">
        <v>72141003</v>
      </c>
      <c r="C733" s="22" t="s">
        <v>4546</v>
      </c>
      <c r="D733" s="36">
        <v>43100</v>
      </c>
      <c r="E733" s="21" t="s">
        <v>3552</v>
      </c>
      <c r="F733" s="23" t="s">
        <v>3643</v>
      </c>
      <c r="G733" s="23" t="s">
        <v>4513</v>
      </c>
      <c r="H733" s="24">
        <f>1833400000+189785195</f>
        <v>2023185195</v>
      </c>
      <c r="I733" s="25">
        <v>1952013042</v>
      </c>
      <c r="J733" s="23" t="s">
        <v>3579</v>
      </c>
      <c r="K733" s="23" t="s">
        <v>47</v>
      </c>
      <c r="L733" s="22" t="s">
        <v>1310</v>
      </c>
      <c r="M733" s="22" t="s">
        <v>69</v>
      </c>
      <c r="N733" s="22" t="s">
        <v>1323</v>
      </c>
      <c r="O733" s="22" t="s">
        <v>1312</v>
      </c>
      <c r="P733" s="26" t="s">
        <v>1332</v>
      </c>
      <c r="Q733" s="26" t="s">
        <v>1674</v>
      </c>
      <c r="R733" s="26" t="s">
        <v>4514</v>
      </c>
      <c r="S733" s="27" t="s">
        <v>4515</v>
      </c>
      <c r="T733" s="26" t="s">
        <v>4516</v>
      </c>
      <c r="U733" s="26" t="s">
        <v>1675</v>
      </c>
      <c r="V733" s="28">
        <v>7990</v>
      </c>
      <c r="W733" s="29" t="s">
        <v>4547</v>
      </c>
      <c r="X733" s="30">
        <v>43124.430555555555</v>
      </c>
      <c r="Y733" s="26" t="s">
        <v>4548</v>
      </c>
      <c r="Z733" s="29"/>
      <c r="AA733" s="33">
        <f t="shared" si="11"/>
        <v>0.66</v>
      </c>
      <c r="AB733" s="31" t="s">
        <v>4549</v>
      </c>
      <c r="AC733" s="32" t="s">
        <v>1306</v>
      </c>
      <c r="AD733" s="32" t="s">
        <v>4550</v>
      </c>
      <c r="AE733" s="22" t="s">
        <v>1688</v>
      </c>
      <c r="AF733" s="26" t="s">
        <v>685</v>
      </c>
      <c r="AG733" s="22" t="s">
        <v>1330</v>
      </c>
    </row>
    <row r="734" spans="1:33" ht="105" x14ac:dyDescent="0.25">
      <c r="A734" s="20" t="s">
        <v>1308</v>
      </c>
      <c r="B734" s="21">
        <v>81101510</v>
      </c>
      <c r="C734" s="22" t="s">
        <v>1689</v>
      </c>
      <c r="D734" s="36">
        <v>43100</v>
      </c>
      <c r="E734" s="21" t="s">
        <v>4521</v>
      </c>
      <c r="F734" s="23" t="s">
        <v>3657</v>
      </c>
      <c r="G734" s="23" t="s">
        <v>4513</v>
      </c>
      <c r="H734" s="24">
        <f>166600000+7423666</f>
        <v>174023666</v>
      </c>
      <c r="I734" s="25">
        <f>166600000+7423666</f>
        <v>174023666</v>
      </c>
      <c r="J734" s="23" t="s">
        <v>3579</v>
      </c>
      <c r="K734" s="23" t="s">
        <v>47</v>
      </c>
      <c r="L734" s="22" t="s">
        <v>1310</v>
      </c>
      <c r="M734" s="22" t="s">
        <v>69</v>
      </c>
      <c r="N734" s="22" t="s">
        <v>1323</v>
      </c>
      <c r="O734" s="22" t="s">
        <v>1312</v>
      </c>
      <c r="P734" s="26" t="s">
        <v>1332</v>
      </c>
      <c r="Q734" s="26" t="s">
        <v>1674</v>
      </c>
      <c r="R734" s="26" t="s">
        <v>4514</v>
      </c>
      <c r="S734" s="27" t="s">
        <v>4515</v>
      </c>
      <c r="T734" s="26" t="s">
        <v>4516</v>
      </c>
      <c r="U734" s="26" t="s">
        <v>1675</v>
      </c>
      <c r="V734" s="28">
        <v>7997</v>
      </c>
      <c r="W734" s="29" t="s">
        <v>4551</v>
      </c>
      <c r="X734" s="30">
        <v>43129.674305555556</v>
      </c>
      <c r="Y734" s="26"/>
      <c r="Z734" s="29"/>
      <c r="AA734" s="33">
        <f t="shared" si="11"/>
        <v>0.33</v>
      </c>
      <c r="AB734" s="31"/>
      <c r="AC734" s="32" t="s">
        <v>1306</v>
      </c>
      <c r="AD734" s="32" t="s">
        <v>4552</v>
      </c>
      <c r="AE734" s="22" t="s">
        <v>1690</v>
      </c>
      <c r="AF734" s="26" t="s">
        <v>53</v>
      </c>
      <c r="AG734" s="22" t="s">
        <v>1330</v>
      </c>
    </row>
    <row r="735" spans="1:33" ht="204" x14ac:dyDescent="0.25">
      <c r="A735" s="20" t="s">
        <v>1308</v>
      </c>
      <c r="B735" s="21" t="s">
        <v>4367</v>
      </c>
      <c r="C735" s="22" t="s">
        <v>1691</v>
      </c>
      <c r="D735" s="36">
        <v>43100</v>
      </c>
      <c r="E735" s="21" t="s">
        <v>3552</v>
      </c>
      <c r="F735" s="23" t="s">
        <v>3643</v>
      </c>
      <c r="G735" s="23" t="s">
        <v>4513</v>
      </c>
      <c r="H735" s="24">
        <f>4196661132+458655487</f>
        <v>4655316619</v>
      </c>
      <c r="I735" s="25">
        <v>4350919167</v>
      </c>
      <c r="J735" s="23" t="s">
        <v>3579</v>
      </c>
      <c r="K735" s="23" t="s">
        <v>47</v>
      </c>
      <c r="L735" s="22" t="s">
        <v>1310</v>
      </c>
      <c r="M735" s="22" t="s">
        <v>69</v>
      </c>
      <c r="N735" s="22" t="s">
        <v>1323</v>
      </c>
      <c r="O735" s="22" t="s">
        <v>1312</v>
      </c>
      <c r="P735" s="26" t="s">
        <v>1332</v>
      </c>
      <c r="Q735" s="26" t="s">
        <v>1674</v>
      </c>
      <c r="R735" s="26" t="s">
        <v>4514</v>
      </c>
      <c r="S735" s="27" t="s">
        <v>4515</v>
      </c>
      <c r="T735" s="26" t="s">
        <v>4516</v>
      </c>
      <c r="U735" s="26" t="s">
        <v>1675</v>
      </c>
      <c r="V735" s="28">
        <v>7992</v>
      </c>
      <c r="W735" s="29" t="s">
        <v>4553</v>
      </c>
      <c r="X735" s="30">
        <v>43124.441666666666</v>
      </c>
      <c r="Y735" s="26" t="s">
        <v>4554</v>
      </c>
      <c r="Z735" s="29">
        <v>4600008090</v>
      </c>
      <c r="AA735" s="33">
        <f t="shared" si="11"/>
        <v>1</v>
      </c>
      <c r="AB735" s="31" t="s">
        <v>4555</v>
      </c>
      <c r="AC735" s="32" t="s">
        <v>1172</v>
      </c>
      <c r="AD735" s="32" t="s">
        <v>4556</v>
      </c>
      <c r="AE735" s="22" t="s">
        <v>1692</v>
      </c>
      <c r="AF735" s="26" t="s">
        <v>685</v>
      </c>
      <c r="AG735" s="22" t="s">
        <v>1330</v>
      </c>
    </row>
    <row r="736" spans="1:33" ht="357" x14ac:dyDescent="0.25">
      <c r="A736" s="20" t="s">
        <v>1308</v>
      </c>
      <c r="B736" s="21">
        <v>81101510</v>
      </c>
      <c r="C736" s="22" t="s">
        <v>4557</v>
      </c>
      <c r="D736" s="36">
        <v>43100</v>
      </c>
      <c r="E736" s="21" t="s">
        <v>4521</v>
      </c>
      <c r="F736" s="23" t="s">
        <v>3657</v>
      </c>
      <c r="G736" s="23" t="s">
        <v>4513</v>
      </c>
      <c r="H736" s="24">
        <f>302493609+14036342</f>
        <v>316529951</v>
      </c>
      <c r="I736" s="25">
        <v>301690966</v>
      </c>
      <c r="J736" s="23" t="s">
        <v>3579</v>
      </c>
      <c r="K736" s="23" t="s">
        <v>47</v>
      </c>
      <c r="L736" s="22" t="s">
        <v>1310</v>
      </c>
      <c r="M736" s="22" t="s">
        <v>69</v>
      </c>
      <c r="N736" s="22" t="s">
        <v>1323</v>
      </c>
      <c r="O736" s="22" t="s">
        <v>1312</v>
      </c>
      <c r="P736" s="26" t="s">
        <v>1332</v>
      </c>
      <c r="Q736" s="26" t="s">
        <v>1674</v>
      </c>
      <c r="R736" s="26" t="s">
        <v>4514</v>
      </c>
      <c r="S736" s="27" t="s">
        <v>4515</v>
      </c>
      <c r="T736" s="26" t="s">
        <v>4516</v>
      </c>
      <c r="U736" s="26" t="s">
        <v>1675</v>
      </c>
      <c r="V736" s="28">
        <v>7998</v>
      </c>
      <c r="W736" s="29" t="s">
        <v>4558</v>
      </c>
      <c r="X736" s="30">
        <v>43129.684027777781</v>
      </c>
      <c r="Y736" s="26" t="s">
        <v>4559</v>
      </c>
      <c r="Z736" s="29"/>
      <c r="AA736" s="33">
        <f t="shared" si="11"/>
        <v>0.66</v>
      </c>
      <c r="AB736" s="31" t="s">
        <v>4560</v>
      </c>
      <c r="AC736" s="32" t="s">
        <v>1306</v>
      </c>
      <c r="AD736" s="32" t="s">
        <v>4561</v>
      </c>
      <c r="AE736" s="22" t="s">
        <v>4562</v>
      </c>
      <c r="AF736" s="26" t="s">
        <v>53</v>
      </c>
      <c r="AG736" s="22" t="s">
        <v>1330</v>
      </c>
    </row>
    <row r="737" spans="1:33" ht="99" x14ac:dyDescent="0.25">
      <c r="A737" s="20" t="s">
        <v>1308</v>
      </c>
      <c r="B737" s="21" t="s">
        <v>4367</v>
      </c>
      <c r="C737" s="22" t="s">
        <v>1694</v>
      </c>
      <c r="D737" s="36">
        <v>43100</v>
      </c>
      <c r="E737" s="21" t="s">
        <v>3552</v>
      </c>
      <c r="F737" s="23" t="s">
        <v>3643</v>
      </c>
      <c r="G737" s="23" t="s">
        <v>4513</v>
      </c>
      <c r="H737" s="24">
        <f>3178021638+130737604+221163504</f>
        <v>3529922746</v>
      </c>
      <c r="I737" s="25">
        <v>3445357364</v>
      </c>
      <c r="J737" s="23" t="s">
        <v>3579</v>
      </c>
      <c r="K737" s="23" t="s">
        <v>47</v>
      </c>
      <c r="L737" s="22" t="s">
        <v>1310</v>
      </c>
      <c r="M737" s="22" t="s">
        <v>69</v>
      </c>
      <c r="N737" s="22" t="s">
        <v>1323</v>
      </c>
      <c r="O737" s="22" t="s">
        <v>1312</v>
      </c>
      <c r="P737" s="26" t="s">
        <v>1332</v>
      </c>
      <c r="Q737" s="26" t="s">
        <v>1674</v>
      </c>
      <c r="R737" s="26" t="s">
        <v>4514</v>
      </c>
      <c r="S737" s="27" t="s">
        <v>4515</v>
      </c>
      <c r="T737" s="26" t="s">
        <v>4516</v>
      </c>
      <c r="U737" s="26" t="s">
        <v>1675</v>
      </c>
      <c r="V737" s="28">
        <v>7983</v>
      </c>
      <c r="W737" s="29" t="s">
        <v>4563</v>
      </c>
      <c r="X737" s="30">
        <v>43124.605555555558</v>
      </c>
      <c r="Y737" s="26"/>
      <c r="Z737" s="29"/>
      <c r="AA737" s="33">
        <f t="shared" si="11"/>
        <v>0.33</v>
      </c>
      <c r="AB737" s="31"/>
      <c r="AC737" s="32" t="s">
        <v>1306</v>
      </c>
      <c r="AD737" s="32" t="s">
        <v>4564</v>
      </c>
      <c r="AE737" s="22" t="s">
        <v>1695</v>
      </c>
      <c r="AF737" s="26" t="s">
        <v>685</v>
      </c>
      <c r="AG737" s="22" t="s">
        <v>1330</v>
      </c>
    </row>
    <row r="738" spans="1:33" ht="90" x14ac:dyDescent="0.25">
      <c r="A738" s="20" t="s">
        <v>1308</v>
      </c>
      <c r="B738" s="21">
        <v>81101510</v>
      </c>
      <c r="C738" s="22" t="s">
        <v>1696</v>
      </c>
      <c r="D738" s="36">
        <v>43100</v>
      </c>
      <c r="E738" s="21" t="s">
        <v>4521</v>
      </c>
      <c r="F738" s="23" t="s">
        <v>3657</v>
      </c>
      <c r="G738" s="23" t="s">
        <v>4513</v>
      </c>
      <c r="H738" s="24">
        <f>321028757+16355122</f>
        <v>337383879</v>
      </c>
      <c r="I738" s="25">
        <f>321028757+16355122</f>
        <v>337383879</v>
      </c>
      <c r="J738" s="23" t="s">
        <v>3579</v>
      </c>
      <c r="K738" s="23" t="s">
        <v>47</v>
      </c>
      <c r="L738" s="22" t="s">
        <v>1310</v>
      </c>
      <c r="M738" s="22" t="s">
        <v>69</v>
      </c>
      <c r="N738" s="22" t="s">
        <v>1323</v>
      </c>
      <c r="O738" s="22" t="s">
        <v>1312</v>
      </c>
      <c r="P738" s="26" t="s">
        <v>1332</v>
      </c>
      <c r="Q738" s="26" t="s">
        <v>1674</v>
      </c>
      <c r="R738" s="26" t="s">
        <v>4514</v>
      </c>
      <c r="S738" s="27" t="s">
        <v>4515</v>
      </c>
      <c r="T738" s="26" t="s">
        <v>4516</v>
      </c>
      <c r="U738" s="26" t="s">
        <v>1675</v>
      </c>
      <c r="V738" s="28">
        <v>8001</v>
      </c>
      <c r="W738" s="29" t="s">
        <v>4565</v>
      </c>
      <c r="X738" s="30">
        <v>43129.67083333333</v>
      </c>
      <c r="Y738" s="26"/>
      <c r="Z738" s="29"/>
      <c r="AA738" s="33">
        <f t="shared" si="11"/>
        <v>0.33</v>
      </c>
      <c r="AB738" s="31"/>
      <c r="AC738" s="32" t="s">
        <v>1306</v>
      </c>
      <c r="AD738" s="32" t="s">
        <v>4566</v>
      </c>
      <c r="AE738" s="22" t="s">
        <v>4567</v>
      </c>
      <c r="AF738" s="26" t="s">
        <v>53</v>
      </c>
      <c r="AG738" s="22" t="s">
        <v>1330</v>
      </c>
    </row>
    <row r="739" spans="1:33" ht="409.5" x14ac:dyDescent="0.25">
      <c r="A739" s="20" t="s">
        <v>1308</v>
      </c>
      <c r="B739" s="21" t="s">
        <v>4367</v>
      </c>
      <c r="C739" s="22" t="s">
        <v>1697</v>
      </c>
      <c r="D739" s="36">
        <v>43100</v>
      </c>
      <c r="E739" s="21" t="s">
        <v>4568</v>
      </c>
      <c r="F739" s="23" t="s">
        <v>3643</v>
      </c>
      <c r="G739" s="23" t="s">
        <v>4513</v>
      </c>
      <c r="H739" s="24">
        <f>1847200000+89035424</f>
        <v>1936235424</v>
      </c>
      <c r="I739" s="25">
        <v>1859925787</v>
      </c>
      <c r="J739" s="23" t="s">
        <v>3579</v>
      </c>
      <c r="K739" s="23" t="s">
        <v>47</v>
      </c>
      <c r="L739" s="22" t="s">
        <v>1310</v>
      </c>
      <c r="M739" s="22" t="s">
        <v>69</v>
      </c>
      <c r="N739" s="22" t="s">
        <v>1323</v>
      </c>
      <c r="O739" s="22" t="s">
        <v>1312</v>
      </c>
      <c r="P739" s="26" t="s">
        <v>1332</v>
      </c>
      <c r="Q739" s="26" t="s">
        <v>1674</v>
      </c>
      <c r="R739" s="26" t="s">
        <v>4514</v>
      </c>
      <c r="S739" s="27" t="s">
        <v>4515</v>
      </c>
      <c r="T739" s="26" t="s">
        <v>4516</v>
      </c>
      <c r="U739" s="26" t="s">
        <v>1675</v>
      </c>
      <c r="V739" s="28">
        <v>7993</v>
      </c>
      <c r="W739" s="29" t="s">
        <v>4569</v>
      </c>
      <c r="X739" s="30">
        <v>43124.454861111109</v>
      </c>
      <c r="Y739" s="26" t="s">
        <v>4570</v>
      </c>
      <c r="Z739" s="29"/>
      <c r="AA739" s="33">
        <f t="shared" si="11"/>
        <v>0.66</v>
      </c>
      <c r="AB739" s="31" t="s">
        <v>4571</v>
      </c>
      <c r="AC739" s="32" t="s">
        <v>1306</v>
      </c>
      <c r="AD739" s="32" t="s">
        <v>4572</v>
      </c>
      <c r="AE739" s="22" t="s">
        <v>1698</v>
      </c>
      <c r="AF739" s="26" t="s">
        <v>685</v>
      </c>
      <c r="AG739" s="22" t="s">
        <v>1330</v>
      </c>
    </row>
    <row r="740" spans="1:33" ht="105" x14ac:dyDescent="0.25">
      <c r="A740" s="20" t="s">
        <v>1308</v>
      </c>
      <c r="B740" s="21">
        <v>81101510</v>
      </c>
      <c r="C740" s="22" t="s">
        <v>1699</v>
      </c>
      <c r="D740" s="36">
        <v>43100</v>
      </c>
      <c r="E740" s="21" t="s">
        <v>4521</v>
      </c>
      <c r="F740" s="23" t="s">
        <v>3657</v>
      </c>
      <c r="G740" s="23" t="s">
        <v>4513</v>
      </c>
      <c r="H740" s="24">
        <f>152794568+6790587</f>
        <v>159585155</v>
      </c>
      <c r="I740" s="25">
        <f>152794568+6790587</f>
        <v>159585155</v>
      </c>
      <c r="J740" s="23" t="s">
        <v>3579</v>
      </c>
      <c r="K740" s="23" t="s">
        <v>47</v>
      </c>
      <c r="L740" s="22" t="s">
        <v>1310</v>
      </c>
      <c r="M740" s="22" t="s">
        <v>69</v>
      </c>
      <c r="N740" s="22" t="s">
        <v>1323</v>
      </c>
      <c r="O740" s="22" t="s">
        <v>1312</v>
      </c>
      <c r="P740" s="26" t="s">
        <v>1332</v>
      </c>
      <c r="Q740" s="26" t="s">
        <v>1674</v>
      </c>
      <c r="R740" s="26" t="s">
        <v>4514</v>
      </c>
      <c r="S740" s="27" t="s">
        <v>4515</v>
      </c>
      <c r="T740" s="26" t="s">
        <v>4516</v>
      </c>
      <c r="U740" s="26" t="s">
        <v>1675</v>
      </c>
      <c r="V740" s="28">
        <v>8004</v>
      </c>
      <c r="W740" s="29" t="s">
        <v>4573</v>
      </c>
      <c r="X740" s="30">
        <v>43129.489583333336</v>
      </c>
      <c r="Y740" s="26"/>
      <c r="Z740" s="29"/>
      <c r="AA740" s="33">
        <f t="shared" si="11"/>
        <v>0.33</v>
      </c>
      <c r="AB740" s="31"/>
      <c r="AC740" s="32" t="s">
        <v>1306</v>
      </c>
      <c r="AD740" s="32" t="s">
        <v>4574</v>
      </c>
      <c r="AE740" s="22" t="s">
        <v>1693</v>
      </c>
      <c r="AF740" s="26" t="s">
        <v>53</v>
      </c>
      <c r="AG740" s="22" t="s">
        <v>1330</v>
      </c>
    </row>
    <row r="741" spans="1:33" ht="409.5" x14ac:dyDescent="0.25">
      <c r="A741" s="20" t="s">
        <v>1308</v>
      </c>
      <c r="B741" s="21" t="s">
        <v>4367</v>
      </c>
      <c r="C741" s="22" t="s">
        <v>1700</v>
      </c>
      <c r="D741" s="36">
        <v>43100</v>
      </c>
      <c r="E741" s="21" t="s">
        <v>3552</v>
      </c>
      <c r="F741" s="23" t="s">
        <v>3643</v>
      </c>
      <c r="G741" s="23" t="s">
        <v>4513</v>
      </c>
      <c r="H741" s="24">
        <f>3720000000+337305877</f>
        <v>4057305877</v>
      </c>
      <c r="I741" s="25">
        <v>3852851065</v>
      </c>
      <c r="J741" s="23" t="s">
        <v>3579</v>
      </c>
      <c r="K741" s="23" t="s">
        <v>47</v>
      </c>
      <c r="L741" s="22" t="s">
        <v>1310</v>
      </c>
      <c r="M741" s="22" t="s">
        <v>69</v>
      </c>
      <c r="N741" s="22" t="s">
        <v>1323</v>
      </c>
      <c r="O741" s="22" t="s">
        <v>1312</v>
      </c>
      <c r="P741" s="26" t="s">
        <v>1332</v>
      </c>
      <c r="Q741" s="26" t="s">
        <v>1674</v>
      </c>
      <c r="R741" s="26" t="s">
        <v>4514</v>
      </c>
      <c r="S741" s="27" t="s">
        <v>4515</v>
      </c>
      <c r="T741" s="26" t="s">
        <v>4516</v>
      </c>
      <c r="U741" s="26" t="s">
        <v>1675</v>
      </c>
      <c r="V741" s="28">
        <v>7982</v>
      </c>
      <c r="W741" s="29" t="s">
        <v>4575</v>
      </c>
      <c r="X741" s="30">
        <v>43124.435416666667</v>
      </c>
      <c r="Y741" s="26" t="s">
        <v>4576</v>
      </c>
      <c r="Z741" s="29"/>
      <c r="AA741" s="33">
        <f t="shared" si="11"/>
        <v>0.66</v>
      </c>
      <c r="AB741" s="31" t="s">
        <v>4577</v>
      </c>
      <c r="AC741" s="32" t="s">
        <v>1306</v>
      </c>
      <c r="AD741" s="32" t="s">
        <v>4578</v>
      </c>
      <c r="AE741" s="22" t="s">
        <v>1701</v>
      </c>
      <c r="AF741" s="26" t="s">
        <v>685</v>
      </c>
      <c r="AG741" s="22" t="s">
        <v>1330</v>
      </c>
    </row>
    <row r="742" spans="1:33" ht="318.75" x14ac:dyDescent="0.25">
      <c r="A742" s="20" t="s">
        <v>1308</v>
      </c>
      <c r="B742" s="21">
        <v>81101510</v>
      </c>
      <c r="C742" s="22" t="s">
        <v>1702</v>
      </c>
      <c r="D742" s="36">
        <v>43100</v>
      </c>
      <c r="E742" s="21" t="s">
        <v>4521</v>
      </c>
      <c r="F742" s="23" t="s">
        <v>3657</v>
      </c>
      <c r="G742" s="23" t="s">
        <v>4513</v>
      </c>
      <c r="H742" s="24">
        <f>279997503+3602071</f>
        <v>283599574</v>
      </c>
      <c r="I742" s="25">
        <v>283483423</v>
      </c>
      <c r="J742" s="23" t="s">
        <v>3579</v>
      </c>
      <c r="K742" s="23" t="s">
        <v>47</v>
      </c>
      <c r="L742" s="22" t="s">
        <v>1310</v>
      </c>
      <c r="M742" s="22" t="s">
        <v>69</v>
      </c>
      <c r="N742" s="22" t="s">
        <v>1323</v>
      </c>
      <c r="O742" s="22" t="s">
        <v>1312</v>
      </c>
      <c r="P742" s="26" t="s">
        <v>1332</v>
      </c>
      <c r="Q742" s="26" t="s">
        <v>1674</v>
      </c>
      <c r="R742" s="26" t="s">
        <v>4514</v>
      </c>
      <c r="S742" s="27" t="s">
        <v>4515</v>
      </c>
      <c r="T742" s="26" t="s">
        <v>4516</v>
      </c>
      <c r="U742" s="26" t="s">
        <v>1675</v>
      </c>
      <c r="V742" s="28">
        <v>7999</v>
      </c>
      <c r="W742" s="29" t="s">
        <v>4579</v>
      </c>
      <c r="X742" s="30">
        <v>43129.53125</v>
      </c>
      <c r="Y742" s="26" t="s">
        <v>4580</v>
      </c>
      <c r="Z742" s="29"/>
      <c r="AA742" s="33">
        <f t="shared" si="11"/>
        <v>0.66</v>
      </c>
      <c r="AB742" s="31" t="s">
        <v>4581</v>
      </c>
      <c r="AC742" s="32" t="s">
        <v>1306</v>
      </c>
      <c r="AD742" s="32" t="s">
        <v>4582</v>
      </c>
      <c r="AE742" s="22" t="s">
        <v>1684</v>
      </c>
      <c r="AF742" s="26" t="s">
        <v>53</v>
      </c>
      <c r="AG742" s="22" t="s">
        <v>1330</v>
      </c>
    </row>
    <row r="743" spans="1:33" ht="118.5" x14ac:dyDescent="0.25">
      <c r="A743" s="20" t="s">
        <v>1308</v>
      </c>
      <c r="B743" s="21" t="s">
        <v>1703</v>
      </c>
      <c r="C743" s="22" t="s">
        <v>4583</v>
      </c>
      <c r="D743" s="36">
        <v>43049.754861111112</v>
      </c>
      <c r="E743" s="21" t="s">
        <v>3559</v>
      </c>
      <c r="F743" s="23" t="s">
        <v>4037</v>
      </c>
      <c r="G743" s="23" t="s">
        <v>4584</v>
      </c>
      <c r="H743" s="24">
        <v>45000000000</v>
      </c>
      <c r="I743" s="25">
        <v>45000000000</v>
      </c>
      <c r="J743" s="23" t="s">
        <v>3579</v>
      </c>
      <c r="K743" s="23" t="s">
        <v>47</v>
      </c>
      <c r="L743" s="22" t="s">
        <v>1310</v>
      </c>
      <c r="M743" s="22" t="s">
        <v>69</v>
      </c>
      <c r="N743" s="22" t="s">
        <v>1323</v>
      </c>
      <c r="O743" s="22" t="s">
        <v>1312</v>
      </c>
      <c r="P743" s="26" t="s">
        <v>1595</v>
      </c>
      <c r="Q743" s="26" t="s">
        <v>1704</v>
      </c>
      <c r="R743" s="26" t="s">
        <v>1705</v>
      </c>
      <c r="S743" s="27" t="s">
        <v>1706</v>
      </c>
      <c r="T743" s="26" t="s">
        <v>1707</v>
      </c>
      <c r="U743" s="26" t="s">
        <v>1708</v>
      </c>
      <c r="V743" s="28" t="s">
        <v>1709</v>
      </c>
      <c r="W743" s="29" t="s">
        <v>4585</v>
      </c>
      <c r="X743" s="30">
        <v>43049.754861111112</v>
      </c>
      <c r="Y743" s="26" t="s">
        <v>1710</v>
      </c>
      <c r="Z743" s="29" t="s">
        <v>1711</v>
      </c>
      <c r="AA743" s="33">
        <f t="shared" si="11"/>
        <v>1</v>
      </c>
      <c r="AB743" s="31" t="s">
        <v>1712</v>
      </c>
      <c r="AC743" s="32" t="s">
        <v>360</v>
      </c>
      <c r="AD743" s="32" t="s">
        <v>4586</v>
      </c>
      <c r="AE743" s="22" t="s">
        <v>1713</v>
      </c>
      <c r="AF743" s="26" t="s">
        <v>53</v>
      </c>
      <c r="AG743" s="22" t="s">
        <v>1330</v>
      </c>
    </row>
    <row r="744" spans="1:33" ht="120" x14ac:dyDescent="0.25">
      <c r="A744" s="20" t="s">
        <v>1308</v>
      </c>
      <c r="B744" s="21" t="s">
        <v>1703</v>
      </c>
      <c r="C744" s="22" t="s">
        <v>4587</v>
      </c>
      <c r="D744" s="36">
        <v>43049.747916666667</v>
      </c>
      <c r="E744" s="21" t="s">
        <v>3559</v>
      </c>
      <c r="F744" s="23" t="s">
        <v>4037</v>
      </c>
      <c r="G744" s="23" t="s">
        <v>4584</v>
      </c>
      <c r="H744" s="24">
        <f>4698965959-469896597</f>
        <v>4229069362</v>
      </c>
      <c r="I744" s="25">
        <f>(4698965959-469896597)+2</f>
        <v>4229069364</v>
      </c>
      <c r="J744" s="23" t="s">
        <v>3579</v>
      </c>
      <c r="K744" s="23" t="s">
        <v>47</v>
      </c>
      <c r="L744" s="22" t="s">
        <v>1310</v>
      </c>
      <c r="M744" s="22" t="s">
        <v>69</v>
      </c>
      <c r="N744" s="22" t="s">
        <v>1323</v>
      </c>
      <c r="O744" s="22" t="s">
        <v>1312</v>
      </c>
      <c r="P744" s="26" t="s">
        <v>1530</v>
      </c>
      <c r="Q744" s="26" t="s">
        <v>1714</v>
      </c>
      <c r="R744" s="26" t="s">
        <v>1715</v>
      </c>
      <c r="S744" s="27" t="s">
        <v>1716</v>
      </c>
      <c r="T744" s="26" t="s">
        <v>4588</v>
      </c>
      <c r="U744" s="26" t="s">
        <v>4589</v>
      </c>
      <c r="V744" s="28" t="s">
        <v>1717</v>
      </c>
      <c r="W744" s="29" t="s">
        <v>4590</v>
      </c>
      <c r="X744" s="30">
        <v>43049.747916666667</v>
      </c>
      <c r="Y744" s="26" t="s">
        <v>1710</v>
      </c>
      <c r="Z744" s="29" t="s">
        <v>1718</v>
      </c>
      <c r="AA744" s="33">
        <f t="shared" si="11"/>
        <v>1</v>
      </c>
      <c r="AB744" s="31" t="s">
        <v>1712</v>
      </c>
      <c r="AC744" s="32" t="s">
        <v>4591</v>
      </c>
      <c r="AD744" s="32" t="s">
        <v>4592</v>
      </c>
      <c r="AE744" s="22" t="s">
        <v>1713</v>
      </c>
      <c r="AF744" s="26" t="s">
        <v>53</v>
      </c>
      <c r="AG744" s="22" t="s">
        <v>1330</v>
      </c>
    </row>
    <row r="745" spans="1:33" ht="90" x14ac:dyDescent="0.25">
      <c r="A745" s="20" t="s">
        <v>1308</v>
      </c>
      <c r="B745" s="21" t="s">
        <v>4367</v>
      </c>
      <c r="C745" s="22" t="s">
        <v>4593</v>
      </c>
      <c r="D745" s="36">
        <v>43146</v>
      </c>
      <c r="E745" s="21" t="s">
        <v>4594</v>
      </c>
      <c r="F745" s="23" t="s">
        <v>3643</v>
      </c>
      <c r="G745" s="23" t="s">
        <v>4584</v>
      </c>
      <c r="H745" s="24">
        <v>4626667247</v>
      </c>
      <c r="I745" s="25">
        <v>4626667247</v>
      </c>
      <c r="J745" s="23" t="s">
        <v>3579</v>
      </c>
      <c r="K745" s="23" t="s">
        <v>47</v>
      </c>
      <c r="L745" s="22" t="s">
        <v>1310</v>
      </c>
      <c r="M745" s="22" t="s">
        <v>69</v>
      </c>
      <c r="N745" s="22" t="s">
        <v>1323</v>
      </c>
      <c r="O745" s="22" t="s">
        <v>1312</v>
      </c>
      <c r="P745" s="26" t="s">
        <v>1332</v>
      </c>
      <c r="Q745" s="26" t="s">
        <v>4595</v>
      </c>
      <c r="R745" s="26" t="s">
        <v>4596</v>
      </c>
      <c r="S745" s="27">
        <v>180125</v>
      </c>
      <c r="T745" s="26" t="s">
        <v>4597</v>
      </c>
      <c r="U745" s="26" t="s">
        <v>4598</v>
      </c>
      <c r="V745" s="28">
        <v>8118</v>
      </c>
      <c r="W745" s="29" t="s">
        <v>4599</v>
      </c>
      <c r="X745" s="30">
        <v>43148.59375</v>
      </c>
      <c r="Y745" s="26"/>
      <c r="Z745" s="29"/>
      <c r="AA745" s="33">
        <f t="shared" si="11"/>
        <v>0.33</v>
      </c>
      <c r="AB745" s="31"/>
      <c r="AC745" s="32" t="s">
        <v>1306</v>
      </c>
      <c r="AD745" s="32" t="s">
        <v>4600</v>
      </c>
      <c r="AE745" s="22" t="s">
        <v>4601</v>
      </c>
      <c r="AF745" s="26" t="s">
        <v>685</v>
      </c>
      <c r="AG745" s="22" t="s">
        <v>1321</v>
      </c>
    </row>
    <row r="746" spans="1:33" ht="90" x14ac:dyDescent="0.25">
      <c r="A746" s="20" t="s">
        <v>1308</v>
      </c>
      <c r="B746" s="21" t="s">
        <v>4602</v>
      </c>
      <c r="C746" s="22" t="s">
        <v>4603</v>
      </c>
      <c r="D746" s="36">
        <v>43146</v>
      </c>
      <c r="E746" s="21" t="s">
        <v>4604</v>
      </c>
      <c r="F746" s="23" t="s">
        <v>3643</v>
      </c>
      <c r="G746" s="23" t="s">
        <v>4584</v>
      </c>
      <c r="H746" s="24">
        <v>8099913240</v>
      </c>
      <c r="I746" s="25">
        <v>7932330436</v>
      </c>
      <c r="J746" s="23" t="s">
        <v>3579</v>
      </c>
      <c r="K746" s="23" t="s">
        <v>47</v>
      </c>
      <c r="L746" s="22" t="s">
        <v>1310</v>
      </c>
      <c r="M746" s="22" t="s">
        <v>69</v>
      </c>
      <c r="N746" s="22" t="s">
        <v>4605</v>
      </c>
      <c r="O746" s="22" t="s">
        <v>1312</v>
      </c>
      <c r="P746" s="26" t="s">
        <v>1332</v>
      </c>
      <c r="Q746" s="26" t="s">
        <v>4606</v>
      </c>
      <c r="R746" s="26" t="s">
        <v>4596</v>
      </c>
      <c r="S746" s="27">
        <v>180125</v>
      </c>
      <c r="T746" s="26" t="s">
        <v>4597</v>
      </c>
      <c r="U746" s="26" t="s">
        <v>4598</v>
      </c>
      <c r="V746" s="28">
        <v>8111</v>
      </c>
      <c r="W746" s="29" t="s">
        <v>4607</v>
      </c>
      <c r="X746" s="30">
        <v>43148.668749999997</v>
      </c>
      <c r="Y746" s="26"/>
      <c r="Z746" s="29"/>
      <c r="AA746" s="33">
        <f t="shared" si="11"/>
        <v>0.33</v>
      </c>
      <c r="AB746" s="31"/>
      <c r="AC746" s="32" t="s">
        <v>1306</v>
      </c>
      <c r="AD746" s="32" t="s">
        <v>4608</v>
      </c>
      <c r="AE746" s="22" t="s">
        <v>4601</v>
      </c>
      <c r="AF746" s="26" t="s">
        <v>685</v>
      </c>
      <c r="AG746" s="22" t="s">
        <v>1321</v>
      </c>
    </row>
    <row r="747" spans="1:33" ht="105" x14ac:dyDescent="0.25">
      <c r="A747" s="20" t="s">
        <v>1308</v>
      </c>
      <c r="B747" s="21" t="s">
        <v>4602</v>
      </c>
      <c r="C747" s="22" t="s">
        <v>4609</v>
      </c>
      <c r="D747" s="36">
        <v>43146</v>
      </c>
      <c r="E747" s="21" t="s">
        <v>4604</v>
      </c>
      <c r="F747" s="23" t="s">
        <v>3643</v>
      </c>
      <c r="G747" s="23" t="s">
        <v>4584</v>
      </c>
      <c r="H747" s="24">
        <v>7794361099</v>
      </c>
      <c r="I747" s="25">
        <v>7794361099</v>
      </c>
      <c r="J747" s="23" t="s">
        <v>3579</v>
      </c>
      <c r="K747" s="23" t="s">
        <v>47</v>
      </c>
      <c r="L747" s="22" t="s">
        <v>1310</v>
      </c>
      <c r="M747" s="22" t="s">
        <v>69</v>
      </c>
      <c r="N747" s="22" t="s">
        <v>4610</v>
      </c>
      <c r="O747" s="22" t="s">
        <v>1312</v>
      </c>
      <c r="P747" s="26" t="s">
        <v>1332</v>
      </c>
      <c r="Q747" s="26" t="s">
        <v>4611</v>
      </c>
      <c r="R747" s="26" t="s">
        <v>4596</v>
      </c>
      <c r="S747" s="27">
        <v>180125</v>
      </c>
      <c r="T747" s="26" t="s">
        <v>4597</v>
      </c>
      <c r="U747" s="26" t="s">
        <v>4598</v>
      </c>
      <c r="V747" s="28">
        <v>8110</v>
      </c>
      <c r="W747" s="29" t="s">
        <v>4612</v>
      </c>
      <c r="X747" s="30">
        <v>43148.662499999999</v>
      </c>
      <c r="Y747" s="26"/>
      <c r="Z747" s="29"/>
      <c r="AA747" s="33">
        <f t="shared" si="11"/>
        <v>0.33</v>
      </c>
      <c r="AB747" s="31"/>
      <c r="AC747" s="32" t="s">
        <v>1306</v>
      </c>
      <c r="AD747" s="32" t="s">
        <v>4613</v>
      </c>
      <c r="AE747" s="22" t="s">
        <v>4601</v>
      </c>
      <c r="AF747" s="26" t="s">
        <v>685</v>
      </c>
      <c r="AG747" s="22" t="s">
        <v>1321</v>
      </c>
    </row>
    <row r="748" spans="1:33" ht="90" x14ac:dyDescent="0.25">
      <c r="A748" s="20" t="s">
        <v>1308</v>
      </c>
      <c r="B748" s="21" t="s">
        <v>4367</v>
      </c>
      <c r="C748" s="22" t="s">
        <v>4614</v>
      </c>
      <c r="D748" s="36">
        <v>43146</v>
      </c>
      <c r="E748" s="21" t="s">
        <v>4594</v>
      </c>
      <c r="F748" s="23" t="s">
        <v>3643</v>
      </c>
      <c r="G748" s="23" t="s">
        <v>4584</v>
      </c>
      <c r="H748" s="24">
        <v>4960192459</v>
      </c>
      <c r="I748" s="25">
        <v>4863886816</v>
      </c>
      <c r="J748" s="23" t="s">
        <v>3579</v>
      </c>
      <c r="K748" s="23" t="s">
        <v>47</v>
      </c>
      <c r="L748" s="22" t="s">
        <v>1310</v>
      </c>
      <c r="M748" s="22" t="s">
        <v>69</v>
      </c>
      <c r="N748" s="22" t="s">
        <v>1323</v>
      </c>
      <c r="O748" s="22" t="s">
        <v>1312</v>
      </c>
      <c r="P748" s="26" t="s">
        <v>1332</v>
      </c>
      <c r="Q748" s="26" t="s">
        <v>4595</v>
      </c>
      <c r="R748" s="26" t="s">
        <v>4596</v>
      </c>
      <c r="S748" s="27">
        <v>180125</v>
      </c>
      <c r="T748" s="26" t="s">
        <v>4597</v>
      </c>
      <c r="U748" s="26" t="s">
        <v>4598</v>
      </c>
      <c r="V748" s="28">
        <v>8124</v>
      </c>
      <c r="W748" s="29" t="s">
        <v>4615</v>
      </c>
      <c r="X748" s="30">
        <v>43148.668749999997</v>
      </c>
      <c r="Y748" s="26"/>
      <c r="Z748" s="29"/>
      <c r="AA748" s="33">
        <f t="shared" si="11"/>
        <v>0.33</v>
      </c>
      <c r="AB748" s="31"/>
      <c r="AC748" s="32" t="s">
        <v>1306</v>
      </c>
      <c r="AD748" s="32" t="s">
        <v>4616</v>
      </c>
      <c r="AE748" s="22" t="s">
        <v>4601</v>
      </c>
      <c r="AF748" s="26" t="s">
        <v>685</v>
      </c>
      <c r="AG748" s="22" t="s">
        <v>1321</v>
      </c>
    </row>
    <row r="749" spans="1:33" ht="90" x14ac:dyDescent="0.25">
      <c r="A749" s="20" t="s">
        <v>1308</v>
      </c>
      <c r="B749" s="21" t="s">
        <v>4367</v>
      </c>
      <c r="C749" s="22" t="s">
        <v>4617</v>
      </c>
      <c r="D749" s="36">
        <v>43146</v>
      </c>
      <c r="E749" s="21" t="s">
        <v>4618</v>
      </c>
      <c r="F749" s="23" t="s">
        <v>3643</v>
      </c>
      <c r="G749" s="23" t="s">
        <v>4584</v>
      </c>
      <c r="H749" s="24">
        <v>7830196430</v>
      </c>
      <c r="I749" s="25">
        <v>7580356991</v>
      </c>
      <c r="J749" s="23" t="s">
        <v>3579</v>
      </c>
      <c r="K749" s="23" t="s">
        <v>47</v>
      </c>
      <c r="L749" s="22" t="s">
        <v>1310</v>
      </c>
      <c r="M749" s="22" t="s">
        <v>69</v>
      </c>
      <c r="N749" s="22" t="s">
        <v>1323</v>
      </c>
      <c r="O749" s="22" t="s">
        <v>1312</v>
      </c>
      <c r="P749" s="26" t="s">
        <v>1332</v>
      </c>
      <c r="Q749" s="26" t="s">
        <v>4595</v>
      </c>
      <c r="R749" s="26" t="s">
        <v>4596</v>
      </c>
      <c r="S749" s="27">
        <v>180125</v>
      </c>
      <c r="T749" s="26" t="s">
        <v>4597</v>
      </c>
      <c r="U749" s="26" t="s">
        <v>4598</v>
      </c>
      <c r="V749" s="28">
        <v>8125</v>
      </c>
      <c r="W749" s="29" t="s">
        <v>4619</v>
      </c>
      <c r="X749" s="30">
        <v>43148.674305555556</v>
      </c>
      <c r="Y749" s="26" t="s">
        <v>4620</v>
      </c>
      <c r="Z749" s="29"/>
      <c r="AA749" s="33">
        <f t="shared" si="11"/>
        <v>0.66</v>
      </c>
      <c r="AB749" s="31"/>
      <c r="AC749" s="32" t="s">
        <v>1306</v>
      </c>
      <c r="AD749" s="32" t="s">
        <v>4621</v>
      </c>
      <c r="AE749" s="22" t="s">
        <v>4601</v>
      </c>
      <c r="AF749" s="26" t="s">
        <v>685</v>
      </c>
      <c r="AG749" s="22" t="s">
        <v>1321</v>
      </c>
    </row>
    <row r="750" spans="1:33" ht="318.75" x14ac:dyDescent="0.25">
      <c r="A750" s="20" t="s">
        <v>1308</v>
      </c>
      <c r="B750" s="21" t="s">
        <v>4367</v>
      </c>
      <c r="C750" s="22" t="s">
        <v>4622</v>
      </c>
      <c r="D750" s="36">
        <v>43146</v>
      </c>
      <c r="E750" s="21" t="s">
        <v>4604</v>
      </c>
      <c r="F750" s="23" t="s">
        <v>3643</v>
      </c>
      <c r="G750" s="23" t="s">
        <v>4584</v>
      </c>
      <c r="H750" s="24">
        <v>7200000000</v>
      </c>
      <c r="I750" s="25">
        <v>6971016733</v>
      </c>
      <c r="J750" s="23" t="s">
        <v>3579</v>
      </c>
      <c r="K750" s="23" t="s">
        <v>47</v>
      </c>
      <c r="L750" s="22" t="s">
        <v>1310</v>
      </c>
      <c r="M750" s="22" t="s">
        <v>69</v>
      </c>
      <c r="N750" s="22" t="s">
        <v>1323</v>
      </c>
      <c r="O750" s="22" t="s">
        <v>1312</v>
      </c>
      <c r="P750" s="26" t="s">
        <v>1332</v>
      </c>
      <c r="Q750" s="26" t="s">
        <v>4595</v>
      </c>
      <c r="R750" s="26" t="s">
        <v>4623</v>
      </c>
      <c r="S750" s="27">
        <v>180126</v>
      </c>
      <c r="T750" s="26" t="s">
        <v>4597</v>
      </c>
      <c r="U750" s="26" t="s">
        <v>4598</v>
      </c>
      <c r="V750" s="28">
        <v>8114</v>
      </c>
      <c r="W750" s="29" t="s">
        <v>4624</v>
      </c>
      <c r="X750" s="30">
        <v>43148.475694444445</v>
      </c>
      <c r="Y750" s="26" t="s">
        <v>4625</v>
      </c>
      <c r="Z750" s="29"/>
      <c r="AA750" s="33">
        <f t="shared" si="11"/>
        <v>0.66</v>
      </c>
      <c r="AB750" s="31" t="s">
        <v>4626</v>
      </c>
      <c r="AC750" s="32" t="s">
        <v>1306</v>
      </c>
      <c r="AD750" s="32" t="s">
        <v>4627</v>
      </c>
      <c r="AE750" s="22" t="s">
        <v>4601</v>
      </c>
      <c r="AF750" s="26" t="s">
        <v>685</v>
      </c>
      <c r="AG750" s="22" t="s">
        <v>1321</v>
      </c>
    </row>
    <row r="751" spans="1:33" ht="105" x14ac:dyDescent="0.25">
      <c r="A751" s="20" t="s">
        <v>1308</v>
      </c>
      <c r="B751" s="21" t="s">
        <v>4367</v>
      </c>
      <c r="C751" s="22" t="s">
        <v>4628</v>
      </c>
      <c r="D751" s="36">
        <v>43146</v>
      </c>
      <c r="E751" s="21" t="s">
        <v>4629</v>
      </c>
      <c r="F751" s="23" t="s">
        <v>3643</v>
      </c>
      <c r="G751" s="23" t="s">
        <v>4584</v>
      </c>
      <c r="H751" s="24">
        <v>3600000000</v>
      </c>
      <c r="I751" s="25">
        <v>3528252435</v>
      </c>
      <c r="J751" s="23" t="s">
        <v>3579</v>
      </c>
      <c r="K751" s="23" t="s">
        <v>47</v>
      </c>
      <c r="L751" s="22" t="s">
        <v>1310</v>
      </c>
      <c r="M751" s="22" t="s">
        <v>69</v>
      </c>
      <c r="N751" s="22" t="s">
        <v>1323</v>
      </c>
      <c r="O751" s="22" t="s">
        <v>1312</v>
      </c>
      <c r="P751" s="26" t="s">
        <v>1332</v>
      </c>
      <c r="Q751" s="26" t="s">
        <v>4595</v>
      </c>
      <c r="R751" s="26" t="s">
        <v>4623</v>
      </c>
      <c r="S751" s="27">
        <v>180126</v>
      </c>
      <c r="T751" s="26" t="s">
        <v>4597</v>
      </c>
      <c r="U751" s="26" t="s">
        <v>4598</v>
      </c>
      <c r="V751" s="28">
        <v>8116</v>
      </c>
      <c r="W751" s="29" t="s">
        <v>4630</v>
      </c>
      <c r="X751" s="30">
        <v>43148.553472222222</v>
      </c>
      <c r="Y751" s="26"/>
      <c r="Z751" s="29"/>
      <c r="AA751" s="33">
        <f t="shared" si="11"/>
        <v>0.33</v>
      </c>
      <c r="AB751" s="31"/>
      <c r="AC751" s="32" t="s">
        <v>1306</v>
      </c>
      <c r="AD751" s="32" t="s">
        <v>4631</v>
      </c>
      <c r="AE751" s="22" t="s">
        <v>4601</v>
      </c>
      <c r="AF751" s="26" t="s">
        <v>685</v>
      </c>
      <c r="AG751" s="22" t="s">
        <v>1321</v>
      </c>
    </row>
    <row r="752" spans="1:33" ht="105" x14ac:dyDescent="0.25">
      <c r="A752" s="20" t="s">
        <v>1308</v>
      </c>
      <c r="B752" s="21" t="s">
        <v>4367</v>
      </c>
      <c r="C752" s="22" t="s">
        <v>4632</v>
      </c>
      <c r="D752" s="36">
        <v>43146</v>
      </c>
      <c r="E752" s="21" t="s">
        <v>4604</v>
      </c>
      <c r="F752" s="23" t="s">
        <v>3643</v>
      </c>
      <c r="G752" s="23" t="s">
        <v>4584</v>
      </c>
      <c r="H752" s="24">
        <v>7200000000</v>
      </c>
      <c r="I752" s="25">
        <v>7200000000</v>
      </c>
      <c r="J752" s="23" t="s">
        <v>57</v>
      </c>
      <c r="K752" s="23" t="s">
        <v>4467</v>
      </c>
      <c r="L752" s="22" t="s">
        <v>1310</v>
      </c>
      <c r="M752" s="22" t="s">
        <v>69</v>
      </c>
      <c r="N752" s="22" t="s">
        <v>1323</v>
      </c>
      <c r="O752" s="22" t="s">
        <v>1312</v>
      </c>
      <c r="P752" s="26" t="s">
        <v>1332</v>
      </c>
      <c r="Q752" s="26" t="s">
        <v>4595</v>
      </c>
      <c r="R752" s="26" t="s">
        <v>4623</v>
      </c>
      <c r="S752" s="27">
        <v>180126</v>
      </c>
      <c r="T752" s="26" t="s">
        <v>4597</v>
      </c>
      <c r="U752" s="26" t="s">
        <v>4598</v>
      </c>
      <c r="V752" s="28">
        <v>8101</v>
      </c>
      <c r="W752" s="29" t="s">
        <v>4633</v>
      </c>
      <c r="X752" s="30">
        <v>43148.631249999999</v>
      </c>
      <c r="Y752" s="26"/>
      <c r="Z752" s="29"/>
      <c r="AA752" s="33">
        <f t="shared" si="11"/>
        <v>0.33</v>
      </c>
      <c r="AB752" s="31"/>
      <c r="AC752" s="32" t="s">
        <v>4634</v>
      </c>
      <c r="AD752" s="32" t="s">
        <v>4635</v>
      </c>
      <c r="AE752" s="22" t="s">
        <v>4601</v>
      </c>
      <c r="AF752" s="26" t="s">
        <v>685</v>
      </c>
      <c r="AG752" s="22" t="s">
        <v>1321</v>
      </c>
    </row>
    <row r="753" spans="1:33" ht="409.5" x14ac:dyDescent="0.25">
      <c r="A753" s="20" t="s">
        <v>1308</v>
      </c>
      <c r="B753" s="21" t="s">
        <v>4367</v>
      </c>
      <c r="C753" s="22" t="s">
        <v>4636</v>
      </c>
      <c r="D753" s="36">
        <v>43146</v>
      </c>
      <c r="E753" s="21" t="s">
        <v>4604</v>
      </c>
      <c r="F753" s="23" t="s">
        <v>3643</v>
      </c>
      <c r="G753" s="23" t="s">
        <v>4584</v>
      </c>
      <c r="H753" s="24">
        <v>7200000000</v>
      </c>
      <c r="I753" s="25">
        <v>6885990800</v>
      </c>
      <c r="J753" s="23" t="s">
        <v>3579</v>
      </c>
      <c r="K753" s="23" t="s">
        <v>47</v>
      </c>
      <c r="L753" s="22" t="s">
        <v>1310</v>
      </c>
      <c r="M753" s="22" t="s">
        <v>69</v>
      </c>
      <c r="N753" s="22" t="s">
        <v>1323</v>
      </c>
      <c r="O753" s="22" t="s">
        <v>1312</v>
      </c>
      <c r="P753" s="26" t="s">
        <v>1332</v>
      </c>
      <c r="Q753" s="26" t="s">
        <v>4595</v>
      </c>
      <c r="R753" s="26" t="s">
        <v>4623</v>
      </c>
      <c r="S753" s="27">
        <v>180126</v>
      </c>
      <c r="T753" s="26" t="s">
        <v>4597</v>
      </c>
      <c r="U753" s="26" t="s">
        <v>4598</v>
      </c>
      <c r="V753" s="28">
        <v>8122</v>
      </c>
      <c r="W753" s="29" t="s">
        <v>4637</v>
      </c>
      <c r="X753" s="30">
        <v>43148.65347222222</v>
      </c>
      <c r="Y753" s="26" t="s">
        <v>4638</v>
      </c>
      <c r="Z753" s="29"/>
      <c r="AA753" s="33">
        <f t="shared" si="11"/>
        <v>0.66</v>
      </c>
      <c r="AB753" s="31" t="s">
        <v>4639</v>
      </c>
      <c r="AC753" s="32" t="s">
        <v>1306</v>
      </c>
      <c r="AD753" s="32" t="s">
        <v>4640</v>
      </c>
      <c r="AE753" s="22" t="s">
        <v>4601</v>
      </c>
      <c r="AF753" s="26" t="s">
        <v>685</v>
      </c>
      <c r="AG753" s="22" t="s">
        <v>1321</v>
      </c>
    </row>
    <row r="754" spans="1:33" ht="105" x14ac:dyDescent="0.25">
      <c r="A754" s="20" t="s">
        <v>1308</v>
      </c>
      <c r="B754" s="21" t="s">
        <v>4367</v>
      </c>
      <c r="C754" s="22" t="s">
        <v>4641</v>
      </c>
      <c r="D754" s="36">
        <v>43146</v>
      </c>
      <c r="E754" s="21" t="s">
        <v>4629</v>
      </c>
      <c r="F754" s="23" t="s">
        <v>3643</v>
      </c>
      <c r="G754" s="23" t="s">
        <v>4584</v>
      </c>
      <c r="H754" s="24">
        <v>3600000000</v>
      </c>
      <c r="I754" s="25">
        <v>3600000000</v>
      </c>
      <c r="J754" s="23" t="s">
        <v>3579</v>
      </c>
      <c r="K754" s="23" t="s">
        <v>47</v>
      </c>
      <c r="L754" s="22" t="s">
        <v>1310</v>
      </c>
      <c r="M754" s="22" t="s">
        <v>69</v>
      </c>
      <c r="N754" s="22" t="s">
        <v>1323</v>
      </c>
      <c r="O754" s="22" t="s">
        <v>1312</v>
      </c>
      <c r="P754" s="26" t="s">
        <v>1332</v>
      </c>
      <c r="Q754" s="26" t="s">
        <v>4595</v>
      </c>
      <c r="R754" s="26" t="s">
        <v>4623</v>
      </c>
      <c r="S754" s="27">
        <v>180126</v>
      </c>
      <c r="T754" s="26" t="s">
        <v>4597</v>
      </c>
      <c r="U754" s="26" t="s">
        <v>4598</v>
      </c>
      <c r="V754" s="28">
        <v>8121</v>
      </c>
      <c r="W754" s="29" t="s">
        <v>4642</v>
      </c>
      <c r="X754" s="30">
        <v>43148.638888888891</v>
      </c>
      <c r="Y754" s="26"/>
      <c r="Z754" s="29"/>
      <c r="AA754" s="33">
        <f t="shared" si="11"/>
        <v>0.33</v>
      </c>
      <c r="AB754" s="31"/>
      <c r="AC754" s="32"/>
      <c r="AD754" s="32" t="s">
        <v>4643</v>
      </c>
      <c r="AE754" s="22" t="s">
        <v>4601</v>
      </c>
      <c r="AF754" s="26" t="s">
        <v>685</v>
      </c>
      <c r="AG754" s="22" t="s">
        <v>1321</v>
      </c>
    </row>
    <row r="755" spans="1:33" ht="135" x14ac:dyDescent="0.25">
      <c r="A755" s="20" t="s">
        <v>1308</v>
      </c>
      <c r="B755" s="21" t="s">
        <v>4367</v>
      </c>
      <c r="C755" s="22" t="s">
        <v>4644</v>
      </c>
      <c r="D755" s="36">
        <v>43146</v>
      </c>
      <c r="E755" s="21" t="s">
        <v>4604</v>
      </c>
      <c r="F755" s="23" t="s">
        <v>3643</v>
      </c>
      <c r="G755" s="23" t="s">
        <v>4584</v>
      </c>
      <c r="H755" s="24">
        <v>6577592007</v>
      </c>
      <c r="I755" s="25">
        <v>6444150991</v>
      </c>
      <c r="J755" s="23" t="s">
        <v>3579</v>
      </c>
      <c r="K755" s="23" t="s">
        <v>47</v>
      </c>
      <c r="L755" s="22" t="s">
        <v>1310</v>
      </c>
      <c r="M755" s="22" t="s">
        <v>69</v>
      </c>
      <c r="N755" s="22" t="s">
        <v>1323</v>
      </c>
      <c r="O755" s="22" t="s">
        <v>1312</v>
      </c>
      <c r="P755" s="26" t="s">
        <v>1443</v>
      </c>
      <c r="Q755" s="26" t="s">
        <v>4645</v>
      </c>
      <c r="R755" s="26" t="s">
        <v>4646</v>
      </c>
      <c r="S755" s="27" t="s">
        <v>4647</v>
      </c>
      <c r="T755" s="26" t="s">
        <v>4648</v>
      </c>
      <c r="U755" s="26" t="s">
        <v>4598</v>
      </c>
      <c r="V755" s="28">
        <v>8117</v>
      </c>
      <c r="W755" s="29" t="s">
        <v>4649</v>
      </c>
      <c r="X755" s="30">
        <v>43148.572222222225</v>
      </c>
      <c r="Y755" s="26"/>
      <c r="Z755" s="29"/>
      <c r="AA755" s="33">
        <f t="shared" si="11"/>
        <v>0.33</v>
      </c>
      <c r="AB755" s="31"/>
      <c r="AC755" s="32" t="s">
        <v>1306</v>
      </c>
      <c r="AD755" s="32" t="s">
        <v>4650</v>
      </c>
      <c r="AE755" s="22" t="s">
        <v>4601</v>
      </c>
      <c r="AF755" s="26" t="s">
        <v>685</v>
      </c>
      <c r="AG755" s="22" t="s">
        <v>1321</v>
      </c>
    </row>
    <row r="756" spans="1:33" ht="90" x14ac:dyDescent="0.25">
      <c r="A756" s="20" t="s">
        <v>1308</v>
      </c>
      <c r="B756" s="21" t="s">
        <v>4367</v>
      </c>
      <c r="C756" s="22" t="s">
        <v>4651</v>
      </c>
      <c r="D756" s="36">
        <v>43146</v>
      </c>
      <c r="E756" s="21" t="s">
        <v>4604</v>
      </c>
      <c r="F756" s="23" t="s">
        <v>3643</v>
      </c>
      <c r="G756" s="23" t="s">
        <v>4584</v>
      </c>
      <c r="H756" s="24">
        <v>6200034100</v>
      </c>
      <c r="I756" s="25">
        <v>6200034100</v>
      </c>
      <c r="J756" s="23" t="s">
        <v>3579</v>
      </c>
      <c r="K756" s="23" t="s">
        <v>47</v>
      </c>
      <c r="L756" s="22" t="s">
        <v>1310</v>
      </c>
      <c r="M756" s="22" t="s">
        <v>69</v>
      </c>
      <c r="N756" s="22" t="s">
        <v>1323</v>
      </c>
      <c r="O756" s="22" t="s">
        <v>1312</v>
      </c>
      <c r="P756" s="26" t="s">
        <v>1443</v>
      </c>
      <c r="Q756" s="26" t="s">
        <v>4645</v>
      </c>
      <c r="R756" s="26" t="s">
        <v>4652</v>
      </c>
      <c r="S756" s="27">
        <v>180124</v>
      </c>
      <c r="T756" s="26" t="s">
        <v>4648</v>
      </c>
      <c r="U756" s="26" t="s">
        <v>4598</v>
      </c>
      <c r="V756" s="28">
        <v>8119</v>
      </c>
      <c r="W756" s="29" t="s">
        <v>4653</v>
      </c>
      <c r="X756" s="30">
        <v>43148.631944444445</v>
      </c>
      <c r="Y756" s="26"/>
      <c r="Z756" s="29"/>
      <c r="AA756" s="33">
        <f t="shared" si="11"/>
        <v>0.33</v>
      </c>
      <c r="AB756" s="31"/>
      <c r="AC756" s="32" t="s">
        <v>1306</v>
      </c>
      <c r="AD756" s="32" t="s">
        <v>4654</v>
      </c>
      <c r="AE756" s="22" t="s">
        <v>4601</v>
      </c>
      <c r="AF756" s="26" t="s">
        <v>685</v>
      </c>
      <c r="AG756" s="22" t="s">
        <v>1321</v>
      </c>
    </row>
    <row r="757" spans="1:33" ht="90" x14ac:dyDescent="0.25">
      <c r="A757" s="20" t="s">
        <v>1308</v>
      </c>
      <c r="B757" s="21" t="s">
        <v>4367</v>
      </c>
      <c r="C757" s="22" t="s">
        <v>4655</v>
      </c>
      <c r="D757" s="36">
        <v>43146</v>
      </c>
      <c r="E757" s="21" t="s">
        <v>4629</v>
      </c>
      <c r="F757" s="23" t="s">
        <v>3643</v>
      </c>
      <c r="G757" s="23" t="s">
        <v>4584</v>
      </c>
      <c r="H757" s="24">
        <v>5103274933</v>
      </c>
      <c r="I757" s="25">
        <v>5103274933</v>
      </c>
      <c r="J757" s="23" t="s">
        <v>3579</v>
      </c>
      <c r="K757" s="23" t="s">
        <v>47</v>
      </c>
      <c r="L757" s="22" t="s">
        <v>1310</v>
      </c>
      <c r="M757" s="22" t="s">
        <v>69</v>
      </c>
      <c r="N757" s="22" t="s">
        <v>1323</v>
      </c>
      <c r="O757" s="22" t="s">
        <v>1312</v>
      </c>
      <c r="P757" s="26" t="s">
        <v>1443</v>
      </c>
      <c r="Q757" s="26" t="s">
        <v>4645</v>
      </c>
      <c r="R757" s="26" t="s">
        <v>4652</v>
      </c>
      <c r="S757" s="27">
        <v>180124</v>
      </c>
      <c r="T757" s="26" t="s">
        <v>4648</v>
      </c>
      <c r="U757" s="26" t="s">
        <v>4598</v>
      </c>
      <c r="V757" s="28">
        <v>8123</v>
      </c>
      <c r="W757" s="29" t="s">
        <v>4656</v>
      </c>
      <c r="X757" s="30">
        <v>43148.68472222222</v>
      </c>
      <c r="Y757" s="26"/>
      <c r="Z757" s="29"/>
      <c r="AA757" s="33">
        <f t="shared" si="11"/>
        <v>0.33</v>
      </c>
      <c r="AB757" s="31"/>
      <c r="AC757" s="32" t="s">
        <v>1306</v>
      </c>
      <c r="AD757" s="32" t="s">
        <v>4657</v>
      </c>
      <c r="AE757" s="22" t="s">
        <v>4601</v>
      </c>
      <c r="AF757" s="26" t="s">
        <v>685</v>
      </c>
      <c r="AG757" s="22" t="s">
        <v>1321</v>
      </c>
    </row>
    <row r="758" spans="1:33" ht="120" x14ac:dyDescent="0.25">
      <c r="A758" s="20" t="s">
        <v>1308</v>
      </c>
      <c r="B758" s="21" t="s">
        <v>4602</v>
      </c>
      <c r="C758" s="22" t="s">
        <v>4658</v>
      </c>
      <c r="D758" s="36">
        <v>43146</v>
      </c>
      <c r="E758" s="21" t="s">
        <v>4604</v>
      </c>
      <c r="F758" s="23" t="s">
        <v>3643</v>
      </c>
      <c r="G758" s="23" t="s">
        <v>4584</v>
      </c>
      <c r="H758" s="24">
        <v>7977304865</v>
      </c>
      <c r="I758" s="25">
        <v>7977304865</v>
      </c>
      <c r="J758" s="23" t="s">
        <v>3579</v>
      </c>
      <c r="K758" s="23" t="s">
        <v>47</v>
      </c>
      <c r="L758" s="22" t="s">
        <v>1310</v>
      </c>
      <c r="M758" s="22" t="s">
        <v>69</v>
      </c>
      <c r="N758" s="22" t="s">
        <v>4605</v>
      </c>
      <c r="O758" s="22" t="s">
        <v>1312</v>
      </c>
      <c r="P758" s="26" t="s">
        <v>1443</v>
      </c>
      <c r="Q758" s="26" t="s">
        <v>4659</v>
      </c>
      <c r="R758" s="26" t="s">
        <v>4652</v>
      </c>
      <c r="S758" s="27">
        <v>180124</v>
      </c>
      <c r="T758" s="26" t="s">
        <v>4648</v>
      </c>
      <c r="U758" s="26" t="s">
        <v>4598</v>
      </c>
      <c r="V758" s="28">
        <v>8108</v>
      </c>
      <c r="W758" s="29" t="s">
        <v>4660</v>
      </c>
      <c r="X758" s="30">
        <v>43148.601388888892</v>
      </c>
      <c r="Y758" s="26"/>
      <c r="Z758" s="29"/>
      <c r="AA758" s="33">
        <f t="shared" si="11"/>
        <v>0.33</v>
      </c>
      <c r="AB758" s="31"/>
      <c r="AC758" s="32" t="s">
        <v>1306</v>
      </c>
      <c r="AD758" s="32" t="s">
        <v>4661</v>
      </c>
      <c r="AE758" s="22" t="s">
        <v>4601</v>
      </c>
      <c r="AF758" s="26" t="s">
        <v>685</v>
      </c>
      <c r="AG758" s="22" t="s">
        <v>1321</v>
      </c>
    </row>
    <row r="759" spans="1:33" ht="105" x14ac:dyDescent="0.25">
      <c r="A759" s="20" t="s">
        <v>1308</v>
      </c>
      <c r="B759" s="21" t="s">
        <v>4602</v>
      </c>
      <c r="C759" s="22" t="s">
        <v>4662</v>
      </c>
      <c r="D759" s="36">
        <v>43146</v>
      </c>
      <c r="E759" s="21" t="s">
        <v>4604</v>
      </c>
      <c r="F759" s="23" t="s">
        <v>3643</v>
      </c>
      <c r="G759" s="23" t="s">
        <v>4584</v>
      </c>
      <c r="H759" s="24">
        <v>8937885260</v>
      </c>
      <c r="I759" s="25">
        <v>8754129381</v>
      </c>
      <c r="J759" s="23" t="s">
        <v>3579</v>
      </c>
      <c r="K759" s="23" t="s">
        <v>47</v>
      </c>
      <c r="L759" s="22" t="s">
        <v>1310</v>
      </c>
      <c r="M759" s="22" t="s">
        <v>69</v>
      </c>
      <c r="N759" s="22" t="s">
        <v>4610</v>
      </c>
      <c r="O759" s="22" t="s">
        <v>1312</v>
      </c>
      <c r="P759" s="26" t="s">
        <v>1443</v>
      </c>
      <c r="Q759" s="26" t="s">
        <v>4663</v>
      </c>
      <c r="R759" s="26" t="s">
        <v>4652</v>
      </c>
      <c r="S759" s="27">
        <v>180124</v>
      </c>
      <c r="T759" s="26" t="s">
        <v>4648</v>
      </c>
      <c r="U759" s="26" t="s">
        <v>4598</v>
      </c>
      <c r="V759" s="28">
        <v>8106</v>
      </c>
      <c r="W759" s="29" t="s">
        <v>4664</v>
      </c>
      <c r="X759" s="30">
        <v>43148.458333333336</v>
      </c>
      <c r="Y759" s="26"/>
      <c r="Z759" s="29"/>
      <c r="AA759" s="33">
        <f t="shared" si="11"/>
        <v>0.33</v>
      </c>
      <c r="AB759" s="31"/>
      <c r="AC759" s="32" t="s">
        <v>1306</v>
      </c>
      <c r="AD759" s="32" t="s">
        <v>4665</v>
      </c>
      <c r="AE759" s="22" t="s">
        <v>4601</v>
      </c>
      <c r="AF759" s="26" t="s">
        <v>685</v>
      </c>
      <c r="AG759" s="22" t="s">
        <v>1321</v>
      </c>
    </row>
    <row r="760" spans="1:33" ht="90" x14ac:dyDescent="0.25">
      <c r="A760" s="20" t="s">
        <v>1308</v>
      </c>
      <c r="B760" s="21" t="s">
        <v>4367</v>
      </c>
      <c r="C760" s="22" t="s">
        <v>4666</v>
      </c>
      <c r="D760" s="36">
        <v>43146</v>
      </c>
      <c r="E760" s="21" t="s">
        <v>4604</v>
      </c>
      <c r="F760" s="23" t="s">
        <v>3643</v>
      </c>
      <c r="G760" s="23" t="s">
        <v>4584</v>
      </c>
      <c r="H760" s="24">
        <v>6200240575</v>
      </c>
      <c r="I760" s="25">
        <v>6129854870</v>
      </c>
      <c r="J760" s="23" t="s">
        <v>3579</v>
      </c>
      <c r="K760" s="23" t="s">
        <v>47</v>
      </c>
      <c r="L760" s="22" t="s">
        <v>1310</v>
      </c>
      <c r="M760" s="22" t="s">
        <v>69</v>
      </c>
      <c r="N760" s="22" t="s">
        <v>1323</v>
      </c>
      <c r="O760" s="22" t="s">
        <v>1312</v>
      </c>
      <c r="P760" s="26" t="s">
        <v>1443</v>
      </c>
      <c r="Q760" s="26" t="s">
        <v>4645</v>
      </c>
      <c r="R760" s="26" t="s">
        <v>4652</v>
      </c>
      <c r="S760" s="27">
        <v>180124</v>
      </c>
      <c r="T760" s="26" t="s">
        <v>4648</v>
      </c>
      <c r="U760" s="26" t="s">
        <v>4598</v>
      </c>
      <c r="V760" s="28">
        <v>8126</v>
      </c>
      <c r="W760" s="29" t="s">
        <v>4667</v>
      </c>
      <c r="X760" s="30">
        <v>43148.7</v>
      </c>
      <c r="Y760" s="26"/>
      <c r="Z760" s="29"/>
      <c r="AA760" s="33">
        <f t="shared" si="11"/>
        <v>0.33</v>
      </c>
      <c r="AB760" s="31"/>
      <c r="AC760" s="32" t="s">
        <v>1306</v>
      </c>
      <c r="AD760" s="32" t="s">
        <v>4668</v>
      </c>
      <c r="AE760" s="22" t="s">
        <v>4601</v>
      </c>
      <c r="AF760" s="26" t="s">
        <v>685</v>
      </c>
      <c r="AG760" s="22" t="s">
        <v>1321</v>
      </c>
    </row>
    <row r="761" spans="1:33" ht="90" x14ac:dyDescent="0.25">
      <c r="A761" s="20" t="s">
        <v>1308</v>
      </c>
      <c r="B761" s="21" t="s">
        <v>4367</v>
      </c>
      <c r="C761" s="22" t="s">
        <v>4669</v>
      </c>
      <c r="D761" s="36">
        <v>43146</v>
      </c>
      <c r="E761" s="21" t="s">
        <v>4604</v>
      </c>
      <c r="F761" s="23" t="s">
        <v>3643</v>
      </c>
      <c r="G761" s="23" t="s">
        <v>4584</v>
      </c>
      <c r="H761" s="24">
        <v>6682311334</v>
      </c>
      <c r="I761" s="25">
        <v>6563606802</v>
      </c>
      <c r="J761" s="23" t="s">
        <v>3579</v>
      </c>
      <c r="K761" s="23" t="s">
        <v>47</v>
      </c>
      <c r="L761" s="22" t="s">
        <v>1310</v>
      </c>
      <c r="M761" s="22" t="s">
        <v>69</v>
      </c>
      <c r="N761" s="22" t="s">
        <v>1323</v>
      </c>
      <c r="O761" s="22" t="s">
        <v>1312</v>
      </c>
      <c r="P761" s="26" t="s">
        <v>1443</v>
      </c>
      <c r="Q761" s="26" t="s">
        <v>4645</v>
      </c>
      <c r="R761" s="26" t="s">
        <v>4652</v>
      </c>
      <c r="S761" s="27">
        <v>180124</v>
      </c>
      <c r="T761" s="26" t="s">
        <v>4648</v>
      </c>
      <c r="U761" s="26" t="s">
        <v>4598</v>
      </c>
      <c r="V761" s="28">
        <v>8115</v>
      </c>
      <c r="W761" s="29" t="s">
        <v>4670</v>
      </c>
      <c r="X761" s="30">
        <v>43148.588194444441</v>
      </c>
      <c r="Y761" s="26"/>
      <c r="Z761" s="29"/>
      <c r="AA761" s="33">
        <f t="shared" si="11"/>
        <v>0.33</v>
      </c>
      <c r="AB761" s="31"/>
      <c r="AC761" s="32" t="s">
        <v>1306</v>
      </c>
      <c r="AD761" s="32" t="s">
        <v>4671</v>
      </c>
      <c r="AE761" s="22" t="s">
        <v>4601</v>
      </c>
      <c r="AF761" s="26" t="s">
        <v>685</v>
      </c>
      <c r="AG761" s="22" t="s">
        <v>1321</v>
      </c>
    </row>
    <row r="762" spans="1:33" ht="90" x14ac:dyDescent="0.25">
      <c r="A762" s="20" t="s">
        <v>1308</v>
      </c>
      <c r="B762" s="21" t="s">
        <v>4367</v>
      </c>
      <c r="C762" s="22" t="s">
        <v>4672</v>
      </c>
      <c r="D762" s="36">
        <v>43146</v>
      </c>
      <c r="E762" s="21" t="s">
        <v>4629</v>
      </c>
      <c r="F762" s="23" t="s">
        <v>3643</v>
      </c>
      <c r="G762" s="23" t="s">
        <v>4584</v>
      </c>
      <c r="H762" s="24">
        <v>3150000000</v>
      </c>
      <c r="I762" s="25">
        <v>3150000000</v>
      </c>
      <c r="J762" s="23" t="s">
        <v>3579</v>
      </c>
      <c r="K762" s="23" t="s">
        <v>47</v>
      </c>
      <c r="L762" s="22" t="s">
        <v>1310</v>
      </c>
      <c r="M762" s="22" t="s">
        <v>69</v>
      </c>
      <c r="N762" s="22" t="s">
        <v>1323</v>
      </c>
      <c r="O762" s="22" t="s">
        <v>1312</v>
      </c>
      <c r="P762" s="26" t="s">
        <v>1443</v>
      </c>
      <c r="Q762" s="26" t="s">
        <v>4645</v>
      </c>
      <c r="R762" s="26" t="s">
        <v>4673</v>
      </c>
      <c r="S762" s="27">
        <v>180129</v>
      </c>
      <c r="T762" s="26" t="s">
        <v>4648</v>
      </c>
      <c r="U762" s="26" t="s">
        <v>4598</v>
      </c>
      <c r="V762" s="28">
        <v>8120</v>
      </c>
      <c r="W762" s="29" t="s">
        <v>4674</v>
      </c>
      <c r="X762" s="30">
        <v>43148.645833333336</v>
      </c>
      <c r="Y762" s="26"/>
      <c r="Z762" s="29"/>
      <c r="AA762" s="33">
        <f t="shared" si="11"/>
        <v>0.33</v>
      </c>
      <c r="AB762" s="31"/>
      <c r="AC762" s="32" t="s">
        <v>1306</v>
      </c>
      <c r="AD762" s="32" t="s">
        <v>4675</v>
      </c>
      <c r="AE762" s="22" t="s">
        <v>4601</v>
      </c>
      <c r="AF762" s="26" t="s">
        <v>685</v>
      </c>
      <c r="AG762" s="22" t="s">
        <v>1321</v>
      </c>
    </row>
    <row r="763" spans="1:33" ht="105" x14ac:dyDescent="0.25">
      <c r="A763" s="20" t="s">
        <v>1308</v>
      </c>
      <c r="B763" s="21" t="s">
        <v>4367</v>
      </c>
      <c r="C763" s="22" t="s">
        <v>4676</v>
      </c>
      <c r="D763" s="36">
        <v>43146</v>
      </c>
      <c r="E763" s="21" t="s">
        <v>4629</v>
      </c>
      <c r="F763" s="23" t="s">
        <v>3643</v>
      </c>
      <c r="G763" s="23" t="s">
        <v>4584</v>
      </c>
      <c r="H763" s="24">
        <v>3150000000</v>
      </c>
      <c r="I763" s="25">
        <v>3084489092</v>
      </c>
      <c r="J763" s="23" t="s">
        <v>3579</v>
      </c>
      <c r="K763" s="23" t="s">
        <v>47</v>
      </c>
      <c r="L763" s="22" t="s">
        <v>1310</v>
      </c>
      <c r="M763" s="22" t="s">
        <v>69</v>
      </c>
      <c r="N763" s="22" t="s">
        <v>1323</v>
      </c>
      <c r="O763" s="22" t="s">
        <v>1312</v>
      </c>
      <c r="P763" s="26" t="s">
        <v>1443</v>
      </c>
      <c r="Q763" s="26" t="s">
        <v>4645</v>
      </c>
      <c r="R763" s="26" t="s">
        <v>4673</v>
      </c>
      <c r="S763" s="27">
        <v>180129</v>
      </c>
      <c r="T763" s="26" t="s">
        <v>4648</v>
      </c>
      <c r="U763" s="26" t="s">
        <v>4598</v>
      </c>
      <c r="V763" s="28">
        <v>8113</v>
      </c>
      <c r="W763" s="29" t="s">
        <v>4677</v>
      </c>
      <c r="X763" s="30">
        <v>43148.489583333336</v>
      </c>
      <c r="Y763" s="26"/>
      <c r="Z763" s="29"/>
      <c r="AA763" s="33">
        <f t="shared" si="11"/>
        <v>0.33</v>
      </c>
      <c r="AB763" s="31"/>
      <c r="AC763" s="32" t="s">
        <v>1306</v>
      </c>
      <c r="AD763" s="32" t="s">
        <v>4678</v>
      </c>
      <c r="AE763" s="22" t="s">
        <v>4601</v>
      </c>
      <c r="AF763" s="26" t="s">
        <v>685</v>
      </c>
      <c r="AG763" s="22" t="s">
        <v>1321</v>
      </c>
    </row>
    <row r="764" spans="1:33" ht="90" x14ac:dyDescent="0.25">
      <c r="A764" s="20" t="s">
        <v>1308</v>
      </c>
      <c r="B764" s="21" t="s">
        <v>4367</v>
      </c>
      <c r="C764" s="22" t="s">
        <v>4679</v>
      </c>
      <c r="D764" s="36">
        <v>43251</v>
      </c>
      <c r="E764" s="21"/>
      <c r="F764" s="23" t="s">
        <v>3643</v>
      </c>
      <c r="G764" s="23" t="s">
        <v>4584</v>
      </c>
      <c r="H764" s="24">
        <v>12717635388</v>
      </c>
      <c r="I764" s="25">
        <v>12717635388</v>
      </c>
      <c r="J764" s="23" t="s">
        <v>57</v>
      </c>
      <c r="K764" s="23" t="s">
        <v>4467</v>
      </c>
      <c r="L764" s="22" t="s">
        <v>1310</v>
      </c>
      <c r="M764" s="22" t="s">
        <v>69</v>
      </c>
      <c r="N764" s="22" t="s">
        <v>1323</v>
      </c>
      <c r="O764" s="22" t="s">
        <v>1312</v>
      </c>
      <c r="P764" s="26" t="s">
        <v>1332</v>
      </c>
      <c r="Q764" s="26" t="s">
        <v>4595</v>
      </c>
      <c r="R764" s="26" t="s">
        <v>4596</v>
      </c>
      <c r="S764" s="27">
        <v>180125</v>
      </c>
      <c r="T764" s="26" t="s">
        <v>4597</v>
      </c>
      <c r="U764" s="26" t="s">
        <v>4598</v>
      </c>
      <c r="V764" s="28"/>
      <c r="W764" s="29"/>
      <c r="X764" s="30"/>
      <c r="Y764" s="26"/>
      <c r="Z764" s="29"/>
      <c r="AA764" s="33" t="str">
        <f t="shared" si="11"/>
        <v/>
      </c>
      <c r="AB764" s="31"/>
      <c r="AC764" s="32" t="s">
        <v>324</v>
      </c>
      <c r="AD764" s="32"/>
      <c r="AE764" s="22" t="s">
        <v>4601</v>
      </c>
      <c r="AF764" s="26" t="s">
        <v>685</v>
      </c>
      <c r="AG764" s="22" t="s">
        <v>1321</v>
      </c>
    </row>
    <row r="765" spans="1:33" ht="90" x14ac:dyDescent="0.25">
      <c r="A765" s="20" t="s">
        <v>1308</v>
      </c>
      <c r="B765" s="21" t="s">
        <v>4367</v>
      </c>
      <c r="C765" s="22" t="s">
        <v>4680</v>
      </c>
      <c r="D765" s="36">
        <v>43251</v>
      </c>
      <c r="E765" s="21"/>
      <c r="F765" s="23" t="s">
        <v>3643</v>
      </c>
      <c r="G765" s="23" t="s">
        <v>4584</v>
      </c>
      <c r="H765" s="24">
        <v>12717635388</v>
      </c>
      <c r="I765" s="25">
        <v>12717635388</v>
      </c>
      <c r="J765" s="23" t="s">
        <v>57</v>
      </c>
      <c r="K765" s="23" t="s">
        <v>4467</v>
      </c>
      <c r="L765" s="22" t="s">
        <v>1310</v>
      </c>
      <c r="M765" s="22" t="s">
        <v>69</v>
      </c>
      <c r="N765" s="22" t="s">
        <v>4605</v>
      </c>
      <c r="O765" s="22" t="s">
        <v>1312</v>
      </c>
      <c r="P765" s="26" t="s">
        <v>1332</v>
      </c>
      <c r="Q765" s="26" t="s">
        <v>4606</v>
      </c>
      <c r="R765" s="26" t="s">
        <v>4596</v>
      </c>
      <c r="S765" s="27">
        <v>180126</v>
      </c>
      <c r="T765" s="26" t="s">
        <v>4597</v>
      </c>
      <c r="U765" s="26" t="s">
        <v>4598</v>
      </c>
      <c r="V765" s="28"/>
      <c r="W765" s="29"/>
      <c r="X765" s="30"/>
      <c r="Y765" s="26"/>
      <c r="Z765" s="29"/>
      <c r="AA765" s="33" t="str">
        <f t="shared" si="11"/>
        <v/>
      </c>
      <c r="AB765" s="31"/>
      <c r="AC765" s="32" t="s">
        <v>324</v>
      </c>
      <c r="AD765" s="32"/>
      <c r="AE765" s="22" t="s">
        <v>4601</v>
      </c>
      <c r="AF765" s="26" t="s">
        <v>685</v>
      </c>
      <c r="AG765" s="22" t="s">
        <v>1321</v>
      </c>
    </row>
    <row r="766" spans="1:33" ht="369.75" x14ac:dyDescent="0.25">
      <c r="A766" s="20" t="s">
        <v>1308</v>
      </c>
      <c r="B766" s="21" t="s">
        <v>4602</v>
      </c>
      <c r="C766" s="22" t="s">
        <v>4681</v>
      </c>
      <c r="D766" s="36">
        <v>43159</v>
      </c>
      <c r="E766" s="21" t="s">
        <v>3553</v>
      </c>
      <c r="F766" s="23" t="s">
        <v>3643</v>
      </c>
      <c r="G766" s="23" t="s">
        <v>4584</v>
      </c>
      <c r="H766" s="24">
        <v>7200000000</v>
      </c>
      <c r="I766" s="25">
        <v>6612692084</v>
      </c>
      <c r="J766" s="23" t="s">
        <v>57</v>
      </c>
      <c r="K766" s="23" t="s">
        <v>4467</v>
      </c>
      <c r="L766" s="22" t="s">
        <v>1310</v>
      </c>
      <c r="M766" s="22" t="s">
        <v>69</v>
      </c>
      <c r="N766" s="22" t="s">
        <v>1323</v>
      </c>
      <c r="O766" s="22" t="s">
        <v>1312</v>
      </c>
      <c r="P766" s="26" t="s">
        <v>1332</v>
      </c>
      <c r="Q766" s="26" t="s">
        <v>4595</v>
      </c>
      <c r="R766" s="26" t="s">
        <v>4623</v>
      </c>
      <c r="S766" s="27">
        <v>180126</v>
      </c>
      <c r="T766" s="26" t="s">
        <v>4597</v>
      </c>
      <c r="U766" s="26" t="s">
        <v>4598</v>
      </c>
      <c r="V766" s="28">
        <v>8137</v>
      </c>
      <c r="W766" s="29" t="s">
        <v>4682</v>
      </c>
      <c r="X766" s="30">
        <v>43159.734027777777</v>
      </c>
      <c r="Y766" s="26" t="s">
        <v>4683</v>
      </c>
      <c r="Z766" s="29"/>
      <c r="AA766" s="33">
        <f t="shared" si="11"/>
        <v>0.66</v>
      </c>
      <c r="AB766" s="31" t="s">
        <v>4684</v>
      </c>
      <c r="AC766" s="32" t="s">
        <v>1306</v>
      </c>
      <c r="AD766" s="32" t="s">
        <v>4685</v>
      </c>
      <c r="AE766" s="22" t="s">
        <v>4601</v>
      </c>
      <c r="AF766" s="26" t="s">
        <v>685</v>
      </c>
      <c r="AG766" s="22" t="s">
        <v>1321</v>
      </c>
    </row>
    <row r="767" spans="1:33" ht="105" x14ac:dyDescent="0.25">
      <c r="A767" s="20" t="s">
        <v>1308</v>
      </c>
      <c r="B767" s="21" t="s">
        <v>4367</v>
      </c>
      <c r="C767" s="22" t="s">
        <v>4686</v>
      </c>
      <c r="D767" s="36">
        <v>43251</v>
      </c>
      <c r="E767" s="21"/>
      <c r="F767" s="23" t="s">
        <v>3643</v>
      </c>
      <c r="G767" s="23" t="s">
        <v>4584</v>
      </c>
      <c r="H767" s="24">
        <v>3600000000</v>
      </c>
      <c r="I767" s="25">
        <v>3600000000</v>
      </c>
      <c r="J767" s="23" t="s">
        <v>57</v>
      </c>
      <c r="K767" s="23" t="s">
        <v>4467</v>
      </c>
      <c r="L767" s="22" t="s">
        <v>1310</v>
      </c>
      <c r="M767" s="22" t="s">
        <v>69</v>
      </c>
      <c r="N767" s="22" t="s">
        <v>1323</v>
      </c>
      <c r="O767" s="22" t="s">
        <v>1312</v>
      </c>
      <c r="P767" s="26" t="s">
        <v>1332</v>
      </c>
      <c r="Q767" s="26" t="s">
        <v>4595</v>
      </c>
      <c r="R767" s="26" t="s">
        <v>4623</v>
      </c>
      <c r="S767" s="27">
        <v>180126</v>
      </c>
      <c r="T767" s="26" t="s">
        <v>4597</v>
      </c>
      <c r="U767" s="26" t="s">
        <v>4598</v>
      </c>
      <c r="V767" s="28"/>
      <c r="W767" s="29" t="s">
        <v>4687</v>
      </c>
      <c r="X767" s="30"/>
      <c r="Y767" s="26"/>
      <c r="Z767" s="29"/>
      <c r="AA767" s="33">
        <f t="shared" si="11"/>
        <v>0</v>
      </c>
      <c r="AB767" s="31"/>
      <c r="AC767" s="32" t="s">
        <v>324</v>
      </c>
      <c r="AD767" s="32"/>
      <c r="AE767" s="22" t="s">
        <v>4601</v>
      </c>
      <c r="AF767" s="26" t="s">
        <v>685</v>
      </c>
      <c r="AG767" s="22" t="s">
        <v>1321</v>
      </c>
    </row>
    <row r="768" spans="1:33" ht="135" x14ac:dyDescent="0.25">
      <c r="A768" s="20" t="s">
        <v>1308</v>
      </c>
      <c r="B768" s="21" t="s">
        <v>4367</v>
      </c>
      <c r="C768" s="22" t="s">
        <v>4688</v>
      </c>
      <c r="D768" s="36">
        <v>43251</v>
      </c>
      <c r="E768" s="21"/>
      <c r="F768" s="23" t="s">
        <v>3643</v>
      </c>
      <c r="G768" s="23" t="s">
        <v>4584</v>
      </c>
      <c r="H768" s="24">
        <v>7896891004</v>
      </c>
      <c r="I768" s="25">
        <v>7896891004</v>
      </c>
      <c r="J768" s="23" t="s">
        <v>57</v>
      </c>
      <c r="K768" s="23" t="s">
        <v>4467</v>
      </c>
      <c r="L768" s="22" t="s">
        <v>1310</v>
      </c>
      <c r="M768" s="22" t="s">
        <v>69</v>
      </c>
      <c r="N768" s="22" t="s">
        <v>4605</v>
      </c>
      <c r="O768" s="22" t="s">
        <v>1312</v>
      </c>
      <c r="P768" s="26" t="s">
        <v>1443</v>
      </c>
      <c r="Q768" s="26" t="s">
        <v>4645</v>
      </c>
      <c r="R768" s="26" t="s">
        <v>4646</v>
      </c>
      <c r="S768" s="27" t="s">
        <v>4647</v>
      </c>
      <c r="T768" s="26" t="s">
        <v>4648</v>
      </c>
      <c r="U768" s="26" t="s">
        <v>4598</v>
      </c>
      <c r="V768" s="28"/>
      <c r="W768" s="29"/>
      <c r="X768" s="30"/>
      <c r="Y768" s="26"/>
      <c r="Z768" s="29"/>
      <c r="AA768" s="33" t="str">
        <f t="shared" si="11"/>
        <v/>
      </c>
      <c r="AB768" s="31"/>
      <c r="AC768" s="32" t="s">
        <v>324</v>
      </c>
      <c r="AD768" s="32"/>
      <c r="AE768" s="22" t="s">
        <v>4601</v>
      </c>
      <c r="AF768" s="26" t="s">
        <v>685</v>
      </c>
      <c r="AG768" s="22" t="s">
        <v>1321</v>
      </c>
    </row>
    <row r="769" spans="1:33" ht="105" x14ac:dyDescent="0.25">
      <c r="A769" s="20" t="s">
        <v>1308</v>
      </c>
      <c r="B769" s="21" t="s">
        <v>4367</v>
      </c>
      <c r="C769" s="22" t="s">
        <v>4689</v>
      </c>
      <c r="D769" s="36">
        <v>43251</v>
      </c>
      <c r="E769" s="21"/>
      <c r="F769" s="23" t="s">
        <v>3643</v>
      </c>
      <c r="G769" s="23" t="s">
        <v>4584</v>
      </c>
      <c r="H769" s="24">
        <v>8854205938</v>
      </c>
      <c r="I769" s="25">
        <v>8854205938</v>
      </c>
      <c r="J769" s="23" t="s">
        <v>57</v>
      </c>
      <c r="K769" s="23" t="s">
        <v>4467</v>
      </c>
      <c r="L769" s="22" t="s">
        <v>1310</v>
      </c>
      <c r="M769" s="22" t="s">
        <v>69</v>
      </c>
      <c r="N769" s="22" t="s">
        <v>4610</v>
      </c>
      <c r="O769" s="22" t="s">
        <v>1312</v>
      </c>
      <c r="P769" s="26" t="s">
        <v>1443</v>
      </c>
      <c r="Q769" s="26" t="s">
        <v>4659</v>
      </c>
      <c r="R769" s="26" t="s">
        <v>4652</v>
      </c>
      <c r="S769" s="27">
        <v>180124</v>
      </c>
      <c r="T769" s="26" t="s">
        <v>4648</v>
      </c>
      <c r="U769" s="26" t="s">
        <v>4598</v>
      </c>
      <c r="V769" s="28"/>
      <c r="W769" s="29"/>
      <c r="X769" s="30"/>
      <c r="Y769" s="26"/>
      <c r="Z769" s="29"/>
      <c r="AA769" s="33" t="str">
        <f t="shared" si="11"/>
        <v/>
      </c>
      <c r="AB769" s="31"/>
      <c r="AC769" s="32" t="s">
        <v>324</v>
      </c>
      <c r="AD769" s="32"/>
      <c r="AE769" s="22" t="s">
        <v>4601</v>
      </c>
      <c r="AF769" s="26" t="s">
        <v>685</v>
      </c>
      <c r="AG769" s="22" t="s">
        <v>1321</v>
      </c>
    </row>
    <row r="770" spans="1:33" ht="135" x14ac:dyDescent="0.25">
      <c r="A770" s="20" t="s">
        <v>1308</v>
      </c>
      <c r="B770" s="21" t="s">
        <v>4367</v>
      </c>
      <c r="C770" s="22" t="s">
        <v>4690</v>
      </c>
      <c r="D770" s="36">
        <v>43251</v>
      </c>
      <c r="E770" s="21"/>
      <c r="F770" s="23" t="s">
        <v>3643</v>
      </c>
      <c r="G770" s="23" t="s">
        <v>4584</v>
      </c>
      <c r="H770" s="24">
        <v>7800911263</v>
      </c>
      <c r="I770" s="25">
        <v>7800911263</v>
      </c>
      <c r="J770" s="23" t="s">
        <v>57</v>
      </c>
      <c r="K770" s="23" t="s">
        <v>4467</v>
      </c>
      <c r="L770" s="22" t="s">
        <v>1310</v>
      </c>
      <c r="M770" s="22" t="s">
        <v>69</v>
      </c>
      <c r="N770" s="22" t="s">
        <v>4691</v>
      </c>
      <c r="O770" s="22" t="s">
        <v>1312</v>
      </c>
      <c r="P770" s="26" t="s">
        <v>1443</v>
      </c>
      <c r="Q770" s="26" t="s">
        <v>4663</v>
      </c>
      <c r="R770" s="26" t="s">
        <v>4646</v>
      </c>
      <c r="S770" s="27" t="s">
        <v>4647</v>
      </c>
      <c r="T770" s="26" t="s">
        <v>4648</v>
      </c>
      <c r="U770" s="26" t="s">
        <v>4598</v>
      </c>
      <c r="V770" s="28"/>
      <c r="W770" s="29"/>
      <c r="X770" s="30"/>
      <c r="Y770" s="26"/>
      <c r="Z770" s="29"/>
      <c r="AA770" s="33" t="str">
        <f t="shared" si="11"/>
        <v/>
      </c>
      <c r="AB770" s="31"/>
      <c r="AC770" s="32" t="s">
        <v>324</v>
      </c>
      <c r="AD770" s="32"/>
      <c r="AE770" s="22" t="s">
        <v>4601</v>
      </c>
      <c r="AF770" s="26" t="s">
        <v>685</v>
      </c>
      <c r="AG770" s="22" t="s">
        <v>1321</v>
      </c>
    </row>
    <row r="771" spans="1:33" ht="120" x14ac:dyDescent="0.25">
      <c r="A771" s="20" t="s">
        <v>1308</v>
      </c>
      <c r="B771" s="21" t="s">
        <v>4367</v>
      </c>
      <c r="C771" s="22" t="s">
        <v>4692</v>
      </c>
      <c r="D771" s="36">
        <v>43251</v>
      </c>
      <c r="E771" s="21"/>
      <c r="F771" s="23" t="s">
        <v>3643</v>
      </c>
      <c r="G771" s="23" t="s">
        <v>4584</v>
      </c>
      <c r="H771" s="24">
        <v>3150000000</v>
      </c>
      <c r="I771" s="25">
        <v>3150000000</v>
      </c>
      <c r="J771" s="23" t="s">
        <v>57</v>
      </c>
      <c r="K771" s="23" t="s">
        <v>4467</v>
      </c>
      <c r="L771" s="22" t="s">
        <v>1310</v>
      </c>
      <c r="M771" s="22" t="s">
        <v>69</v>
      </c>
      <c r="N771" s="22" t="s">
        <v>1323</v>
      </c>
      <c r="O771" s="22" t="s">
        <v>1312</v>
      </c>
      <c r="P771" s="26" t="s">
        <v>1443</v>
      </c>
      <c r="Q771" s="26" t="s">
        <v>4645</v>
      </c>
      <c r="R771" s="26" t="s">
        <v>4673</v>
      </c>
      <c r="S771" s="27">
        <v>180129</v>
      </c>
      <c r="T771" s="26" t="s">
        <v>4648</v>
      </c>
      <c r="U771" s="26" t="s">
        <v>4598</v>
      </c>
      <c r="V771" s="28"/>
      <c r="W771" s="29" t="s">
        <v>4693</v>
      </c>
      <c r="X771" s="30"/>
      <c r="Y771" s="26"/>
      <c r="Z771" s="29"/>
      <c r="AA771" s="33">
        <f t="shared" si="11"/>
        <v>0</v>
      </c>
      <c r="AB771" s="31"/>
      <c r="AC771" s="32" t="s">
        <v>324</v>
      </c>
      <c r="AD771" s="32"/>
      <c r="AE771" s="22" t="s">
        <v>4601</v>
      </c>
      <c r="AF771" s="26" t="s">
        <v>685</v>
      </c>
      <c r="AG771" s="22" t="s">
        <v>1321</v>
      </c>
    </row>
    <row r="772" spans="1:33" ht="90" x14ac:dyDescent="0.25">
      <c r="A772" s="20" t="s">
        <v>1308</v>
      </c>
      <c r="B772" s="21" t="s">
        <v>4367</v>
      </c>
      <c r="C772" s="22" t="s">
        <v>4694</v>
      </c>
      <c r="D772" s="36">
        <v>43251</v>
      </c>
      <c r="E772" s="21"/>
      <c r="F772" s="23" t="s">
        <v>3643</v>
      </c>
      <c r="G772" s="23" t="s">
        <v>4584</v>
      </c>
      <c r="H772" s="24">
        <v>3150000000</v>
      </c>
      <c r="I772" s="25">
        <v>3150000000</v>
      </c>
      <c r="J772" s="23" t="s">
        <v>57</v>
      </c>
      <c r="K772" s="23" t="s">
        <v>4467</v>
      </c>
      <c r="L772" s="22" t="s">
        <v>1310</v>
      </c>
      <c r="M772" s="22" t="s">
        <v>69</v>
      </c>
      <c r="N772" s="22" t="s">
        <v>1323</v>
      </c>
      <c r="O772" s="22" t="s">
        <v>1312</v>
      </c>
      <c r="P772" s="26" t="s">
        <v>1443</v>
      </c>
      <c r="Q772" s="26" t="s">
        <v>4645</v>
      </c>
      <c r="R772" s="26" t="s">
        <v>4673</v>
      </c>
      <c r="S772" s="27">
        <v>180129</v>
      </c>
      <c r="T772" s="26" t="s">
        <v>4648</v>
      </c>
      <c r="U772" s="26" t="s">
        <v>4598</v>
      </c>
      <c r="V772" s="28"/>
      <c r="W772" s="29" t="s">
        <v>4695</v>
      </c>
      <c r="X772" s="30"/>
      <c r="Y772" s="26"/>
      <c r="Z772" s="29"/>
      <c r="AA772" s="33">
        <f t="shared" si="11"/>
        <v>0</v>
      </c>
      <c r="AB772" s="31"/>
      <c r="AC772" s="32" t="s">
        <v>324</v>
      </c>
      <c r="AD772" s="32" t="s">
        <v>4696</v>
      </c>
      <c r="AE772" s="22" t="s">
        <v>4601</v>
      </c>
      <c r="AF772" s="26" t="s">
        <v>685</v>
      </c>
      <c r="AG772" s="22" t="s">
        <v>1321</v>
      </c>
    </row>
    <row r="773" spans="1:33" ht="105" x14ac:dyDescent="0.25">
      <c r="A773" s="20" t="s">
        <v>1308</v>
      </c>
      <c r="B773" s="21" t="s">
        <v>4367</v>
      </c>
      <c r="C773" s="22" t="s">
        <v>4697</v>
      </c>
      <c r="D773" s="36">
        <v>43251</v>
      </c>
      <c r="E773" s="21"/>
      <c r="F773" s="23" t="s">
        <v>3643</v>
      </c>
      <c r="G773" s="23" t="s">
        <v>4584</v>
      </c>
      <c r="H773" s="24">
        <v>3150000000</v>
      </c>
      <c r="I773" s="25">
        <v>3150000000</v>
      </c>
      <c r="J773" s="23" t="s">
        <v>57</v>
      </c>
      <c r="K773" s="23" t="s">
        <v>4467</v>
      </c>
      <c r="L773" s="22" t="s">
        <v>1310</v>
      </c>
      <c r="M773" s="22" t="s">
        <v>69</v>
      </c>
      <c r="N773" s="22" t="s">
        <v>1323</v>
      </c>
      <c r="O773" s="22" t="s">
        <v>1312</v>
      </c>
      <c r="P773" s="26" t="s">
        <v>1443</v>
      </c>
      <c r="Q773" s="26" t="s">
        <v>4645</v>
      </c>
      <c r="R773" s="26" t="s">
        <v>4673</v>
      </c>
      <c r="S773" s="27">
        <v>180129</v>
      </c>
      <c r="T773" s="26" t="s">
        <v>4648</v>
      </c>
      <c r="U773" s="26" t="s">
        <v>4598</v>
      </c>
      <c r="V773" s="28"/>
      <c r="W773" s="29" t="s">
        <v>4698</v>
      </c>
      <c r="X773" s="30"/>
      <c r="Y773" s="26"/>
      <c r="Z773" s="29"/>
      <c r="AA773" s="33">
        <f t="shared" si="11"/>
        <v>0</v>
      </c>
      <c r="AB773" s="31"/>
      <c r="AC773" s="32" t="s">
        <v>324</v>
      </c>
      <c r="AD773" s="32"/>
      <c r="AE773" s="22" t="s">
        <v>4601</v>
      </c>
      <c r="AF773" s="26" t="s">
        <v>685</v>
      </c>
      <c r="AG773" s="22" t="s">
        <v>1321</v>
      </c>
    </row>
    <row r="774" spans="1:33" ht="60" x14ac:dyDescent="0.25">
      <c r="A774" s="20" t="s">
        <v>1308</v>
      </c>
      <c r="B774" s="21" t="s">
        <v>4367</v>
      </c>
      <c r="C774" s="22" t="s">
        <v>1720</v>
      </c>
      <c r="D774" s="36">
        <v>43281</v>
      </c>
      <c r="E774" s="21" t="s">
        <v>3556</v>
      </c>
      <c r="F774" s="23" t="s">
        <v>3643</v>
      </c>
      <c r="G774" s="23" t="s">
        <v>4699</v>
      </c>
      <c r="H774" s="24">
        <v>1659609563</v>
      </c>
      <c r="I774" s="25">
        <v>1659609563</v>
      </c>
      <c r="J774" s="23" t="s">
        <v>3579</v>
      </c>
      <c r="K774" s="23" t="s">
        <v>47</v>
      </c>
      <c r="L774" s="22" t="s">
        <v>1310</v>
      </c>
      <c r="M774" s="22" t="s">
        <v>69</v>
      </c>
      <c r="N774" s="22" t="s">
        <v>1323</v>
      </c>
      <c r="O774" s="22" t="s">
        <v>1312</v>
      </c>
      <c r="P774" s="26" t="s">
        <v>1443</v>
      </c>
      <c r="Q774" s="26" t="s">
        <v>1649</v>
      </c>
      <c r="R774" s="26" t="s">
        <v>4700</v>
      </c>
      <c r="S774" s="27"/>
      <c r="T774" s="26" t="s">
        <v>4701</v>
      </c>
      <c r="U774" s="26" t="s">
        <v>1719</v>
      </c>
      <c r="V774" s="28"/>
      <c r="W774" s="29"/>
      <c r="X774" s="30"/>
      <c r="Y774" s="26"/>
      <c r="Z774" s="29"/>
      <c r="AA774" s="33" t="str">
        <f t="shared" si="11"/>
        <v/>
      </c>
      <c r="AB774" s="31"/>
      <c r="AC774" s="32"/>
      <c r="AD774" s="32"/>
      <c r="AE774" s="22" t="s">
        <v>1721</v>
      </c>
      <c r="AF774" s="26" t="s">
        <v>685</v>
      </c>
      <c r="AG774" s="22" t="s">
        <v>1321</v>
      </c>
    </row>
    <row r="775" spans="1:33" ht="75" x14ac:dyDescent="0.25">
      <c r="A775" s="20" t="s">
        <v>1308</v>
      </c>
      <c r="B775" s="21">
        <v>81101510</v>
      </c>
      <c r="C775" s="22" t="s">
        <v>1722</v>
      </c>
      <c r="D775" s="36">
        <v>43281</v>
      </c>
      <c r="E775" s="21" t="s">
        <v>3556</v>
      </c>
      <c r="F775" s="23" t="s">
        <v>3657</v>
      </c>
      <c r="G775" s="23" t="s">
        <v>4699</v>
      </c>
      <c r="H775" s="24">
        <v>184401062</v>
      </c>
      <c r="I775" s="25">
        <v>184401062</v>
      </c>
      <c r="J775" s="23" t="s">
        <v>3579</v>
      </c>
      <c r="K775" s="23" t="s">
        <v>47</v>
      </c>
      <c r="L775" s="22" t="s">
        <v>1310</v>
      </c>
      <c r="M775" s="22" t="s">
        <v>69</v>
      </c>
      <c r="N775" s="22" t="s">
        <v>1323</v>
      </c>
      <c r="O775" s="22" t="s">
        <v>1312</v>
      </c>
      <c r="P775" s="26" t="s">
        <v>1443</v>
      </c>
      <c r="Q775" s="26" t="s">
        <v>1649</v>
      </c>
      <c r="R775" s="26" t="s">
        <v>4700</v>
      </c>
      <c r="S775" s="27"/>
      <c r="T775" s="26" t="s">
        <v>4701</v>
      </c>
      <c r="U775" s="26" t="s">
        <v>1719</v>
      </c>
      <c r="V775" s="28"/>
      <c r="W775" s="29"/>
      <c r="X775" s="30"/>
      <c r="Y775" s="26"/>
      <c r="Z775" s="29"/>
      <c r="AA775" s="33" t="str">
        <f t="shared" si="11"/>
        <v/>
      </c>
      <c r="AB775" s="31"/>
      <c r="AC775" s="32"/>
      <c r="AD775" s="32"/>
      <c r="AE775" s="22" t="s">
        <v>1535</v>
      </c>
      <c r="AF775" s="26" t="s">
        <v>53</v>
      </c>
      <c r="AG775" s="22" t="s">
        <v>1330</v>
      </c>
    </row>
    <row r="776" spans="1:33" ht="60" x14ac:dyDescent="0.25">
      <c r="A776" s="20" t="s">
        <v>1308</v>
      </c>
      <c r="B776" s="21" t="s">
        <v>4367</v>
      </c>
      <c r="C776" s="22" t="s">
        <v>1723</v>
      </c>
      <c r="D776" s="36">
        <v>43281</v>
      </c>
      <c r="E776" s="21" t="s">
        <v>3556</v>
      </c>
      <c r="F776" s="23" t="s">
        <v>3643</v>
      </c>
      <c r="G776" s="23" t="s">
        <v>4699</v>
      </c>
      <c r="H776" s="24">
        <v>1656000000</v>
      </c>
      <c r="I776" s="25">
        <v>1656000000</v>
      </c>
      <c r="J776" s="23" t="s">
        <v>3579</v>
      </c>
      <c r="K776" s="23" t="s">
        <v>47</v>
      </c>
      <c r="L776" s="22" t="s">
        <v>1310</v>
      </c>
      <c r="M776" s="22" t="s">
        <v>69</v>
      </c>
      <c r="N776" s="22" t="s">
        <v>1323</v>
      </c>
      <c r="O776" s="22" t="s">
        <v>1312</v>
      </c>
      <c r="P776" s="26" t="s">
        <v>1443</v>
      </c>
      <c r="Q776" s="26" t="s">
        <v>1649</v>
      </c>
      <c r="R776" s="26" t="s">
        <v>4700</v>
      </c>
      <c r="S776" s="27"/>
      <c r="T776" s="26" t="s">
        <v>4648</v>
      </c>
      <c r="U776" s="26" t="s">
        <v>1719</v>
      </c>
      <c r="V776" s="28"/>
      <c r="W776" s="29"/>
      <c r="X776" s="30"/>
      <c r="Y776" s="26"/>
      <c r="Z776" s="29"/>
      <c r="AA776" s="33" t="str">
        <f t="shared" si="11"/>
        <v/>
      </c>
      <c r="AB776" s="31"/>
      <c r="AC776" s="32"/>
      <c r="AD776" s="32"/>
      <c r="AE776" s="22" t="s">
        <v>1721</v>
      </c>
      <c r="AF776" s="26" t="s">
        <v>685</v>
      </c>
      <c r="AG776" s="22" t="s">
        <v>1321</v>
      </c>
    </row>
    <row r="777" spans="1:33" ht="75" x14ac:dyDescent="0.25">
      <c r="A777" s="20" t="s">
        <v>1308</v>
      </c>
      <c r="B777" s="21">
        <v>81101510</v>
      </c>
      <c r="C777" s="22" t="s">
        <v>1724</v>
      </c>
      <c r="D777" s="36">
        <v>43281</v>
      </c>
      <c r="E777" s="21" t="s">
        <v>3556</v>
      </c>
      <c r="F777" s="23" t="s">
        <v>3657</v>
      </c>
      <c r="G777" s="23" t="s">
        <v>4699</v>
      </c>
      <c r="H777" s="24">
        <v>184000000</v>
      </c>
      <c r="I777" s="25">
        <v>184000000</v>
      </c>
      <c r="J777" s="23" t="s">
        <v>3579</v>
      </c>
      <c r="K777" s="23" t="s">
        <v>47</v>
      </c>
      <c r="L777" s="22" t="s">
        <v>1310</v>
      </c>
      <c r="M777" s="22" t="s">
        <v>69</v>
      </c>
      <c r="N777" s="22" t="s">
        <v>1323</v>
      </c>
      <c r="O777" s="22" t="s">
        <v>1312</v>
      </c>
      <c r="P777" s="26" t="s">
        <v>1443</v>
      </c>
      <c r="Q777" s="26" t="s">
        <v>1649</v>
      </c>
      <c r="R777" s="26" t="s">
        <v>4700</v>
      </c>
      <c r="S777" s="27"/>
      <c r="T777" s="26" t="s">
        <v>4648</v>
      </c>
      <c r="U777" s="26" t="s">
        <v>1719</v>
      </c>
      <c r="V777" s="28"/>
      <c r="W777" s="29"/>
      <c r="X777" s="30"/>
      <c r="Y777" s="26"/>
      <c r="Z777" s="29"/>
      <c r="AA777" s="33" t="str">
        <f t="shared" si="11"/>
        <v/>
      </c>
      <c r="AB777" s="31"/>
      <c r="AC777" s="32"/>
      <c r="AD777" s="32"/>
      <c r="AE777" s="22" t="s">
        <v>1535</v>
      </c>
      <c r="AF777" s="26" t="s">
        <v>53</v>
      </c>
      <c r="AG777" s="22" t="s">
        <v>1330</v>
      </c>
    </row>
    <row r="778" spans="1:33" ht="60" x14ac:dyDescent="0.25">
      <c r="A778" s="20" t="s">
        <v>1308</v>
      </c>
      <c r="B778" s="21" t="s">
        <v>4367</v>
      </c>
      <c r="C778" s="22" t="s">
        <v>1725</v>
      </c>
      <c r="D778" s="36">
        <v>43281</v>
      </c>
      <c r="E778" s="21" t="s">
        <v>3556</v>
      </c>
      <c r="F778" s="23" t="s">
        <v>3643</v>
      </c>
      <c r="G778" s="23" t="s">
        <v>4699</v>
      </c>
      <c r="H778" s="24">
        <v>1656000000</v>
      </c>
      <c r="I778" s="25">
        <v>1656000000</v>
      </c>
      <c r="J778" s="23" t="s">
        <v>3579</v>
      </c>
      <c r="K778" s="23" t="s">
        <v>47</v>
      </c>
      <c r="L778" s="22" t="s">
        <v>1310</v>
      </c>
      <c r="M778" s="22" t="s">
        <v>69</v>
      </c>
      <c r="N778" s="22" t="s">
        <v>1323</v>
      </c>
      <c r="O778" s="22" t="s">
        <v>1312</v>
      </c>
      <c r="P778" s="26" t="s">
        <v>1443</v>
      </c>
      <c r="Q778" s="26" t="s">
        <v>1649</v>
      </c>
      <c r="R778" s="26" t="s">
        <v>4700</v>
      </c>
      <c r="S778" s="27"/>
      <c r="T778" s="26" t="s">
        <v>4701</v>
      </c>
      <c r="U778" s="26" t="s">
        <v>1719</v>
      </c>
      <c r="V778" s="28"/>
      <c r="W778" s="29"/>
      <c r="X778" s="30"/>
      <c r="Y778" s="26"/>
      <c r="Z778" s="29"/>
      <c r="AA778" s="33" t="str">
        <f t="shared" si="11"/>
        <v/>
      </c>
      <c r="AB778" s="31"/>
      <c r="AC778" s="32"/>
      <c r="AD778" s="32"/>
      <c r="AE778" s="22" t="s">
        <v>1721</v>
      </c>
      <c r="AF778" s="26" t="s">
        <v>685</v>
      </c>
      <c r="AG778" s="22" t="s">
        <v>1321</v>
      </c>
    </row>
    <row r="779" spans="1:33" ht="90" x14ac:dyDescent="0.25">
      <c r="A779" s="20" t="s">
        <v>1308</v>
      </c>
      <c r="B779" s="21">
        <v>81101510</v>
      </c>
      <c r="C779" s="22" t="s">
        <v>1726</v>
      </c>
      <c r="D779" s="36">
        <v>43281</v>
      </c>
      <c r="E779" s="21" t="s">
        <v>3556</v>
      </c>
      <c r="F779" s="23" t="s">
        <v>3657</v>
      </c>
      <c r="G779" s="23" t="s">
        <v>4699</v>
      </c>
      <c r="H779" s="24">
        <v>184000000</v>
      </c>
      <c r="I779" s="25">
        <v>184000000</v>
      </c>
      <c r="J779" s="23" t="s">
        <v>3579</v>
      </c>
      <c r="K779" s="23" t="s">
        <v>47</v>
      </c>
      <c r="L779" s="22" t="s">
        <v>1310</v>
      </c>
      <c r="M779" s="22" t="s">
        <v>69</v>
      </c>
      <c r="N779" s="22" t="s">
        <v>1323</v>
      </c>
      <c r="O779" s="22" t="s">
        <v>1312</v>
      </c>
      <c r="P779" s="26" t="s">
        <v>1443</v>
      </c>
      <c r="Q779" s="26" t="s">
        <v>1649</v>
      </c>
      <c r="R779" s="26" t="s">
        <v>4700</v>
      </c>
      <c r="S779" s="27"/>
      <c r="T779" s="26" t="s">
        <v>4701</v>
      </c>
      <c r="U779" s="26" t="s">
        <v>1719</v>
      </c>
      <c r="V779" s="28"/>
      <c r="W779" s="29"/>
      <c r="X779" s="30"/>
      <c r="Y779" s="26"/>
      <c r="Z779" s="29"/>
      <c r="AA779" s="33" t="str">
        <f t="shared" si="11"/>
        <v/>
      </c>
      <c r="AB779" s="31"/>
      <c r="AC779" s="32"/>
      <c r="AD779" s="32"/>
      <c r="AE779" s="22" t="s">
        <v>1535</v>
      </c>
      <c r="AF779" s="26" t="s">
        <v>53</v>
      </c>
      <c r="AG779" s="22" t="s">
        <v>1330</v>
      </c>
    </row>
    <row r="780" spans="1:33" ht="60" x14ac:dyDescent="0.25">
      <c r="A780" s="20" t="s">
        <v>1308</v>
      </c>
      <c r="B780" s="21" t="s">
        <v>4367</v>
      </c>
      <c r="C780" s="22" t="s">
        <v>1727</v>
      </c>
      <c r="D780" s="36">
        <v>43281</v>
      </c>
      <c r="E780" s="21" t="s">
        <v>3556</v>
      </c>
      <c r="F780" s="23" t="s">
        <v>3643</v>
      </c>
      <c r="G780" s="23" t="s">
        <v>4699</v>
      </c>
      <c r="H780" s="24">
        <v>1656000000</v>
      </c>
      <c r="I780" s="25">
        <v>1656000000</v>
      </c>
      <c r="J780" s="23" t="s">
        <v>3579</v>
      </c>
      <c r="K780" s="23" t="s">
        <v>47</v>
      </c>
      <c r="L780" s="22" t="s">
        <v>1310</v>
      </c>
      <c r="M780" s="22" t="s">
        <v>69</v>
      </c>
      <c r="N780" s="22" t="s">
        <v>1323</v>
      </c>
      <c r="O780" s="22" t="s">
        <v>1312</v>
      </c>
      <c r="P780" s="26" t="s">
        <v>1443</v>
      </c>
      <c r="Q780" s="26" t="s">
        <v>1649</v>
      </c>
      <c r="R780" s="26" t="s">
        <v>4700</v>
      </c>
      <c r="S780" s="27"/>
      <c r="T780" s="26" t="s">
        <v>4648</v>
      </c>
      <c r="U780" s="26" t="s">
        <v>1719</v>
      </c>
      <c r="V780" s="28"/>
      <c r="W780" s="29"/>
      <c r="X780" s="30"/>
      <c r="Y780" s="26"/>
      <c r="Z780" s="29"/>
      <c r="AA780" s="33" t="str">
        <f t="shared" ref="AA780:AA843" si="12">+IF(AND(W780="",X780="",Y780="",Z780=""),"",IF(AND(W780&lt;&gt;"",X780="",Y780="",Z780=""),0%,IF(AND(W780&lt;&gt;"",X780&lt;&gt;"",Y780="",Z780=""),33%,IF(AND(W780&lt;&gt;"",X780&lt;&gt;"",Y780&lt;&gt;"",Z780=""),66%,IF(AND(W780&lt;&gt;"",X780&lt;&gt;"",Y780&lt;&gt;"",Z780&lt;&gt;""),100%,"Información incompleta")))))</f>
        <v/>
      </c>
      <c r="AB780" s="31"/>
      <c r="AC780" s="32"/>
      <c r="AD780" s="32"/>
      <c r="AE780" s="22" t="s">
        <v>1721</v>
      </c>
      <c r="AF780" s="26" t="s">
        <v>685</v>
      </c>
      <c r="AG780" s="22" t="s">
        <v>1321</v>
      </c>
    </row>
    <row r="781" spans="1:33" ht="75" x14ac:dyDescent="0.25">
      <c r="A781" s="20" t="s">
        <v>1308</v>
      </c>
      <c r="B781" s="21">
        <v>81101510</v>
      </c>
      <c r="C781" s="22" t="s">
        <v>1728</v>
      </c>
      <c r="D781" s="36">
        <v>43281</v>
      </c>
      <c r="E781" s="21" t="s">
        <v>3556</v>
      </c>
      <c r="F781" s="23" t="s">
        <v>3657</v>
      </c>
      <c r="G781" s="23" t="s">
        <v>4699</v>
      </c>
      <c r="H781" s="24">
        <v>184000000</v>
      </c>
      <c r="I781" s="25">
        <v>184000000</v>
      </c>
      <c r="J781" s="23" t="s">
        <v>3579</v>
      </c>
      <c r="K781" s="23" t="s">
        <v>47</v>
      </c>
      <c r="L781" s="22" t="s">
        <v>1310</v>
      </c>
      <c r="M781" s="22" t="s">
        <v>69</v>
      </c>
      <c r="N781" s="22" t="s">
        <v>1323</v>
      </c>
      <c r="O781" s="22" t="s">
        <v>1312</v>
      </c>
      <c r="P781" s="26" t="s">
        <v>1443</v>
      </c>
      <c r="Q781" s="26" t="s">
        <v>1649</v>
      </c>
      <c r="R781" s="26" t="s">
        <v>4700</v>
      </c>
      <c r="S781" s="27"/>
      <c r="T781" s="26" t="s">
        <v>4648</v>
      </c>
      <c r="U781" s="26" t="s">
        <v>1719</v>
      </c>
      <c r="V781" s="28"/>
      <c r="W781" s="29"/>
      <c r="X781" s="30"/>
      <c r="Y781" s="26"/>
      <c r="Z781" s="29"/>
      <c r="AA781" s="33" t="str">
        <f t="shared" si="12"/>
        <v/>
      </c>
      <c r="AB781" s="31"/>
      <c r="AC781" s="32"/>
      <c r="AD781" s="32"/>
      <c r="AE781" s="22" t="s">
        <v>1535</v>
      </c>
      <c r="AF781" s="26" t="s">
        <v>53</v>
      </c>
      <c r="AG781" s="22" t="s">
        <v>1330</v>
      </c>
    </row>
    <row r="782" spans="1:33" ht="60" x14ac:dyDescent="0.25">
      <c r="A782" s="20" t="s">
        <v>1308</v>
      </c>
      <c r="B782" s="21" t="s">
        <v>4367</v>
      </c>
      <c r="C782" s="22" t="s">
        <v>4702</v>
      </c>
      <c r="D782" s="36">
        <v>43281</v>
      </c>
      <c r="E782" s="21" t="s">
        <v>3556</v>
      </c>
      <c r="F782" s="23" t="s">
        <v>3643</v>
      </c>
      <c r="G782" s="23" t="s">
        <v>4699</v>
      </c>
      <c r="H782" s="24">
        <v>1656000000</v>
      </c>
      <c r="I782" s="25">
        <v>1656000000</v>
      </c>
      <c r="J782" s="23" t="s">
        <v>3579</v>
      </c>
      <c r="K782" s="23" t="s">
        <v>47</v>
      </c>
      <c r="L782" s="22" t="s">
        <v>1310</v>
      </c>
      <c r="M782" s="22" t="s">
        <v>69</v>
      </c>
      <c r="N782" s="22" t="s">
        <v>1323</v>
      </c>
      <c r="O782" s="22" t="s">
        <v>1312</v>
      </c>
      <c r="P782" s="26" t="s">
        <v>1443</v>
      </c>
      <c r="Q782" s="26" t="s">
        <v>1649</v>
      </c>
      <c r="R782" s="26" t="s">
        <v>4700</v>
      </c>
      <c r="S782" s="27"/>
      <c r="T782" s="26" t="s">
        <v>4701</v>
      </c>
      <c r="U782" s="26" t="s">
        <v>1719</v>
      </c>
      <c r="V782" s="28"/>
      <c r="W782" s="29"/>
      <c r="X782" s="30"/>
      <c r="Y782" s="26"/>
      <c r="Z782" s="29"/>
      <c r="AA782" s="33" t="str">
        <f t="shared" si="12"/>
        <v/>
      </c>
      <c r="AB782" s="31"/>
      <c r="AC782" s="32"/>
      <c r="AD782" s="32"/>
      <c r="AE782" s="22" t="s">
        <v>1721</v>
      </c>
      <c r="AF782" s="26" t="s">
        <v>685</v>
      </c>
      <c r="AG782" s="22" t="s">
        <v>1321</v>
      </c>
    </row>
    <row r="783" spans="1:33" ht="75" x14ac:dyDescent="0.25">
      <c r="A783" s="20" t="s">
        <v>1308</v>
      </c>
      <c r="B783" s="21">
        <v>81101510</v>
      </c>
      <c r="C783" s="22" t="s">
        <v>4703</v>
      </c>
      <c r="D783" s="36">
        <v>43281</v>
      </c>
      <c r="E783" s="21" t="s">
        <v>3556</v>
      </c>
      <c r="F783" s="23" t="s">
        <v>3657</v>
      </c>
      <c r="G783" s="23" t="s">
        <v>4699</v>
      </c>
      <c r="H783" s="24">
        <v>184000000</v>
      </c>
      <c r="I783" s="25">
        <v>184000000</v>
      </c>
      <c r="J783" s="23" t="s">
        <v>3579</v>
      </c>
      <c r="K783" s="23" t="s">
        <v>47</v>
      </c>
      <c r="L783" s="22" t="s">
        <v>1310</v>
      </c>
      <c r="M783" s="22" t="s">
        <v>69</v>
      </c>
      <c r="N783" s="22" t="s">
        <v>1323</v>
      </c>
      <c r="O783" s="22" t="s">
        <v>1312</v>
      </c>
      <c r="P783" s="26" t="s">
        <v>1443</v>
      </c>
      <c r="Q783" s="26" t="s">
        <v>1649</v>
      </c>
      <c r="R783" s="26" t="s">
        <v>4700</v>
      </c>
      <c r="S783" s="27"/>
      <c r="T783" s="26" t="s">
        <v>4701</v>
      </c>
      <c r="U783" s="26" t="s">
        <v>1719</v>
      </c>
      <c r="V783" s="28"/>
      <c r="W783" s="29"/>
      <c r="X783" s="30"/>
      <c r="Y783" s="26"/>
      <c r="Z783" s="29"/>
      <c r="AA783" s="33" t="str">
        <f t="shared" si="12"/>
        <v/>
      </c>
      <c r="AB783" s="31"/>
      <c r="AC783" s="32"/>
      <c r="AD783" s="32"/>
      <c r="AE783" s="22" t="s">
        <v>1535</v>
      </c>
      <c r="AF783" s="26" t="s">
        <v>53</v>
      </c>
      <c r="AG783" s="22" t="s">
        <v>1330</v>
      </c>
    </row>
    <row r="784" spans="1:33" ht="60" x14ac:dyDescent="0.25">
      <c r="A784" s="20" t="s">
        <v>1308</v>
      </c>
      <c r="B784" s="21" t="s">
        <v>4367</v>
      </c>
      <c r="C784" s="22" t="s">
        <v>4704</v>
      </c>
      <c r="D784" s="36">
        <v>43281</v>
      </c>
      <c r="E784" s="21" t="s">
        <v>3556</v>
      </c>
      <c r="F784" s="23" t="s">
        <v>3643</v>
      </c>
      <c r="G784" s="23" t="s">
        <v>4699</v>
      </c>
      <c r="H784" s="24">
        <v>1656000000</v>
      </c>
      <c r="I784" s="25">
        <v>1656000000</v>
      </c>
      <c r="J784" s="23" t="s">
        <v>3579</v>
      </c>
      <c r="K784" s="23" t="s">
        <v>47</v>
      </c>
      <c r="L784" s="22" t="s">
        <v>1310</v>
      </c>
      <c r="M784" s="22" t="s">
        <v>69</v>
      </c>
      <c r="N784" s="22" t="s">
        <v>1323</v>
      </c>
      <c r="O784" s="22" t="s">
        <v>1312</v>
      </c>
      <c r="P784" s="26" t="s">
        <v>1443</v>
      </c>
      <c r="Q784" s="26" t="s">
        <v>1649</v>
      </c>
      <c r="R784" s="26" t="s">
        <v>1650</v>
      </c>
      <c r="S784" s="27"/>
      <c r="T784" s="26" t="s">
        <v>1587</v>
      </c>
      <c r="U784" s="26" t="s">
        <v>1719</v>
      </c>
      <c r="V784" s="28"/>
      <c r="W784" s="29"/>
      <c r="X784" s="30"/>
      <c r="Y784" s="26"/>
      <c r="Z784" s="29"/>
      <c r="AA784" s="33" t="str">
        <f t="shared" si="12"/>
        <v/>
      </c>
      <c r="AB784" s="31"/>
      <c r="AC784" s="32"/>
      <c r="AD784" s="32"/>
      <c r="AE784" s="22" t="s">
        <v>1721</v>
      </c>
      <c r="AF784" s="26" t="s">
        <v>685</v>
      </c>
      <c r="AG784" s="22" t="s">
        <v>1321</v>
      </c>
    </row>
    <row r="785" spans="1:33" ht="90" x14ac:dyDescent="0.25">
      <c r="A785" s="20" t="s">
        <v>1308</v>
      </c>
      <c r="B785" s="21">
        <v>81101510</v>
      </c>
      <c r="C785" s="22" t="s">
        <v>4705</v>
      </c>
      <c r="D785" s="36">
        <v>43281</v>
      </c>
      <c r="E785" s="21" t="s">
        <v>3556</v>
      </c>
      <c r="F785" s="23" t="s">
        <v>3657</v>
      </c>
      <c r="G785" s="23" t="s">
        <v>4699</v>
      </c>
      <c r="H785" s="24">
        <v>184000000</v>
      </c>
      <c r="I785" s="25">
        <v>184000000</v>
      </c>
      <c r="J785" s="23" t="s">
        <v>3579</v>
      </c>
      <c r="K785" s="23" t="s">
        <v>47</v>
      </c>
      <c r="L785" s="22" t="s">
        <v>1310</v>
      </c>
      <c r="M785" s="22" t="s">
        <v>69</v>
      </c>
      <c r="N785" s="22" t="s">
        <v>1323</v>
      </c>
      <c r="O785" s="22" t="s">
        <v>1312</v>
      </c>
      <c r="P785" s="26" t="s">
        <v>1443</v>
      </c>
      <c r="Q785" s="26" t="s">
        <v>1649</v>
      </c>
      <c r="R785" s="26" t="s">
        <v>1650</v>
      </c>
      <c r="S785" s="27"/>
      <c r="T785" s="26" t="s">
        <v>1587</v>
      </c>
      <c r="U785" s="26" t="s">
        <v>1719</v>
      </c>
      <c r="V785" s="28"/>
      <c r="W785" s="29"/>
      <c r="X785" s="30"/>
      <c r="Y785" s="26"/>
      <c r="Z785" s="29"/>
      <c r="AA785" s="33" t="str">
        <f t="shared" si="12"/>
        <v/>
      </c>
      <c r="AB785" s="31"/>
      <c r="AC785" s="32"/>
      <c r="AD785" s="32"/>
      <c r="AE785" s="22" t="s">
        <v>1535</v>
      </c>
      <c r="AF785" s="26" t="s">
        <v>53</v>
      </c>
      <c r="AG785" s="22" t="s">
        <v>1330</v>
      </c>
    </row>
    <row r="786" spans="1:33" ht="60" x14ac:dyDescent="0.25">
      <c r="A786" s="20" t="s">
        <v>1308</v>
      </c>
      <c r="B786" s="21" t="s">
        <v>4367</v>
      </c>
      <c r="C786" s="22" t="s">
        <v>4706</v>
      </c>
      <c r="D786" s="36">
        <v>43281</v>
      </c>
      <c r="E786" s="21" t="s">
        <v>3556</v>
      </c>
      <c r="F786" s="23" t="s">
        <v>3643</v>
      </c>
      <c r="G786" s="23" t="s">
        <v>4699</v>
      </c>
      <c r="H786" s="24">
        <v>1656000000</v>
      </c>
      <c r="I786" s="25">
        <v>1656000000</v>
      </c>
      <c r="J786" s="23" t="s">
        <v>3579</v>
      </c>
      <c r="K786" s="23" t="s">
        <v>47</v>
      </c>
      <c r="L786" s="22" t="s">
        <v>1310</v>
      </c>
      <c r="M786" s="22" t="s">
        <v>69</v>
      </c>
      <c r="N786" s="22" t="s">
        <v>1323</v>
      </c>
      <c r="O786" s="22" t="s">
        <v>1312</v>
      </c>
      <c r="P786" s="26" t="s">
        <v>1443</v>
      </c>
      <c r="Q786" s="26" t="s">
        <v>1649</v>
      </c>
      <c r="R786" s="26" t="s">
        <v>4700</v>
      </c>
      <c r="S786" s="27"/>
      <c r="T786" s="26" t="s">
        <v>4701</v>
      </c>
      <c r="U786" s="26" t="s">
        <v>1719</v>
      </c>
      <c r="V786" s="28"/>
      <c r="W786" s="29"/>
      <c r="X786" s="30"/>
      <c r="Y786" s="26"/>
      <c r="Z786" s="29"/>
      <c r="AA786" s="33" t="str">
        <f t="shared" si="12"/>
        <v/>
      </c>
      <c r="AB786" s="31"/>
      <c r="AC786" s="32"/>
      <c r="AD786" s="32"/>
      <c r="AE786" s="22" t="s">
        <v>1721</v>
      </c>
      <c r="AF786" s="26" t="s">
        <v>685</v>
      </c>
      <c r="AG786" s="22" t="s">
        <v>1321</v>
      </c>
    </row>
    <row r="787" spans="1:33" ht="75" x14ac:dyDescent="0.25">
      <c r="A787" s="20" t="s">
        <v>1308</v>
      </c>
      <c r="B787" s="21">
        <v>81101510</v>
      </c>
      <c r="C787" s="22" t="s">
        <v>4707</v>
      </c>
      <c r="D787" s="36">
        <v>43281</v>
      </c>
      <c r="E787" s="21" t="s">
        <v>3556</v>
      </c>
      <c r="F787" s="23" t="s">
        <v>3657</v>
      </c>
      <c r="G787" s="23" t="s">
        <v>4699</v>
      </c>
      <c r="H787" s="24">
        <v>184000000</v>
      </c>
      <c r="I787" s="25">
        <v>184000000</v>
      </c>
      <c r="J787" s="23" t="s">
        <v>3579</v>
      </c>
      <c r="K787" s="23" t="s">
        <v>47</v>
      </c>
      <c r="L787" s="22" t="s">
        <v>1310</v>
      </c>
      <c r="M787" s="22" t="s">
        <v>69</v>
      </c>
      <c r="N787" s="22" t="s">
        <v>1323</v>
      </c>
      <c r="O787" s="22" t="s">
        <v>1312</v>
      </c>
      <c r="P787" s="26" t="s">
        <v>1443</v>
      </c>
      <c r="Q787" s="26" t="s">
        <v>1649</v>
      </c>
      <c r="R787" s="26" t="s">
        <v>4700</v>
      </c>
      <c r="S787" s="27"/>
      <c r="T787" s="26" t="s">
        <v>4701</v>
      </c>
      <c r="U787" s="26" t="s">
        <v>1719</v>
      </c>
      <c r="V787" s="28"/>
      <c r="W787" s="29"/>
      <c r="X787" s="30"/>
      <c r="Y787" s="26"/>
      <c r="Z787" s="29"/>
      <c r="AA787" s="33" t="str">
        <f t="shared" si="12"/>
        <v/>
      </c>
      <c r="AB787" s="31"/>
      <c r="AC787" s="32"/>
      <c r="AD787" s="32"/>
      <c r="AE787" s="22" t="s">
        <v>1535</v>
      </c>
      <c r="AF787" s="26" t="s">
        <v>53</v>
      </c>
      <c r="AG787" s="22" t="s">
        <v>1330</v>
      </c>
    </row>
    <row r="788" spans="1:33" ht="60" x14ac:dyDescent="0.25">
      <c r="A788" s="20" t="s">
        <v>1308</v>
      </c>
      <c r="B788" s="21" t="s">
        <v>4367</v>
      </c>
      <c r="C788" s="22" t="s">
        <v>4708</v>
      </c>
      <c r="D788" s="36">
        <v>43281</v>
      </c>
      <c r="E788" s="21" t="s">
        <v>3556</v>
      </c>
      <c r="F788" s="23" t="s">
        <v>3643</v>
      </c>
      <c r="G788" s="23" t="s">
        <v>4699</v>
      </c>
      <c r="H788" s="24">
        <v>1656000000</v>
      </c>
      <c r="I788" s="25">
        <v>1656000000</v>
      </c>
      <c r="J788" s="23" t="s">
        <v>3579</v>
      </c>
      <c r="K788" s="23" t="s">
        <v>47</v>
      </c>
      <c r="L788" s="22" t="s">
        <v>1310</v>
      </c>
      <c r="M788" s="22" t="s">
        <v>69</v>
      </c>
      <c r="N788" s="22" t="s">
        <v>1323</v>
      </c>
      <c r="O788" s="22" t="s">
        <v>1312</v>
      </c>
      <c r="P788" s="26" t="s">
        <v>1443</v>
      </c>
      <c r="Q788" s="26" t="s">
        <v>1649</v>
      </c>
      <c r="R788" s="26" t="s">
        <v>4700</v>
      </c>
      <c r="S788" s="27"/>
      <c r="T788" s="26" t="s">
        <v>4701</v>
      </c>
      <c r="U788" s="26" t="s">
        <v>1719</v>
      </c>
      <c r="V788" s="28"/>
      <c r="W788" s="29"/>
      <c r="X788" s="30"/>
      <c r="Y788" s="26"/>
      <c r="Z788" s="29"/>
      <c r="AA788" s="33" t="str">
        <f t="shared" si="12"/>
        <v/>
      </c>
      <c r="AB788" s="31"/>
      <c r="AC788" s="32"/>
      <c r="AD788" s="32"/>
      <c r="AE788" s="22" t="s">
        <v>1721</v>
      </c>
      <c r="AF788" s="26" t="s">
        <v>685</v>
      </c>
      <c r="AG788" s="22" t="s">
        <v>1321</v>
      </c>
    </row>
    <row r="789" spans="1:33" ht="75" x14ac:dyDescent="0.25">
      <c r="A789" s="20" t="s">
        <v>1308</v>
      </c>
      <c r="B789" s="21">
        <v>81101510</v>
      </c>
      <c r="C789" s="22" t="s">
        <v>4709</v>
      </c>
      <c r="D789" s="36">
        <v>43281</v>
      </c>
      <c r="E789" s="21" t="s">
        <v>3556</v>
      </c>
      <c r="F789" s="23" t="s">
        <v>3657</v>
      </c>
      <c r="G789" s="23" t="s">
        <v>4699</v>
      </c>
      <c r="H789" s="24">
        <v>184000000</v>
      </c>
      <c r="I789" s="25">
        <v>184000000</v>
      </c>
      <c r="J789" s="23" t="s">
        <v>3579</v>
      </c>
      <c r="K789" s="23" t="s">
        <v>47</v>
      </c>
      <c r="L789" s="22" t="s">
        <v>1310</v>
      </c>
      <c r="M789" s="22" t="s">
        <v>69</v>
      </c>
      <c r="N789" s="22" t="s">
        <v>1323</v>
      </c>
      <c r="O789" s="22" t="s">
        <v>1312</v>
      </c>
      <c r="P789" s="26" t="s">
        <v>1443</v>
      </c>
      <c r="Q789" s="26" t="s">
        <v>1649</v>
      </c>
      <c r="R789" s="26" t="s">
        <v>4700</v>
      </c>
      <c r="S789" s="27"/>
      <c r="T789" s="26" t="s">
        <v>4701</v>
      </c>
      <c r="U789" s="26" t="s">
        <v>1719</v>
      </c>
      <c r="V789" s="28"/>
      <c r="W789" s="29"/>
      <c r="X789" s="30"/>
      <c r="Y789" s="26"/>
      <c r="Z789" s="29"/>
      <c r="AA789" s="33" t="str">
        <f t="shared" si="12"/>
        <v/>
      </c>
      <c r="AB789" s="31"/>
      <c r="AC789" s="32"/>
      <c r="AD789" s="32"/>
      <c r="AE789" s="22" t="s">
        <v>1535</v>
      </c>
      <c r="AF789" s="26" t="s">
        <v>53</v>
      </c>
      <c r="AG789" s="22" t="s">
        <v>1330</v>
      </c>
    </row>
    <row r="790" spans="1:33" ht="60" x14ac:dyDescent="0.25">
      <c r="A790" s="20" t="s">
        <v>1308</v>
      </c>
      <c r="B790" s="21" t="s">
        <v>4367</v>
      </c>
      <c r="C790" s="22" t="s">
        <v>1729</v>
      </c>
      <c r="D790" s="36">
        <v>43281</v>
      </c>
      <c r="E790" s="21" t="s">
        <v>3556</v>
      </c>
      <c r="F790" s="23" t="s">
        <v>3643</v>
      </c>
      <c r="G790" s="23" t="s">
        <v>4699</v>
      </c>
      <c r="H790" s="24">
        <v>1656000000</v>
      </c>
      <c r="I790" s="25">
        <v>1656000000</v>
      </c>
      <c r="J790" s="23" t="s">
        <v>3579</v>
      </c>
      <c r="K790" s="23" t="s">
        <v>47</v>
      </c>
      <c r="L790" s="22" t="s">
        <v>1310</v>
      </c>
      <c r="M790" s="22" t="s">
        <v>69</v>
      </c>
      <c r="N790" s="22" t="s">
        <v>1323</v>
      </c>
      <c r="O790" s="22" t="s">
        <v>1312</v>
      </c>
      <c r="P790" s="26" t="s">
        <v>1443</v>
      </c>
      <c r="Q790" s="26" t="s">
        <v>1649</v>
      </c>
      <c r="R790" s="26" t="s">
        <v>4700</v>
      </c>
      <c r="S790" s="27"/>
      <c r="T790" s="26" t="s">
        <v>4701</v>
      </c>
      <c r="U790" s="26" t="s">
        <v>1719</v>
      </c>
      <c r="V790" s="28"/>
      <c r="W790" s="29"/>
      <c r="X790" s="30"/>
      <c r="Y790" s="26"/>
      <c r="Z790" s="29"/>
      <c r="AA790" s="33" t="str">
        <f t="shared" si="12"/>
        <v/>
      </c>
      <c r="AB790" s="31"/>
      <c r="AC790" s="32"/>
      <c r="AD790" s="32"/>
      <c r="AE790" s="22" t="s">
        <v>1721</v>
      </c>
      <c r="AF790" s="26" t="s">
        <v>685</v>
      </c>
      <c r="AG790" s="22" t="s">
        <v>1321</v>
      </c>
    </row>
    <row r="791" spans="1:33" ht="75" x14ac:dyDescent="0.25">
      <c r="A791" s="20" t="s">
        <v>1308</v>
      </c>
      <c r="B791" s="21">
        <v>81101510</v>
      </c>
      <c r="C791" s="22" t="s">
        <v>1730</v>
      </c>
      <c r="D791" s="36">
        <v>43281</v>
      </c>
      <c r="E791" s="21" t="s">
        <v>3556</v>
      </c>
      <c r="F791" s="23" t="s">
        <v>3657</v>
      </c>
      <c r="G791" s="23" t="s">
        <v>4699</v>
      </c>
      <c r="H791" s="24">
        <v>184000000</v>
      </c>
      <c r="I791" s="25">
        <v>184000000</v>
      </c>
      <c r="J791" s="23" t="s">
        <v>3579</v>
      </c>
      <c r="K791" s="23" t="s">
        <v>47</v>
      </c>
      <c r="L791" s="22" t="s">
        <v>1310</v>
      </c>
      <c r="M791" s="22" t="s">
        <v>69</v>
      </c>
      <c r="N791" s="22" t="s">
        <v>1323</v>
      </c>
      <c r="O791" s="22" t="s">
        <v>1312</v>
      </c>
      <c r="P791" s="26" t="s">
        <v>1443</v>
      </c>
      <c r="Q791" s="26" t="s">
        <v>1649</v>
      </c>
      <c r="R791" s="26" t="s">
        <v>4700</v>
      </c>
      <c r="S791" s="27"/>
      <c r="T791" s="26" t="s">
        <v>4701</v>
      </c>
      <c r="U791" s="26" t="s">
        <v>1719</v>
      </c>
      <c r="V791" s="28"/>
      <c r="W791" s="29"/>
      <c r="X791" s="30"/>
      <c r="Y791" s="26"/>
      <c r="Z791" s="29"/>
      <c r="AA791" s="33" t="str">
        <f t="shared" si="12"/>
        <v/>
      </c>
      <c r="AB791" s="31"/>
      <c r="AC791" s="32"/>
      <c r="AD791" s="32"/>
      <c r="AE791" s="22" t="s">
        <v>1535</v>
      </c>
      <c r="AF791" s="26" t="s">
        <v>53</v>
      </c>
      <c r="AG791" s="22" t="s">
        <v>1330</v>
      </c>
    </row>
    <row r="792" spans="1:33" ht="60" x14ac:dyDescent="0.25">
      <c r="A792" s="20" t="s">
        <v>1308</v>
      </c>
      <c r="B792" s="21" t="s">
        <v>4367</v>
      </c>
      <c r="C792" s="22" t="s">
        <v>1731</v>
      </c>
      <c r="D792" s="36">
        <v>43281</v>
      </c>
      <c r="E792" s="21" t="s">
        <v>3556</v>
      </c>
      <c r="F792" s="23" t="s">
        <v>3643</v>
      </c>
      <c r="G792" s="23" t="s">
        <v>4699</v>
      </c>
      <c r="H792" s="24">
        <v>1656000000</v>
      </c>
      <c r="I792" s="25">
        <v>1656000000</v>
      </c>
      <c r="J792" s="23" t="s">
        <v>3579</v>
      </c>
      <c r="K792" s="23" t="s">
        <v>47</v>
      </c>
      <c r="L792" s="22" t="s">
        <v>1310</v>
      </c>
      <c r="M792" s="22" t="s">
        <v>69</v>
      </c>
      <c r="N792" s="22" t="s">
        <v>1323</v>
      </c>
      <c r="O792" s="22" t="s">
        <v>1312</v>
      </c>
      <c r="P792" s="26" t="s">
        <v>1443</v>
      </c>
      <c r="Q792" s="26" t="s">
        <v>1649</v>
      </c>
      <c r="R792" s="26" t="s">
        <v>4700</v>
      </c>
      <c r="S792" s="27"/>
      <c r="T792" s="26" t="s">
        <v>4701</v>
      </c>
      <c r="U792" s="26" t="s">
        <v>1719</v>
      </c>
      <c r="V792" s="28"/>
      <c r="W792" s="29"/>
      <c r="X792" s="30"/>
      <c r="Y792" s="26"/>
      <c r="Z792" s="29"/>
      <c r="AA792" s="33" t="str">
        <f t="shared" si="12"/>
        <v/>
      </c>
      <c r="AB792" s="31"/>
      <c r="AC792" s="32"/>
      <c r="AD792" s="32"/>
      <c r="AE792" s="22" t="s">
        <v>1721</v>
      </c>
      <c r="AF792" s="26" t="s">
        <v>685</v>
      </c>
      <c r="AG792" s="22" t="s">
        <v>1321</v>
      </c>
    </row>
    <row r="793" spans="1:33" ht="75" x14ac:dyDescent="0.25">
      <c r="A793" s="20" t="s">
        <v>1308</v>
      </c>
      <c r="B793" s="21">
        <v>81101510</v>
      </c>
      <c r="C793" s="22" t="s">
        <v>1732</v>
      </c>
      <c r="D793" s="36">
        <v>43281</v>
      </c>
      <c r="E793" s="21" t="s">
        <v>3556</v>
      </c>
      <c r="F793" s="23" t="s">
        <v>3657</v>
      </c>
      <c r="G793" s="23" t="s">
        <v>4699</v>
      </c>
      <c r="H793" s="24">
        <v>184000000</v>
      </c>
      <c r="I793" s="25">
        <v>184000000</v>
      </c>
      <c r="J793" s="23" t="s">
        <v>3579</v>
      </c>
      <c r="K793" s="23" t="s">
        <v>47</v>
      </c>
      <c r="L793" s="22" t="s">
        <v>1310</v>
      </c>
      <c r="M793" s="22" t="s">
        <v>69</v>
      </c>
      <c r="N793" s="22" t="s">
        <v>1323</v>
      </c>
      <c r="O793" s="22" t="s">
        <v>1312</v>
      </c>
      <c r="P793" s="26" t="s">
        <v>1443</v>
      </c>
      <c r="Q793" s="26" t="s">
        <v>1649</v>
      </c>
      <c r="R793" s="26" t="s">
        <v>4700</v>
      </c>
      <c r="S793" s="27"/>
      <c r="T793" s="26" t="s">
        <v>4701</v>
      </c>
      <c r="U793" s="26" t="s">
        <v>1719</v>
      </c>
      <c r="V793" s="28"/>
      <c r="W793" s="29"/>
      <c r="X793" s="30"/>
      <c r="Y793" s="26"/>
      <c r="Z793" s="29"/>
      <c r="AA793" s="33" t="str">
        <f t="shared" si="12"/>
        <v/>
      </c>
      <c r="AB793" s="31"/>
      <c r="AC793" s="32"/>
      <c r="AD793" s="32"/>
      <c r="AE793" s="22" t="s">
        <v>1535</v>
      </c>
      <c r="AF793" s="26" t="s">
        <v>53</v>
      </c>
      <c r="AG793" s="22" t="s">
        <v>1330</v>
      </c>
    </row>
    <row r="794" spans="1:33" ht="60" x14ac:dyDescent="0.25">
      <c r="A794" s="20" t="s">
        <v>1308</v>
      </c>
      <c r="B794" s="21" t="s">
        <v>4367</v>
      </c>
      <c r="C794" s="22" t="s">
        <v>1733</v>
      </c>
      <c r="D794" s="36">
        <v>43281</v>
      </c>
      <c r="E794" s="21" t="s">
        <v>3556</v>
      </c>
      <c r="F794" s="23" t="s">
        <v>3643</v>
      </c>
      <c r="G794" s="23" t="s">
        <v>4699</v>
      </c>
      <c r="H794" s="24">
        <v>1656000000</v>
      </c>
      <c r="I794" s="25">
        <v>1656000000</v>
      </c>
      <c r="J794" s="23" t="s">
        <v>3579</v>
      </c>
      <c r="K794" s="23" t="s">
        <v>47</v>
      </c>
      <c r="L794" s="22" t="s">
        <v>1310</v>
      </c>
      <c r="M794" s="22" t="s">
        <v>69</v>
      </c>
      <c r="N794" s="22" t="s">
        <v>1323</v>
      </c>
      <c r="O794" s="22" t="s">
        <v>1312</v>
      </c>
      <c r="P794" s="26" t="s">
        <v>1443</v>
      </c>
      <c r="Q794" s="26" t="s">
        <v>1649</v>
      </c>
      <c r="R794" s="26" t="s">
        <v>4700</v>
      </c>
      <c r="S794" s="27"/>
      <c r="T794" s="26" t="s">
        <v>4701</v>
      </c>
      <c r="U794" s="26" t="s">
        <v>1719</v>
      </c>
      <c r="V794" s="28"/>
      <c r="W794" s="29"/>
      <c r="X794" s="30"/>
      <c r="Y794" s="26"/>
      <c r="Z794" s="29"/>
      <c r="AA794" s="33" t="str">
        <f t="shared" si="12"/>
        <v/>
      </c>
      <c r="AB794" s="31"/>
      <c r="AC794" s="32"/>
      <c r="AD794" s="32"/>
      <c r="AE794" s="22" t="s">
        <v>1721</v>
      </c>
      <c r="AF794" s="26" t="s">
        <v>685</v>
      </c>
      <c r="AG794" s="22" t="s">
        <v>1321</v>
      </c>
    </row>
    <row r="795" spans="1:33" ht="75" x14ac:dyDescent="0.25">
      <c r="A795" s="20" t="s">
        <v>1308</v>
      </c>
      <c r="B795" s="21">
        <v>81101510</v>
      </c>
      <c r="C795" s="22" t="s">
        <v>1734</v>
      </c>
      <c r="D795" s="36">
        <v>43281</v>
      </c>
      <c r="E795" s="21" t="s">
        <v>3556</v>
      </c>
      <c r="F795" s="23" t="s">
        <v>3657</v>
      </c>
      <c r="G795" s="23" t="s">
        <v>4699</v>
      </c>
      <c r="H795" s="24">
        <v>184000000</v>
      </c>
      <c r="I795" s="25">
        <v>184000000</v>
      </c>
      <c r="J795" s="23" t="s">
        <v>3579</v>
      </c>
      <c r="K795" s="23" t="s">
        <v>47</v>
      </c>
      <c r="L795" s="22" t="s">
        <v>1310</v>
      </c>
      <c r="M795" s="22" t="s">
        <v>69</v>
      </c>
      <c r="N795" s="22" t="s">
        <v>1323</v>
      </c>
      <c r="O795" s="22" t="s">
        <v>1312</v>
      </c>
      <c r="P795" s="26" t="s">
        <v>1443</v>
      </c>
      <c r="Q795" s="26" t="s">
        <v>1649</v>
      </c>
      <c r="R795" s="26" t="s">
        <v>4700</v>
      </c>
      <c r="S795" s="27"/>
      <c r="T795" s="26" t="s">
        <v>4701</v>
      </c>
      <c r="U795" s="26" t="s">
        <v>1719</v>
      </c>
      <c r="V795" s="28"/>
      <c r="W795" s="29"/>
      <c r="X795" s="30"/>
      <c r="Y795" s="26"/>
      <c r="Z795" s="29"/>
      <c r="AA795" s="33" t="str">
        <f t="shared" si="12"/>
        <v/>
      </c>
      <c r="AB795" s="31"/>
      <c r="AC795" s="32"/>
      <c r="AD795" s="32"/>
      <c r="AE795" s="22" t="s">
        <v>1535</v>
      </c>
      <c r="AF795" s="26" t="s">
        <v>53</v>
      </c>
      <c r="AG795" s="22" t="s">
        <v>1330</v>
      </c>
    </row>
    <row r="796" spans="1:33" ht="60" x14ac:dyDescent="0.25">
      <c r="A796" s="20" t="s">
        <v>1308</v>
      </c>
      <c r="B796" s="21" t="s">
        <v>4367</v>
      </c>
      <c r="C796" s="22" t="s">
        <v>1735</v>
      </c>
      <c r="D796" s="36">
        <v>43281</v>
      </c>
      <c r="E796" s="21" t="s">
        <v>3556</v>
      </c>
      <c r="F796" s="23" t="s">
        <v>3643</v>
      </c>
      <c r="G796" s="23" t="s">
        <v>4699</v>
      </c>
      <c r="H796" s="24">
        <v>1656000000</v>
      </c>
      <c r="I796" s="25">
        <v>1656000000</v>
      </c>
      <c r="J796" s="23" t="s">
        <v>3579</v>
      </c>
      <c r="K796" s="23" t="s">
        <v>47</v>
      </c>
      <c r="L796" s="22" t="s">
        <v>1310</v>
      </c>
      <c r="M796" s="22" t="s">
        <v>69</v>
      </c>
      <c r="N796" s="22" t="s">
        <v>1323</v>
      </c>
      <c r="O796" s="22" t="s">
        <v>1312</v>
      </c>
      <c r="P796" s="26" t="s">
        <v>1443</v>
      </c>
      <c r="Q796" s="26" t="s">
        <v>1649</v>
      </c>
      <c r="R796" s="26" t="s">
        <v>4700</v>
      </c>
      <c r="S796" s="27"/>
      <c r="T796" s="26" t="s">
        <v>4701</v>
      </c>
      <c r="U796" s="26" t="s">
        <v>1719</v>
      </c>
      <c r="V796" s="28"/>
      <c r="W796" s="29"/>
      <c r="X796" s="30"/>
      <c r="Y796" s="26"/>
      <c r="Z796" s="29"/>
      <c r="AA796" s="33" t="str">
        <f t="shared" si="12"/>
        <v/>
      </c>
      <c r="AB796" s="31"/>
      <c r="AC796" s="32"/>
      <c r="AD796" s="32"/>
      <c r="AE796" s="22" t="s">
        <v>1721</v>
      </c>
      <c r="AF796" s="26" t="s">
        <v>685</v>
      </c>
      <c r="AG796" s="22" t="s">
        <v>1321</v>
      </c>
    </row>
    <row r="797" spans="1:33" ht="75" x14ac:dyDescent="0.25">
      <c r="A797" s="20" t="s">
        <v>1308</v>
      </c>
      <c r="B797" s="21">
        <v>81101510</v>
      </c>
      <c r="C797" s="22" t="s">
        <v>1736</v>
      </c>
      <c r="D797" s="36">
        <v>43281</v>
      </c>
      <c r="E797" s="21" t="s">
        <v>3556</v>
      </c>
      <c r="F797" s="23" t="s">
        <v>3657</v>
      </c>
      <c r="G797" s="23" t="s">
        <v>4699</v>
      </c>
      <c r="H797" s="24">
        <v>184000000</v>
      </c>
      <c r="I797" s="25">
        <v>184000000</v>
      </c>
      <c r="J797" s="23" t="s">
        <v>3579</v>
      </c>
      <c r="K797" s="23" t="s">
        <v>47</v>
      </c>
      <c r="L797" s="22" t="s">
        <v>1310</v>
      </c>
      <c r="M797" s="22" t="s">
        <v>69</v>
      </c>
      <c r="N797" s="22" t="s">
        <v>1323</v>
      </c>
      <c r="O797" s="22" t="s">
        <v>1312</v>
      </c>
      <c r="P797" s="26" t="s">
        <v>1443</v>
      </c>
      <c r="Q797" s="26" t="s">
        <v>1649</v>
      </c>
      <c r="R797" s="26" t="s">
        <v>4700</v>
      </c>
      <c r="S797" s="27"/>
      <c r="T797" s="26" t="s">
        <v>4701</v>
      </c>
      <c r="U797" s="26" t="s">
        <v>1719</v>
      </c>
      <c r="V797" s="28"/>
      <c r="W797" s="29"/>
      <c r="X797" s="30"/>
      <c r="Y797" s="26"/>
      <c r="Z797" s="29"/>
      <c r="AA797" s="33" t="str">
        <f t="shared" si="12"/>
        <v/>
      </c>
      <c r="AB797" s="31"/>
      <c r="AC797" s="32"/>
      <c r="AD797" s="32"/>
      <c r="AE797" s="22" t="s">
        <v>1535</v>
      </c>
      <c r="AF797" s="26" t="s">
        <v>53</v>
      </c>
      <c r="AG797" s="22" t="s">
        <v>1330</v>
      </c>
    </row>
    <row r="798" spans="1:33" ht="60" x14ac:dyDescent="0.25">
      <c r="A798" s="20" t="s">
        <v>1308</v>
      </c>
      <c r="B798" s="21" t="s">
        <v>4367</v>
      </c>
      <c r="C798" s="22" t="s">
        <v>1737</v>
      </c>
      <c r="D798" s="36">
        <v>43281</v>
      </c>
      <c r="E798" s="21" t="s">
        <v>3556</v>
      </c>
      <c r="F798" s="23" t="s">
        <v>3643</v>
      </c>
      <c r="G798" s="23" t="s">
        <v>4699</v>
      </c>
      <c r="H798" s="24">
        <v>1656000000</v>
      </c>
      <c r="I798" s="25">
        <v>1656000000</v>
      </c>
      <c r="J798" s="23" t="s">
        <v>3579</v>
      </c>
      <c r="K798" s="23" t="s">
        <v>47</v>
      </c>
      <c r="L798" s="22" t="s">
        <v>1310</v>
      </c>
      <c r="M798" s="22" t="s">
        <v>69</v>
      </c>
      <c r="N798" s="22" t="s">
        <v>1323</v>
      </c>
      <c r="O798" s="22" t="s">
        <v>1312</v>
      </c>
      <c r="P798" s="26" t="s">
        <v>1443</v>
      </c>
      <c r="Q798" s="26" t="s">
        <v>1649</v>
      </c>
      <c r="R798" s="26" t="s">
        <v>4700</v>
      </c>
      <c r="S798" s="27"/>
      <c r="T798" s="26" t="s">
        <v>4648</v>
      </c>
      <c r="U798" s="26" t="s">
        <v>4710</v>
      </c>
      <c r="V798" s="28"/>
      <c r="W798" s="29"/>
      <c r="X798" s="30"/>
      <c r="Y798" s="26"/>
      <c r="Z798" s="29"/>
      <c r="AA798" s="33" t="str">
        <f t="shared" si="12"/>
        <v/>
      </c>
      <c r="AB798" s="31"/>
      <c r="AC798" s="32"/>
      <c r="AD798" s="32"/>
      <c r="AE798" s="22" t="s">
        <v>1721</v>
      </c>
      <c r="AF798" s="26" t="s">
        <v>685</v>
      </c>
      <c r="AG798" s="22" t="s">
        <v>1321</v>
      </c>
    </row>
    <row r="799" spans="1:33" ht="75" x14ac:dyDescent="0.25">
      <c r="A799" s="20" t="s">
        <v>1308</v>
      </c>
      <c r="B799" s="21">
        <v>81101510</v>
      </c>
      <c r="C799" s="22" t="s">
        <v>1738</v>
      </c>
      <c r="D799" s="36">
        <v>43281</v>
      </c>
      <c r="E799" s="21" t="s">
        <v>3556</v>
      </c>
      <c r="F799" s="23" t="s">
        <v>3657</v>
      </c>
      <c r="G799" s="23" t="s">
        <v>4699</v>
      </c>
      <c r="H799" s="24">
        <v>184000000</v>
      </c>
      <c r="I799" s="25">
        <v>184000000</v>
      </c>
      <c r="J799" s="23" t="s">
        <v>3579</v>
      </c>
      <c r="K799" s="23" t="s">
        <v>47</v>
      </c>
      <c r="L799" s="22" t="s">
        <v>1310</v>
      </c>
      <c r="M799" s="22" t="s">
        <v>69</v>
      </c>
      <c r="N799" s="22" t="s">
        <v>1323</v>
      </c>
      <c r="O799" s="22" t="s">
        <v>1312</v>
      </c>
      <c r="P799" s="26" t="s">
        <v>1443</v>
      </c>
      <c r="Q799" s="26" t="s">
        <v>1649</v>
      </c>
      <c r="R799" s="26" t="s">
        <v>4700</v>
      </c>
      <c r="S799" s="27"/>
      <c r="T799" s="26" t="s">
        <v>4648</v>
      </c>
      <c r="U799" s="26" t="s">
        <v>4710</v>
      </c>
      <c r="V799" s="28"/>
      <c r="W799" s="29"/>
      <c r="X799" s="30"/>
      <c r="Y799" s="26"/>
      <c r="Z799" s="29"/>
      <c r="AA799" s="33" t="str">
        <f t="shared" si="12"/>
        <v/>
      </c>
      <c r="AB799" s="31"/>
      <c r="AC799" s="32"/>
      <c r="AD799" s="32"/>
      <c r="AE799" s="22" t="s">
        <v>1535</v>
      </c>
      <c r="AF799" s="26" t="s">
        <v>53</v>
      </c>
      <c r="AG799" s="22" t="s">
        <v>1330</v>
      </c>
    </row>
    <row r="800" spans="1:33" ht="60" x14ac:dyDescent="0.25">
      <c r="A800" s="20" t="s">
        <v>1308</v>
      </c>
      <c r="B800" s="21" t="s">
        <v>4367</v>
      </c>
      <c r="C800" s="22" t="s">
        <v>1739</v>
      </c>
      <c r="D800" s="36">
        <v>43281</v>
      </c>
      <c r="E800" s="21" t="s">
        <v>3556</v>
      </c>
      <c r="F800" s="23" t="s">
        <v>3643</v>
      </c>
      <c r="G800" s="23" t="s">
        <v>4699</v>
      </c>
      <c r="H800" s="24">
        <v>1656000000</v>
      </c>
      <c r="I800" s="25">
        <v>1656000000</v>
      </c>
      <c r="J800" s="23" t="s">
        <v>3579</v>
      </c>
      <c r="K800" s="23" t="s">
        <v>47</v>
      </c>
      <c r="L800" s="22" t="s">
        <v>1310</v>
      </c>
      <c r="M800" s="22" t="s">
        <v>69</v>
      </c>
      <c r="N800" s="22" t="s">
        <v>1323</v>
      </c>
      <c r="O800" s="22" t="s">
        <v>1312</v>
      </c>
      <c r="P800" s="26" t="s">
        <v>1443</v>
      </c>
      <c r="Q800" s="26" t="s">
        <v>1649</v>
      </c>
      <c r="R800" s="26" t="s">
        <v>4700</v>
      </c>
      <c r="S800" s="27"/>
      <c r="T800" s="26" t="s">
        <v>4701</v>
      </c>
      <c r="U800" s="26" t="s">
        <v>1719</v>
      </c>
      <c r="V800" s="28"/>
      <c r="W800" s="29"/>
      <c r="X800" s="30"/>
      <c r="Y800" s="26"/>
      <c r="Z800" s="29"/>
      <c r="AA800" s="33" t="str">
        <f t="shared" si="12"/>
        <v/>
      </c>
      <c r="AB800" s="31"/>
      <c r="AC800" s="32"/>
      <c r="AD800" s="32"/>
      <c r="AE800" s="22" t="s">
        <v>1721</v>
      </c>
      <c r="AF800" s="26" t="s">
        <v>685</v>
      </c>
      <c r="AG800" s="22" t="s">
        <v>1321</v>
      </c>
    </row>
    <row r="801" spans="1:33" ht="75" x14ac:dyDescent="0.25">
      <c r="A801" s="20" t="s">
        <v>1308</v>
      </c>
      <c r="B801" s="21">
        <v>81101510</v>
      </c>
      <c r="C801" s="22" t="s">
        <v>1740</v>
      </c>
      <c r="D801" s="36">
        <v>43281</v>
      </c>
      <c r="E801" s="21" t="s">
        <v>3556</v>
      </c>
      <c r="F801" s="23" t="s">
        <v>3657</v>
      </c>
      <c r="G801" s="23" t="s">
        <v>4699</v>
      </c>
      <c r="H801" s="24">
        <v>184000000</v>
      </c>
      <c r="I801" s="25">
        <v>184000000</v>
      </c>
      <c r="J801" s="23" t="s">
        <v>3579</v>
      </c>
      <c r="K801" s="23" t="s">
        <v>47</v>
      </c>
      <c r="L801" s="22" t="s">
        <v>1310</v>
      </c>
      <c r="M801" s="22" t="s">
        <v>69</v>
      </c>
      <c r="N801" s="22" t="s">
        <v>1323</v>
      </c>
      <c r="O801" s="22" t="s">
        <v>1312</v>
      </c>
      <c r="P801" s="26" t="s">
        <v>1443</v>
      </c>
      <c r="Q801" s="26" t="s">
        <v>1649</v>
      </c>
      <c r="R801" s="26" t="s">
        <v>4700</v>
      </c>
      <c r="S801" s="27"/>
      <c r="T801" s="26" t="s">
        <v>4701</v>
      </c>
      <c r="U801" s="26" t="s">
        <v>1719</v>
      </c>
      <c r="V801" s="28"/>
      <c r="W801" s="29"/>
      <c r="X801" s="30"/>
      <c r="Y801" s="26"/>
      <c r="Z801" s="29"/>
      <c r="AA801" s="33" t="str">
        <f t="shared" si="12"/>
        <v/>
      </c>
      <c r="AB801" s="31"/>
      <c r="AC801" s="32"/>
      <c r="AD801" s="32"/>
      <c r="AE801" s="22" t="s">
        <v>1535</v>
      </c>
      <c r="AF801" s="26" t="s">
        <v>53</v>
      </c>
      <c r="AG801" s="22" t="s">
        <v>1330</v>
      </c>
    </row>
    <row r="802" spans="1:33" ht="60" x14ac:dyDescent="0.25">
      <c r="A802" s="20" t="s">
        <v>1308</v>
      </c>
      <c r="B802" s="21" t="s">
        <v>4367</v>
      </c>
      <c r="C802" s="22" t="s">
        <v>4711</v>
      </c>
      <c r="D802" s="36">
        <v>43281</v>
      </c>
      <c r="E802" s="21" t="s">
        <v>3556</v>
      </c>
      <c r="F802" s="23" t="s">
        <v>3643</v>
      </c>
      <c r="G802" s="23" t="s">
        <v>4699</v>
      </c>
      <c r="H802" s="24">
        <v>1656000000</v>
      </c>
      <c r="I802" s="25">
        <v>1656000000</v>
      </c>
      <c r="J802" s="23" t="s">
        <v>3579</v>
      </c>
      <c r="K802" s="23" t="s">
        <v>47</v>
      </c>
      <c r="L802" s="22" t="s">
        <v>1310</v>
      </c>
      <c r="M802" s="22" t="s">
        <v>69</v>
      </c>
      <c r="N802" s="22" t="s">
        <v>1323</v>
      </c>
      <c r="O802" s="22" t="s">
        <v>1312</v>
      </c>
      <c r="P802" s="26" t="s">
        <v>1443</v>
      </c>
      <c r="Q802" s="26" t="s">
        <v>1649</v>
      </c>
      <c r="R802" s="26" t="s">
        <v>4700</v>
      </c>
      <c r="S802" s="27"/>
      <c r="T802" s="26" t="s">
        <v>4701</v>
      </c>
      <c r="U802" s="26" t="s">
        <v>1719</v>
      </c>
      <c r="V802" s="28"/>
      <c r="W802" s="29"/>
      <c r="X802" s="30"/>
      <c r="Y802" s="26"/>
      <c r="Z802" s="29"/>
      <c r="AA802" s="33" t="str">
        <f t="shared" si="12"/>
        <v/>
      </c>
      <c r="AB802" s="31"/>
      <c r="AC802" s="32"/>
      <c r="AD802" s="32"/>
      <c r="AE802" s="22" t="s">
        <v>1721</v>
      </c>
      <c r="AF802" s="26" t="s">
        <v>685</v>
      </c>
      <c r="AG802" s="22" t="s">
        <v>1321</v>
      </c>
    </row>
    <row r="803" spans="1:33" ht="75" x14ac:dyDescent="0.25">
      <c r="A803" s="20" t="s">
        <v>1308</v>
      </c>
      <c r="B803" s="21">
        <v>81101510</v>
      </c>
      <c r="C803" s="22" t="s">
        <v>4712</v>
      </c>
      <c r="D803" s="36">
        <v>43281</v>
      </c>
      <c r="E803" s="21" t="s">
        <v>3556</v>
      </c>
      <c r="F803" s="23" t="s">
        <v>3657</v>
      </c>
      <c r="G803" s="23" t="s">
        <v>4699</v>
      </c>
      <c r="H803" s="24">
        <v>184000000</v>
      </c>
      <c r="I803" s="25">
        <v>184000000</v>
      </c>
      <c r="J803" s="23" t="s">
        <v>3579</v>
      </c>
      <c r="K803" s="23" t="s">
        <v>47</v>
      </c>
      <c r="L803" s="22" t="s">
        <v>1310</v>
      </c>
      <c r="M803" s="22" t="s">
        <v>69</v>
      </c>
      <c r="N803" s="22" t="s">
        <v>1323</v>
      </c>
      <c r="O803" s="22" t="s">
        <v>1312</v>
      </c>
      <c r="P803" s="26" t="s">
        <v>1443</v>
      </c>
      <c r="Q803" s="26" t="s">
        <v>1649</v>
      </c>
      <c r="R803" s="26" t="s">
        <v>4700</v>
      </c>
      <c r="S803" s="27"/>
      <c r="T803" s="26" t="s">
        <v>4701</v>
      </c>
      <c r="U803" s="26" t="s">
        <v>1719</v>
      </c>
      <c r="V803" s="28"/>
      <c r="W803" s="29"/>
      <c r="X803" s="30"/>
      <c r="Y803" s="26"/>
      <c r="Z803" s="29"/>
      <c r="AA803" s="33" t="str">
        <f t="shared" si="12"/>
        <v/>
      </c>
      <c r="AB803" s="31"/>
      <c r="AC803" s="32"/>
      <c r="AD803" s="32"/>
      <c r="AE803" s="22" t="s">
        <v>1535</v>
      </c>
      <c r="AF803" s="26" t="s">
        <v>53</v>
      </c>
      <c r="AG803" s="22" t="s">
        <v>1330</v>
      </c>
    </row>
    <row r="804" spans="1:33" ht="60" x14ac:dyDescent="0.25">
      <c r="A804" s="20" t="s">
        <v>1308</v>
      </c>
      <c r="B804" s="21" t="s">
        <v>4367</v>
      </c>
      <c r="C804" s="22" t="s">
        <v>1741</v>
      </c>
      <c r="D804" s="36">
        <v>43281</v>
      </c>
      <c r="E804" s="21" t="s">
        <v>3556</v>
      </c>
      <c r="F804" s="23" t="s">
        <v>3643</v>
      </c>
      <c r="G804" s="23" t="s">
        <v>4699</v>
      </c>
      <c r="H804" s="24">
        <v>1656000000</v>
      </c>
      <c r="I804" s="25">
        <v>1656000000</v>
      </c>
      <c r="J804" s="23" t="s">
        <v>3579</v>
      </c>
      <c r="K804" s="23" t="s">
        <v>47</v>
      </c>
      <c r="L804" s="22" t="s">
        <v>1310</v>
      </c>
      <c r="M804" s="22" t="s">
        <v>69</v>
      </c>
      <c r="N804" s="22" t="s">
        <v>1323</v>
      </c>
      <c r="O804" s="22" t="s">
        <v>1312</v>
      </c>
      <c r="P804" s="26" t="s">
        <v>1443</v>
      </c>
      <c r="Q804" s="26" t="s">
        <v>1649</v>
      </c>
      <c r="R804" s="26" t="s">
        <v>4700</v>
      </c>
      <c r="S804" s="27"/>
      <c r="T804" s="26" t="s">
        <v>4713</v>
      </c>
      <c r="U804" s="26" t="s">
        <v>1719</v>
      </c>
      <c r="V804" s="28"/>
      <c r="W804" s="29"/>
      <c r="X804" s="30"/>
      <c r="Y804" s="26"/>
      <c r="Z804" s="29"/>
      <c r="AA804" s="33" t="str">
        <f t="shared" si="12"/>
        <v/>
      </c>
      <c r="AB804" s="31"/>
      <c r="AC804" s="32"/>
      <c r="AD804" s="32"/>
      <c r="AE804" s="22" t="s">
        <v>1721</v>
      </c>
      <c r="AF804" s="26" t="s">
        <v>685</v>
      </c>
      <c r="AG804" s="22" t="s">
        <v>1321</v>
      </c>
    </row>
    <row r="805" spans="1:33" ht="75" x14ac:dyDescent="0.25">
      <c r="A805" s="20" t="s">
        <v>1308</v>
      </c>
      <c r="B805" s="21">
        <v>81101510</v>
      </c>
      <c r="C805" s="22" t="s">
        <v>1742</v>
      </c>
      <c r="D805" s="36">
        <v>43281</v>
      </c>
      <c r="E805" s="21" t="s">
        <v>3556</v>
      </c>
      <c r="F805" s="23" t="s">
        <v>3657</v>
      </c>
      <c r="G805" s="23" t="s">
        <v>4699</v>
      </c>
      <c r="H805" s="24">
        <v>184000000</v>
      </c>
      <c r="I805" s="25">
        <v>184000000</v>
      </c>
      <c r="J805" s="23" t="s">
        <v>3579</v>
      </c>
      <c r="K805" s="23" t="s">
        <v>47</v>
      </c>
      <c r="L805" s="22" t="s">
        <v>1310</v>
      </c>
      <c r="M805" s="22" t="s">
        <v>69</v>
      </c>
      <c r="N805" s="22" t="s">
        <v>1323</v>
      </c>
      <c r="O805" s="22" t="s">
        <v>1312</v>
      </c>
      <c r="P805" s="26" t="s">
        <v>1443</v>
      </c>
      <c r="Q805" s="26" t="s">
        <v>1649</v>
      </c>
      <c r="R805" s="26" t="s">
        <v>4700</v>
      </c>
      <c r="S805" s="27"/>
      <c r="T805" s="26" t="s">
        <v>4713</v>
      </c>
      <c r="U805" s="26" t="s">
        <v>1719</v>
      </c>
      <c r="V805" s="28"/>
      <c r="W805" s="29"/>
      <c r="X805" s="30"/>
      <c r="Y805" s="26"/>
      <c r="Z805" s="29"/>
      <c r="AA805" s="33" t="str">
        <f t="shared" si="12"/>
        <v/>
      </c>
      <c r="AB805" s="31"/>
      <c r="AC805" s="32"/>
      <c r="AD805" s="32"/>
      <c r="AE805" s="22" t="s">
        <v>1535</v>
      </c>
      <c r="AF805" s="26" t="s">
        <v>53</v>
      </c>
      <c r="AG805" s="22" t="s">
        <v>1330</v>
      </c>
    </row>
    <row r="806" spans="1:33" ht="60" x14ac:dyDescent="0.25">
      <c r="A806" s="20" t="s">
        <v>1308</v>
      </c>
      <c r="B806" s="21" t="s">
        <v>4367</v>
      </c>
      <c r="C806" s="22" t="s">
        <v>1743</v>
      </c>
      <c r="D806" s="36">
        <v>43281</v>
      </c>
      <c r="E806" s="21" t="s">
        <v>3556</v>
      </c>
      <c r="F806" s="23" t="s">
        <v>3643</v>
      </c>
      <c r="G806" s="23" t="s">
        <v>4699</v>
      </c>
      <c r="H806" s="24">
        <v>1656000000</v>
      </c>
      <c r="I806" s="25">
        <v>1656000000</v>
      </c>
      <c r="J806" s="23" t="s">
        <v>3579</v>
      </c>
      <c r="K806" s="23" t="s">
        <v>47</v>
      </c>
      <c r="L806" s="22" t="s">
        <v>1310</v>
      </c>
      <c r="M806" s="22" t="s">
        <v>69</v>
      </c>
      <c r="N806" s="22" t="s">
        <v>1323</v>
      </c>
      <c r="O806" s="22" t="s">
        <v>1312</v>
      </c>
      <c r="P806" s="26" t="s">
        <v>1443</v>
      </c>
      <c r="Q806" s="26" t="s">
        <v>1649</v>
      </c>
      <c r="R806" s="26" t="s">
        <v>4700</v>
      </c>
      <c r="S806" s="27"/>
      <c r="T806" s="26" t="s">
        <v>4713</v>
      </c>
      <c r="U806" s="26" t="s">
        <v>1719</v>
      </c>
      <c r="V806" s="28"/>
      <c r="W806" s="29"/>
      <c r="X806" s="30"/>
      <c r="Y806" s="26"/>
      <c r="Z806" s="29"/>
      <c r="AA806" s="33" t="str">
        <f t="shared" si="12"/>
        <v/>
      </c>
      <c r="AB806" s="31"/>
      <c r="AC806" s="32"/>
      <c r="AD806" s="32"/>
      <c r="AE806" s="22" t="s">
        <v>1721</v>
      </c>
      <c r="AF806" s="26" t="s">
        <v>685</v>
      </c>
      <c r="AG806" s="22" t="s">
        <v>1321</v>
      </c>
    </row>
    <row r="807" spans="1:33" ht="90" x14ac:dyDescent="0.25">
      <c r="A807" s="20" t="s">
        <v>1308</v>
      </c>
      <c r="B807" s="21">
        <v>81101510</v>
      </c>
      <c r="C807" s="22" t="s">
        <v>1744</v>
      </c>
      <c r="D807" s="36">
        <v>43281</v>
      </c>
      <c r="E807" s="21" t="s">
        <v>3556</v>
      </c>
      <c r="F807" s="23" t="s">
        <v>3657</v>
      </c>
      <c r="G807" s="23" t="s">
        <v>4699</v>
      </c>
      <c r="H807" s="24">
        <v>184000000</v>
      </c>
      <c r="I807" s="25">
        <v>184000000</v>
      </c>
      <c r="J807" s="23" t="s">
        <v>3579</v>
      </c>
      <c r="K807" s="23" t="s">
        <v>47</v>
      </c>
      <c r="L807" s="22" t="s">
        <v>1310</v>
      </c>
      <c r="M807" s="22" t="s">
        <v>69</v>
      </c>
      <c r="N807" s="22" t="s">
        <v>1323</v>
      </c>
      <c r="O807" s="22" t="s">
        <v>1312</v>
      </c>
      <c r="P807" s="26" t="s">
        <v>1443</v>
      </c>
      <c r="Q807" s="26" t="s">
        <v>1649</v>
      </c>
      <c r="R807" s="26" t="s">
        <v>4700</v>
      </c>
      <c r="S807" s="27"/>
      <c r="T807" s="26" t="s">
        <v>4713</v>
      </c>
      <c r="U807" s="26" t="s">
        <v>1719</v>
      </c>
      <c r="V807" s="28"/>
      <c r="W807" s="29"/>
      <c r="X807" s="30"/>
      <c r="Y807" s="26"/>
      <c r="Z807" s="29"/>
      <c r="AA807" s="33" t="str">
        <f t="shared" si="12"/>
        <v/>
      </c>
      <c r="AB807" s="31"/>
      <c r="AC807" s="32"/>
      <c r="AD807" s="32"/>
      <c r="AE807" s="22" t="s">
        <v>1535</v>
      </c>
      <c r="AF807" s="26" t="s">
        <v>53</v>
      </c>
      <c r="AG807" s="22" t="s">
        <v>1330</v>
      </c>
    </row>
    <row r="808" spans="1:33" ht="60" x14ac:dyDescent="0.25">
      <c r="A808" s="20" t="s">
        <v>1308</v>
      </c>
      <c r="B808" s="21" t="s">
        <v>4367</v>
      </c>
      <c r="C808" s="22" t="s">
        <v>4714</v>
      </c>
      <c r="D808" s="36">
        <v>43281</v>
      </c>
      <c r="E808" s="21" t="s">
        <v>3556</v>
      </c>
      <c r="F808" s="23" t="s">
        <v>3643</v>
      </c>
      <c r="G808" s="23" t="s">
        <v>4699</v>
      </c>
      <c r="H808" s="24">
        <v>1656000000</v>
      </c>
      <c r="I808" s="25">
        <v>1656000000</v>
      </c>
      <c r="J808" s="23" t="s">
        <v>3579</v>
      </c>
      <c r="K808" s="23" t="s">
        <v>47</v>
      </c>
      <c r="L808" s="22" t="s">
        <v>1310</v>
      </c>
      <c r="M808" s="22" t="s">
        <v>69</v>
      </c>
      <c r="N808" s="22" t="s">
        <v>1323</v>
      </c>
      <c r="O808" s="22" t="s">
        <v>1312</v>
      </c>
      <c r="P808" s="26" t="s">
        <v>1443</v>
      </c>
      <c r="Q808" s="26" t="s">
        <v>1649</v>
      </c>
      <c r="R808" s="26" t="s">
        <v>1650</v>
      </c>
      <c r="S808" s="27"/>
      <c r="T808" s="26" t="s">
        <v>1587</v>
      </c>
      <c r="U808" s="26" t="s">
        <v>1719</v>
      </c>
      <c r="V808" s="28"/>
      <c r="W808" s="29"/>
      <c r="X808" s="30"/>
      <c r="Y808" s="26"/>
      <c r="Z808" s="29"/>
      <c r="AA808" s="33" t="str">
        <f t="shared" si="12"/>
        <v/>
      </c>
      <c r="AB808" s="31"/>
      <c r="AC808" s="32"/>
      <c r="AD808" s="32"/>
      <c r="AE808" s="22" t="s">
        <v>1721</v>
      </c>
      <c r="AF808" s="26" t="s">
        <v>685</v>
      </c>
      <c r="AG808" s="22" t="s">
        <v>1321</v>
      </c>
    </row>
    <row r="809" spans="1:33" ht="88.5" x14ac:dyDescent="0.25">
      <c r="A809" s="20" t="s">
        <v>1308</v>
      </c>
      <c r="B809" s="21">
        <v>81101510</v>
      </c>
      <c r="C809" s="22" t="s">
        <v>4715</v>
      </c>
      <c r="D809" s="36">
        <v>43281</v>
      </c>
      <c r="E809" s="21" t="s">
        <v>3556</v>
      </c>
      <c r="F809" s="23" t="s">
        <v>3657</v>
      </c>
      <c r="G809" s="23" t="s">
        <v>4699</v>
      </c>
      <c r="H809" s="24">
        <v>184000000</v>
      </c>
      <c r="I809" s="25">
        <v>184000000</v>
      </c>
      <c r="J809" s="23" t="s">
        <v>3579</v>
      </c>
      <c r="K809" s="23" t="s">
        <v>47</v>
      </c>
      <c r="L809" s="22" t="s">
        <v>1310</v>
      </c>
      <c r="M809" s="22" t="s">
        <v>69</v>
      </c>
      <c r="N809" s="22" t="s">
        <v>1323</v>
      </c>
      <c r="O809" s="22" t="s">
        <v>1312</v>
      </c>
      <c r="P809" s="26" t="s">
        <v>1443</v>
      </c>
      <c r="Q809" s="26" t="s">
        <v>1649</v>
      </c>
      <c r="R809" s="26" t="s">
        <v>1650</v>
      </c>
      <c r="S809" s="27"/>
      <c r="T809" s="26" t="s">
        <v>1587</v>
      </c>
      <c r="U809" s="26" t="s">
        <v>1719</v>
      </c>
      <c r="V809" s="28"/>
      <c r="W809" s="29"/>
      <c r="X809" s="30"/>
      <c r="Y809" s="26"/>
      <c r="Z809" s="29"/>
      <c r="AA809" s="33" t="str">
        <f t="shared" si="12"/>
        <v/>
      </c>
      <c r="AB809" s="31"/>
      <c r="AC809" s="32"/>
      <c r="AD809" s="32"/>
      <c r="AE809" s="22" t="s">
        <v>1535</v>
      </c>
      <c r="AF809" s="26" t="s">
        <v>53</v>
      </c>
      <c r="AG809" s="22" t="s">
        <v>1330</v>
      </c>
    </row>
    <row r="810" spans="1:33" ht="60" x14ac:dyDescent="0.25">
      <c r="A810" s="20" t="s">
        <v>1308</v>
      </c>
      <c r="B810" s="21" t="s">
        <v>4367</v>
      </c>
      <c r="C810" s="22" t="s">
        <v>1745</v>
      </c>
      <c r="D810" s="36">
        <v>43281</v>
      </c>
      <c r="E810" s="21" t="s">
        <v>3556</v>
      </c>
      <c r="F810" s="23" t="s">
        <v>3643</v>
      </c>
      <c r="G810" s="23" t="s">
        <v>4699</v>
      </c>
      <c r="H810" s="24">
        <v>3420000000</v>
      </c>
      <c r="I810" s="25">
        <v>3420000000</v>
      </c>
      <c r="J810" s="23" t="s">
        <v>3579</v>
      </c>
      <c r="K810" s="23" t="s">
        <v>47</v>
      </c>
      <c r="L810" s="22" t="s">
        <v>1310</v>
      </c>
      <c r="M810" s="22" t="s">
        <v>69</v>
      </c>
      <c r="N810" s="22" t="s">
        <v>1323</v>
      </c>
      <c r="O810" s="22" t="s">
        <v>1312</v>
      </c>
      <c r="P810" s="26" t="s">
        <v>1332</v>
      </c>
      <c r="Q810" s="26" t="s">
        <v>1333</v>
      </c>
      <c r="R810" s="26" t="s">
        <v>4716</v>
      </c>
      <c r="S810" s="27"/>
      <c r="T810" s="26" t="s">
        <v>4374</v>
      </c>
      <c r="U810" s="26" t="s">
        <v>1719</v>
      </c>
      <c r="V810" s="28"/>
      <c r="W810" s="29"/>
      <c r="X810" s="30"/>
      <c r="Y810" s="26"/>
      <c r="Z810" s="29"/>
      <c r="AA810" s="33" t="str">
        <f t="shared" si="12"/>
        <v/>
      </c>
      <c r="AB810" s="31"/>
      <c r="AC810" s="32"/>
      <c r="AD810" s="32"/>
      <c r="AE810" s="22" t="s">
        <v>1746</v>
      </c>
      <c r="AF810" s="26" t="s">
        <v>685</v>
      </c>
      <c r="AG810" s="22" t="s">
        <v>1321</v>
      </c>
    </row>
    <row r="811" spans="1:33" ht="75" x14ac:dyDescent="0.25">
      <c r="A811" s="20" t="s">
        <v>1308</v>
      </c>
      <c r="B811" s="21">
        <v>81101510</v>
      </c>
      <c r="C811" s="22" t="s">
        <v>1747</v>
      </c>
      <c r="D811" s="36">
        <v>43281</v>
      </c>
      <c r="E811" s="21" t="s">
        <v>3556</v>
      </c>
      <c r="F811" s="23" t="s">
        <v>3657</v>
      </c>
      <c r="G811" s="23" t="s">
        <v>4699</v>
      </c>
      <c r="H811" s="24">
        <v>380000000</v>
      </c>
      <c r="I811" s="25">
        <v>380000000</v>
      </c>
      <c r="J811" s="23" t="s">
        <v>3579</v>
      </c>
      <c r="K811" s="23" t="s">
        <v>47</v>
      </c>
      <c r="L811" s="22" t="s">
        <v>1310</v>
      </c>
      <c r="M811" s="22" t="s">
        <v>69</v>
      </c>
      <c r="N811" s="22" t="s">
        <v>1323</v>
      </c>
      <c r="O811" s="22" t="s">
        <v>1312</v>
      </c>
      <c r="P811" s="26" t="s">
        <v>1332</v>
      </c>
      <c r="Q811" s="26" t="s">
        <v>1333</v>
      </c>
      <c r="R811" s="26" t="s">
        <v>4716</v>
      </c>
      <c r="S811" s="27"/>
      <c r="T811" s="26" t="s">
        <v>4374</v>
      </c>
      <c r="U811" s="26" t="s">
        <v>1719</v>
      </c>
      <c r="V811" s="28"/>
      <c r="W811" s="29"/>
      <c r="X811" s="30"/>
      <c r="Y811" s="26"/>
      <c r="Z811" s="29"/>
      <c r="AA811" s="33" t="str">
        <f t="shared" si="12"/>
        <v/>
      </c>
      <c r="AB811" s="31"/>
      <c r="AC811" s="32"/>
      <c r="AD811" s="32"/>
      <c r="AE811" s="22" t="s">
        <v>1391</v>
      </c>
      <c r="AF811" s="26" t="s">
        <v>53</v>
      </c>
      <c r="AG811" s="22" t="s">
        <v>1330</v>
      </c>
    </row>
    <row r="812" spans="1:33" ht="60" x14ac:dyDescent="0.25">
      <c r="A812" s="20" t="s">
        <v>1308</v>
      </c>
      <c r="B812" s="21" t="s">
        <v>4367</v>
      </c>
      <c r="C812" s="22" t="s">
        <v>1748</v>
      </c>
      <c r="D812" s="36">
        <v>43281</v>
      </c>
      <c r="E812" s="21" t="s">
        <v>3556</v>
      </c>
      <c r="F812" s="23" t="s">
        <v>3643</v>
      </c>
      <c r="G812" s="23" t="s">
        <v>4699</v>
      </c>
      <c r="H812" s="24">
        <v>2053800000</v>
      </c>
      <c r="I812" s="25">
        <v>2053800000</v>
      </c>
      <c r="J812" s="23" t="s">
        <v>3579</v>
      </c>
      <c r="K812" s="23" t="s">
        <v>47</v>
      </c>
      <c r="L812" s="22" t="s">
        <v>1310</v>
      </c>
      <c r="M812" s="22" t="s">
        <v>69</v>
      </c>
      <c r="N812" s="22" t="s">
        <v>1323</v>
      </c>
      <c r="O812" s="22" t="s">
        <v>1312</v>
      </c>
      <c r="P812" s="26" t="s">
        <v>1332</v>
      </c>
      <c r="Q812" s="26" t="s">
        <v>1333</v>
      </c>
      <c r="R812" s="26" t="s">
        <v>4716</v>
      </c>
      <c r="S812" s="27"/>
      <c r="T812" s="26" t="s">
        <v>4374</v>
      </c>
      <c r="U812" s="26" t="s">
        <v>1719</v>
      </c>
      <c r="V812" s="28"/>
      <c r="W812" s="29"/>
      <c r="X812" s="30"/>
      <c r="Y812" s="26"/>
      <c r="Z812" s="29"/>
      <c r="AA812" s="33" t="str">
        <f t="shared" si="12"/>
        <v/>
      </c>
      <c r="AB812" s="31"/>
      <c r="AC812" s="32"/>
      <c r="AD812" s="32"/>
      <c r="AE812" s="22" t="s">
        <v>1746</v>
      </c>
      <c r="AF812" s="26" t="s">
        <v>685</v>
      </c>
      <c r="AG812" s="22" t="s">
        <v>1321</v>
      </c>
    </row>
    <row r="813" spans="1:33" ht="90" x14ac:dyDescent="0.25">
      <c r="A813" s="20" t="s">
        <v>1308</v>
      </c>
      <c r="B813" s="21">
        <v>81101510</v>
      </c>
      <c r="C813" s="22" t="s">
        <v>1749</v>
      </c>
      <c r="D813" s="36">
        <v>43281</v>
      </c>
      <c r="E813" s="21" t="s">
        <v>3556</v>
      </c>
      <c r="F813" s="23" t="s">
        <v>3657</v>
      </c>
      <c r="G813" s="23" t="s">
        <v>4699</v>
      </c>
      <c r="H813" s="24">
        <v>228200000</v>
      </c>
      <c r="I813" s="25">
        <v>228200000</v>
      </c>
      <c r="J813" s="23" t="s">
        <v>3579</v>
      </c>
      <c r="K813" s="23" t="s">
        <v>47</v>
      </c>
      <c r="L813" s="22" t="s">
        <v>1310</v>
      </c>
      <c r="M813" s="22" t="s">
        <v>69</v>
      </c>
      <c r="N813" s="22" t="s">
        <v>1323</v>
      </c>
      <c r="O813" s="22" t="s">
        <v>1312</v>
      </c>
      <c r="P813" s="26" t="s">
        <v>1332</v>
      </c>
      <c r="Q813" s="26" t="s">
        <v>1333</v>
      </c>
      <c r="R813" s="26" t="s">
        <v>4716</v>
      </c>
      <c r="S813" s="27"/>
      <c r="T813" s="26" t="s">
        <v>4374</v>
      </c>
      <c r="U813" s="26" t="s">
        <v>1719</v>
      </c>
      <c r="V813" s="28"/>
      <c r="W813" s="29"/>
      <c r="X813" s="30"/>
      <c r="Y813" s="26"/>
      <c r="Z813" s="29"/>
      <c r="AA813" s="33" t="str">
        <f t="shared" si="12"/>
        <v/>
      </c>
      <c r="AB813" s="31"/>
      <c r="AC813" s="32"/>
      <c r="AD813" s="32"/>
      <c r="AE813" s="22" t="s">
        <v>1391</v>
      </c>
      <c r="AF813" s="26" t="s">
        <v>53</v>
      </c>
      <c r="AG813" s="22" t="s">
        <v>1330</v>
      </c>
    </row>
    <row r="814" spans="1:33" ht="60" x14ac:dyDescent="0.25">
      <c r="A814" s="20" t="s">
        <v>1308</v>
      </c>
      <c r="B814" s="21" t="s">
        <v>4367</v>
      </c>
      <c r="C814" s="22" t="s">
        <v>1750</v>
      </c>
      <c r="D814" s="36">
        <v>43281</v>
      </c>
      <c r="E814" s="21" t="s">
        <v>3556</v>
      </c>
      <c r="F814" s="23" t="s">
        <v>3643</v>
      </c>
      <c r="G814" s="23" t="s">
        <v>4699</v>
      </c>
      <c r="H814" s="24">
        <v>1761300000</v>
      </c>
      <c r="I814" s="25">
        <v>1761300000</v>
      </c>
      <c r="J814" s="23" t="s">
        <v>3579</v>
      </c>
      <c r="K814" s="23" t="s">
        <v>47</v>
      </c>
      <c r="L814" s="22" t="s">
        <v>1310</v>
      </c>
      <c r="M814" s="22" t="s">
        <v>69</v>
      </c>
      <c r="N814" s="22" t="s">
        <v>1323</v>
      </c>
      <c r="O814" s="22" t="s">
        <v>1312</v>
      </c>
      <c r="P814" s="26" t="s">
        <v>1332</v>
      </c>
      <c r="Q814" s="26" t="s">
        <v>1333</v>
      </c>
      <c r="R814" s="26" t="s">
        <v>4716</v>
      </c>
      <c r="S814" s="27"/>
      <c r="T814" s="26" t="s">
        <v>4374</v>
      </c>
      <c r="U814" s="26" t="s">
        <v>1719</v>
      </c>
      <c r="V814" s="28"/>
      <c r="W814" s="29"/>
      <c r="X814" s="30"/>
      <c r="Y814" s="26"/>
      <c r="Z814" s="29"/>
      <c r="AA814" s="33" t="str">
        <f t="shared" si="12"/>
        <v/>
      </c>
      <c r="AB814" s="31"/>
      <c r="AC814" s="32"/>
      <c r="AD814" s="32"/>
      <c r="AE814" s="22" t="s">
        <v>1746</v>
      </c>
      <c r="AF814" s="26" t="s">
        <v>685</v>
      </c>
      <c r="AG814" s="22" t="s">
        <v>1321</v>
      </c>
    </row>
    <row r="815" spans="1:33" ht="75" x14ac:dyDescent="0.25">
      <c r="A815" s="20" t="s">
        <v>1308</v>
      </c>
      <c r="B815" s="21">
        <v>81101510</v>
      </c>
      <c r="C815" s="22" t="s">
        <v>1751</v>
      </c>
      <c r="D815" s="36">
        <v>43281</v>
      </c>
      <c r="E815" s="21" t="s">
        <v>3556</v>
      </c>
      <c r="F815" s="23" t="s">
        <v>3657</v>
      </c>
      <c r="G815" s="23" t="s">
        <v>4699</v>
      </c>
      <c r="H815" s="24">
        <v>195700000</v>
      </c>
      <c r="I815" s="25">
        <v>195700000</v>
      </c>
      <c r="J815" s="23" t="s">
        <v>3579</v>
      </c>
      <c r="K815" s="23" t="s">
        <v>47</v>
      </c>
      <c r="L815" s="22" t="s">
        <v>1310</v>
      </c>
      <c r="M815" s="22" t="s">
        <v>69</v>
      </c>
      <c r="N815" s="22" t="s">
        <v>1323</v>
      </c>
      <c r="O815" s="22" t="s">
        <v>1312</v>
      </c>
      <c r="P815" s="26" t="s">
        <v>1332</v>
      </c>
      <c r="Q815" s="26" t="s">
        <v>1333</v>
      </c>
      <c r="R815" s="26" t="s">
        <v>4716</v>
      </c>
      <c r="S815" s="27"/>
      <c r="T815" s="26" t="s">
        <v>4374</v>
      </c>
      <c r="U815" s="26" t="s">
        <v>1719</v>
      </c>
      <c r="V815" s="28"/>
      <c r="W815" s="29"/>
      <c r="X815" s="30"/>
      <c r="Y815" s="26"/>
      <c r="Z815" s="29"/>
      <c r="AA815" s="33" t="str">
        <f t="shared" si="12"/>
        <v/>
      </c>
      <c r="AB815" s="31"/>
      <c r="AC815" s="32"/>
      <c r="AD815" s="32"/>
      <c r="AE815" s="22" t="s">
        <v>1391</v>
      </c>
      <c r="AF815" s="26" t="s">
        <v>53</v>
      </c>
      <c r="AG815" s="22" t="s">
        <v>1330</v>
      </c>
    </row>
    <row r="816" spans="1:33" ht="60" x14ac:dyDescent="0.25">
      <c r="A816" s="20" t="s">
        <v>1308</v>
      </c>
      <c r="B816" s="21" t="s">
        <v>4367</v>
      </c>
      <c r="C816" s="22" t="s">
        <v>1752</v>
      </c>
      <c r="D816" s="36">
        <v>43281</v>
      </c>
      <c r="E816" s="21" t="s">
        <v>3556</v>
      </c>
      <c r="F816" s="23" t="s">
        <v>3643</v>
      </c>
      <c r="G816" s="23" t="s">
        <v>4699</v>
      </c>
      <c r="H816" s="24">
        <v>6660000000</v>
      </c>
      <c r="I816" s="25">
        <v>6660000000</v>
      </c>
      <c r="J816" s="23" t="s">
        <v>3579</v>
      </c>
      <c r="K816" s="23" t="s">
        <v>47</v>
      </c>
      <c r="L816" s="22" t="s">
        <v>1310</v>
      </c>
      <c r="M816" s="22" t="s">
        <v>69</v>
      </c>
      <c r="N816" s="22" t="s">
        <v>1323</v>
      </c>
      <c r="O816" s="22" t="s">
        <v>1312</v>
      </c>
      <c r="P816" s="26" t="s">
        <v>1332</v>
      </c>
      <c r="Q816" s="26" t="s">
        <v>1333</v>
      </c>
      <c r="R816" s="26" t="s">
        <v>4716</v>
      </c>
      <c r="S816" s="27"/>
      <c r="T816" s="26" t="s">
        <v>4374</v>
      </c>
      <c r="U816" s="26" t="s">
        <v>1719</v>
      </c>
      <c r="V816" s="28"/>
      <c r="W816" s="29"/>
      <c r="X816" s="30"/>
      <c r="Y816" s="26"/>
      <c r="Z816" s="29"/>
      <c r="AA816" s="33" t="str">
        <f t="shared" si="12"/>
        <v/>
      </c>
      <c r="AB816" s="31"/>
      <c r="AC816" s="32"/>
      <c r="AD816" s="32"/>
      <c r="AE816" s="22" t="s">
        <v>1746</v>
      </c>
      <c r="AF816" s="26" t="s">
        <v>685</v>
      </c>
      <c r="AG816" s="22" t="s">
        <v>1321</v>
      </c>
    </row>
    <row r="817" spans="1:33" ht="90" x14ac:dyDescent="0.25">
      <c r="A817" s="20" t="s">
        <v>1308</v>
      </c>
      <c r="B817" s="21">
        <v>81101510</v>
      </c>
      <c r="C817" s="22" t="s">
        <v>1753</v>
      </c>
      <c r="D817" s="36">
        <v>43281</v>
      </c>
      <c r="E817" s="21" t="s">
        <v>3556</v>
      </c>
      <c r="F817" s="23" t="s">
        <v>3657</v>
      </c>
      <c r="G817" s="23" t="s">
        <v>4699</v>
      </c>
      <c r="H817" s="24">
        <v>740000000</v>
      </c>
      <c r="I817" s="25">
        <v>740000000</v>
      </c>
      <c r="J817" s="23" t="s">
        <v>3579</v>
      </c>
      <c r="K817" s="23" t="s">
        <v>47</v>
      </c>
      <c r="L817" s="22" t="s">
        <v>1310</v>
      </c>
      <c r="M817" s="22" t="s">
        <v>69</v>
      </c>
      <c r="N817" s="22" t="s">
        <v>1323</v>
      </c>
      <c r="O817" s="22" t="s">
        <v>1312</v>
      </c>
      <c r="P817" s="26" t="s">
        <v>1332</v>
      </c>
      <c r="Q817" s="26" t="s">
        <v>1333</v>
      </c>
      <c r="R817" s="26" t="s">
        <v>4716</v>
      </c>
      <c r="S817" s="27"/>
      <c r="T817" s="26" t="s">
        <v>4374</v>
      </c>
      <c r="U817" s="26" t="s">
        <v>1719</v>
      </c>
      <c r="V817" s="28"/>
      <c r="W817" s="29"/>
      <c r="X817" s="30"/>
      <c r="Y817" s="26"/>
      <c r="Z817" s="29"/>
      <c r="AA817" s="33" t="str">
        <f t="shared" si="12"/>
        <v/>
      </c>
      <c r="AB817" s="31"/>
      <c r="AC817" s="32"/>
      <c r="AD817" s="32"/>
      <c r="AE817" s="22" t="s">
        <v>1391</v>
      </c>
      <c r="AF817" s="26" t="s">
        <v>53</v>
      </c>
      <c r="AG817" s="22" t="s">
        <v>1330</v>
      </c>
    </row>
    <row r="818" spans="1:33" ht="60" x14ac:dyDescent="0.25">
      <c r="A818" s="20" t="s">
        <v>1308</v>
      </c>
      <c r="B818" s="21" t="s">
        <v>4367</v>
      </c>
      <c r="C818" s="22" t="s">
        <v>1754</v>
      </c>
      <c r="D818" s="36">
        <v>43281</v>
      </c>
      <c r="E818" s="21" t="s">
        <v>3556</v>
      </c>
      <c r="F818" s="23" t="s">
        <v>3643</v>
      </c>
      <c r="G818" s="23" t="s">
        <v>4699</v>
      </c>
      <c r="H818" s="24">
        <v>1761300000</v>
      </c>
      <c r="I818" s="25">
        <v>1761300000</v>
      </c>
      <c r="J818" s="23" t="s">
        <v>3579</v>
      </c>
      <c r="K818" s="23" t="s">
        <v>47</v>
      </c>
      <c r="L818" s="22" t="s">
        <v>1310</v>
      </c>
      <c r="M818" s="22" t="s">
        <v>69</v>
      </c>
      <c r="N818" s="22" t="s">
        <v>1323</v>
      </c>
      <c r="O818" s="22" t="s">
        <v>1312</v>
      </c>
      <c r="P818" s="26" t="s">
        <v>1332</v>
      </c>
      <c r="Q818" s="26" t="s">
        <v>1333</v>
      </c>
      <c r="R818" s="26" t="s">
        <v>4716</v>
      </c>
      <c r="S818" s="27"/>
      <c r="T818" s="26" t="s">
        <v>4374</v>
      </c>
      <c r="U818" s="26" t="s">
        <v>1719</v>
      </c>
      <c r="V818" s="28"/>
      <c r="W818" s="29"/>
      <c r="X818" s="30"/>
      <c r="Y818" s="26"/>
      <c r="Z818" s="29"/>
      <c r="AA818" s="33" t="str">
        <f t="shared" si="12"/>
        <v/>
      </c>
      <c r="AB818" s="31"/>
      <c r="AC818" s="32"/>
      <c r="AD818" s="32"/>
      <c r="AE818" s="22" t="s">
        <v>1746</v>
      </c>
      <c r="AF818" s="26" t="s">
        <v>685</v>
      </c>
      <c r="AG818" s="22" t="s">
        <v>1321</v>
      </c>
    </row>
    <row r="819" spans="1:33" ht="75" x14ac:dyDescent="0.25">
      <c r="A819" s="20" t="s">
        <v>1308</v>
      </c>
      <c r="B819" s="21">
        <v>81101510</v>
      </c>
      <c r="C819" s="22" t="s">
        <v>1755</v>
      </c>
      <c r="D819" s="36">
        <v>43281</v>
      </c>
      <c r="E819" s="21" t="s">
        <v>3556</v>
      </c>
      <c r="F819" s="23" t="s">
        <v>3657</v>
      </c>
      <c r="G819" s="23" t="s">
        <v>4699</v>
      </c>
      <c r="H819" s="24">
        <v>195700000</v>
      </c>
      <c r="I819" s="25">
        <v>195700000</v>
      </c>
      <c r="J819" s="23" t="s">
        <v>3579</v>
      </c>
      <c r="K819" s="23" t="s">
        <v>47</v>
      </c>
      <c r="L819" s="22" t="s">
        <v>1310</v>
      </c>
      <c r="M819" s="22" t="s">
        <v>69</v>
      </c>
      <c r="N819" s="22" t="s">
        <v>1323</v>
      </c>
      <c r="O819" s="22" t="s">
        <v>1312</v>
      </c>
      <c r="P819" s="26" t="s">
        <v>1332</v>
      </c>
      <c r="Q819" s="26" t="s">
        <v>1333</v>
      </c>
      <c r="R819" s="26" t="s">
        <v>4716</v>
      </c>
      <c r="S819" s="27"/>
      <c r="T819" s="26" t="s">
        <v>4374</v>
      </c>
      <c r="U819" s="26" t="s">
        <v>1719</v>
      </c>
      <c r="V819" s="28"/>
      <c r="W819" s="29"/>
      <c r="X819" s="30"/>
      <c r="Y819" s="26"/>
      <c r="Z819" s="29"/>
      <c r="AA819" s="33" t="str">
        <f t="shared" si="12"/>
        <v/>
      </c>
      <c r="AB819" s="31"/>
      <c r="AC819" s="32"/>
      <c r="AD819" s="32"/>
      <c r="AE819" s="22" t="s">
        <v>1391</v>
      </c>
      <c r="AF819" s="26" t="s">
        <v>53</v>
      </c>
      <c r="AG819" s="22" t="s">
        <v>1330</v>
      </c>
    </row>
    <row r="820" spans="1:33" ht="60" x14ac:dyDescent="0.25">
      <c r="A820" s="20" t="s">
        <v>1308</v>
      </c>
      <c r="B820" s="21" t="s">
        <v>4367</v>
      </c>
      <c r="C820" s="22" t="s">
        <v>1756</v>
      </c>
      <c r="D820" s="36">
        <v>43281</v>
      </c>
      <c r="E820" s="21" t="s">
        <v>3556</v>
      </c>
      <c r="F820" s="23" t="s">
        <v>3643</v>
      </c>
      <c r="G820" s="23" t="s">
        <v>4699</v>
      </c>
      <c r="H820" s="24">
        <v>2053800000</v>
      </c>
      <c r="I820" s="25">
        <v>2053800000</v>
      </c>
      <c r="J820" s="23" t="s">
        <v>3579</v>
      </c>
      <c r="K820" s="23" t="s">
        <v>47</v>
      </c>
      <c r="L820" s="22" t="s">
        <v>1310</v>
      </c>
      <c r="M820" s="22" t="s">
        <v>69</v>
      </c>
      <c r="N820" s="22" t="s">
        <v>1323</v>
      </c>
      <c r="O820" s="22" t="s">
        <v>1312</v>
      </c>
      <c r="P820" s="26" t="s">
        <v>1332</v>
      </c>
      <c r="Q820" s="26" t="s">
        <v>1333</v>
      </c>
      <c r="R820" s="26" t="s">
        <v>4716</v>
      </c>
      <c r="S820" s="27"/>
      <c r="T820" s="26" t="s">
        <v>4374</v>
      </c>
      <c r="U820" s="26" t="s">
        <v>1719</v>
      </c>
      <c r="V820" s="28"/>
      <c r="W820" s="29"/>
      <c r="X820" s="30"/>
      <c r="Y820" s="26"/>
      <c r="Z820" s="29"/>
      <c r="AA820" s="33" t="str">
        <f t="shared" si="12"/>
        <v/>
      </c>
      <c r="AB820" s="31"/>
      <c r="AC820" s="32"/>
      <c r="AD820" s="32"/>
      <c r="AE820" s="22" t="s">
        <v>1746</v>
      </c>
      <c r="AF820" s="26" t="s">
        <v>685</v>
      </c>
      <c r="AG820" s="22" t="s">
        <v>1321</v>
      </c>
    </row>
    <row r="821" spans="1:33" ht="75" x14ac:dyDescent="0.25">
      <c r="A821" s="20" t="s">
        <v>1308</v>
      </c>
      <c r="B821" s="21">
        <v>81101510</v>
      </c>
      <c r="C821" s="22" t="s">
        <v>1757</v>
      </c>
      <c r="D821" s="36">
        <v>43281</v>
      </c>
      <c r="E821" s="21" t="s">
        <v>3556</v>
      </c>
      <c r="F821" s="23" t="s">
        <v>3657</v>
      </c>
      <c r="G821" s="23" t="s">
        <v>4699</v>
      </c>
      <c r="H821" s="24">
        <v>228200000</v>
      </c>
      <c r="I821" s="25">
        <v>228200000</v>
      </c>
      <c r="J821" s="23" t="s">
        <v>3579</v>
      </c>
      <c r="K821" s="23" t="s">
        <v>47</v>
      </c>
      <c r="L821" s="22" t="s">
        <v>1310</v>
      </c>
      <c r="M821" s="22" t="s">
        <v>69</v>
      </c>
      <c r="N821" s="22" t="s">
        <v>1323</v>
      </c>
      <c r="O821" s="22" t="s">
        <v>1312</v>
      </c>
      <c r="P821" s="26" t="s">
        <v>1332</v>
      </c>
      <c r="Q821" s="26" t="s">
        <v>1333</v>
      </c>
      <c r="R821" s="26" t="s">
        <v>4716</v>
      </c>
      <c r="S821" s="27"/>
      <c r="T821" s="26" t="s">
        <v>4374</v>
      </c>
      <c r="U821" s="26" t="s">
        <v>1719</v>
      </c>
      <c r="V821" s="28"/>
      <c r="W821" s="29"/>
      <c r="X821" s="30"/>
      <c r="Y821" s="26"/>
      <c r="Z821" s="29"/>
      <c r="AA821" s="33" t="str">
        <f t="shared" si="12"/>
        <v/>
      </c>
      <c r="AB821" s="31"/>
      <c r="AC821" s="32"/>
      <c r="AD821" s="32"/>
      <c r="AE821" s="22" t="s">
        <v>1391</v>
      </c>
      <c r="AF821" s="26" t="s">
        <v>53</v>
      </c>
      <c r="AG821" s="22" t="s">
        <v>1330</v>
      </c>
    </row>
    <row r="822" spans="1:33" ht="60" x14ac:dyDescent="0.25">
      <c r="A822" s="20" t="s">
        <v>1308</v>
      </c>
      <c r="B822" s="21" t="s">
        <v>4367</v>
      </c>
      <c r="C822" s="22" t="s">
        <v>1758</v>
      </c>
      <c r="D822" s="36">
        <v>43281</v>
      </c>
      <c r="E822" s="21" t="s">
        <v>3556</v>
      </c>
      <c r="F822" s="23" t="s">
        <v>3643</v>
      </c>
      <c r="G822" s="23" t="s">
        <v>4699</v>
      </c>
      <c r="H822" s="24">
        <v>1761300000</v>
      </c>
      <c r="I822" s="25">
        <v>1761300000</v>
      </c>
      <c r="J822" s="23" t="s">
        <v>3579</v>
      </c>
      <c r="K822" s="23" t="s">
        <v>47</v>
      </c>
      <c r="L822" s="22" t="s">
        <v>1310</v>
      </c>
      <c r="M822" s="22" t="s">
        <v>69</v>
      </c>
      <c r="N822" s="22" t="s">
        <v>1323</v>
      </c>
      <c r="O822" s="22" t="s">
        <v>1312</v>
      </c>
      <c r="P822" s="26" t="s">
        <v>1332</v>
      </c>
      <c r="Q822" s="26" t="s">
        <v>1333</v>
      </c>
      <c r="R822" s="26" t="s">
        <v>4716</v>
      </c>
      <c r="S822" s="27"/>
      <c r="T822" s="26" t="s">
        <v>4374</v>
      </c>
      <c r="U822" s="26" t="s">
        <v>1719</v>
      </c>
      <c r="V822" s="28"/>
      <c r="W822" s="29"/>
      <c r="X822" s="30"/>
      <c r="Y822" s="26"/>
      <c r="Z822" s="29"/>
      <c r="AA822" s="33" t="str">
        <f t="shared" si="12"/>
        <v/>
      </c>
      <c r="AB822" s="31"/>
      <c r="AC822" s="32"/>
      <c r="AD822" s="32"/>
      <c r="AE822" s="22" t="s">
        <v>1746</v>
      </c>
      <c r="AF822" s="26" t="s">
        <v>685</v>
      </c>
      <c r="AG822" s="22" t="s">
        <v>1321</v>
      </c>
    </row>
    <row r="823" spans="1:33" ht="90" x14ac:dyDescent="0.25">
      <c r="A823" s="20" t="s">
        <v>1308</v>
      </c>
      <c r="B823" s="21">
        <v>81101510</v>
      </c>
      <c r="C823" s="22" t="s">
        <v>1759</v>
      </c>
      <c r="D823" s="36">
        <v>43281</v>
      </c>
      <c r="E823" s="21" t="s">
        <v>3556</v>
      </c>
      <c r="F823" s="23" t="s">
        <v>3657</v>
      </c>
      <c r="G823" s="23" t="s">
        <v>4699</v>
      </c>
      <c r="H823" s="24">
        <v>195700000</v>
      </c>
      <c r="I823" s="25">
        <v>195700000</v>
      </c>
      <c r="J823" s="23" t="s">
        <v>3579</v>
      </c>
      <c r="K823" s="23" t="s">
        <v>47</v>
      </c>
      <c r="L823" s="22" t="s">
        <v>1310</v>
      </c>
      <c r="M823" s="22" t="s">
        <v>69</v>
      </c>
      <c r="N823" s="22" t="s">
        <v>1323</v>
      </c>
      <c r="O823" s="22" t="s">
        <v>1312</v>
      </c>
      <c r="P823" s="26" t="s">
        <v>1332</v>
      </c>
      <c r="Q823" s="26" t="s">
        <v>1333</v>
      </c>
      <c r="R823" s="26" t="s">
        <v>4716</v>
      </c>
      <c r="S823" s="27"/>
      <c r="T823" s="26" t="s">
        <v>4374</v>
      </c>
      <c r="U823" s="26" t="s">
        <v>1719</v>
      </c>
      <c r="V823" s="28"/>
      <c r="W823" s="29"/>
      <c r="X823" s="30"/>
      <c r="Y823" s="26"/>
      <c r="Z823" s="29"/>
      <c r="AA823" s="33" t="str">
        <f t="shared" si="12"/>
        <v/>
      </c>
      <c r="AB823" s="31"/>
      <c r="AC823" s="32"/>
      <c r="AD823" s="32"/>
      <c r="AE823" s="22" t="s">
        <v>1391</v>
      </c>
      <c r="AF823" s="26" t="s">
        <v>53</v>
      </c>
      <c r="AG823" s="22" t="s">
        <v>1330</v>
      </c>
    </row>
    <row r="824" spans="1:33" ht="60" x14ac:dyDescent="0.25">
      <c r="A824" s="20" t="s">
        <v>1308</v>
      </c>
      <c r="B824" s="21" t="s">
        <v>4367</v>
      </c>
      <c r="C824" s="22" t="s">
        <v>1760</v>
      </c>
      <c r="D824" s="36">
        <v>43281</v>
      </c>
      <c r="E824" s="21" t="s">
        <v>3556</v>
      </c>
      <c r="F824" s="23" t="s">
        <v>3643</v>
      </c>
      <c r="G824" s="23" t="s">
        <v>4699</v>
      </c>
      <c r="H824" s="24">
        <v>1761300000</v>
      </c>
      <c r="I824" s="25">
        <v>1761300000</v>
      </c>
      <c r="J824" s="23" t="s">
        <v>3579</v>
      </c>
      <c r="K824" s="23" t="s">
        <v>47</v>
      </c>
      <c r="L824" s="22" t="s">
        <v>1310</v>
      </c>
      <c r="M824" s="22" t="s">
        <v>69</v>
      </c>
      <c r="N824" s="22" t="s">
        <v>1323</v>
      </c>
      <c r="O824" s="22" t="s">
        <v>1312</v>
      </c>
      <c r="P824" s="26" t="s">
        <v>1332</v>
      </c>
      <c r="Q824" s="26" t="s">
        <v>1333</v>
      </c>
      <c r="R824" s="26" t="s">
        <v>4716</v>
      </c>
      <c r="S824" s="27"/>
      <c r="T824" s="26" t="s">
        <v>4374</v>
      </c>
      <c r="U824" s="26" t="s">
        <v>1719</v>
      </c>
      <c r="V824" s="28"/>
      <c r="W824" s="29"/>
      <c r="X824" s="30"/>
      <c r="Y824" s="26"/>
      <c r="Z824" s="29"/>
      <c r="AA824" s="33" t="str">
        <f t="shared" si="12"/>
        <v/>
      </c>
      <c r="AB824" s="31"/>
      <c r="AC824" s="32"/>
      <c r="AD824" s="32"/>
      <c r="AE824" s="22" t="s">
        <v>1746</v>
      </c>
      <c r="AF824" s="26" t="s">
        <v>685</v>
      </c>
      <c r="AG824" s="22" t="s">
        <v>1321</v>
      </c>
    </row>
    <row r="825" spans="1:33" ht="90" x14ac:dyDescent="0.25">
      <c r="A825" s="20" t="s">
        <v>1308</v>
      </c>
      <c r="B825" s="21">
        <v>81101510</v>
      </c>
      <c r="C825" s="22" t="s">
        <v>1761</v>
      </c>
      <c r="D825" s="36">
        <v>43281</v>
      </c>
      <c r="E825" s="21" t="s">
        <v>3556</v>
      </c>
      <c r="F825" s="23" t="s">
        <v>3657</v>
      </c>
      <c r="G825" s="23" t="s">
        <v>4699</v>
      </c>
      <c r="H825" s="24">
        <v>195700000</v>
      </c>
      <c r="I825" s="25">
        <v>195700000</v>
      </c>
      <c r="J825" s="23" t="s">
        <v>3579</v>
      </c>
      <c r="K825" s="23" t="s">
        <v>47</v>
      </c>
      <c r="L825" s="22" t="s">
        <v>1310</v>
      </c>
      <c r="M825" s="22" t="s">
        <v>69</v>
      </c>
      <c r="N825" s="22" t="s">
        <v>1323</v>
      </c>
      <c r="O825" s="22" t="s">
        <v>1312</v>
      </c>
      <c r="P825" s="26" t="s">
        <v>1332</v>
      </c>
      <c r="Q825" s="26" t="s">
        <v>1333</v>
      </c>
      <c r="R825" s="26" t="s">
        <v>4716</v>
      </c>
      <c r="S825" s="27"/>
      <c r="T825" s="26" t="s">
        <v>4374</v>
      </c>
      <c r="U825" s="26" t="s">
        <v>1719</v>
      </c>
      <c r="V825" s="28"/>
      <c r="W825" s="29"/>
      <c r="X825" s="30"/>
      <c r="Y825" s="26"/>
      <c r="Z825" s="29"/>
      <c r="AA825" s="33" t="str">
        <f t="shared" si="12"/>
        <v/>
      </c>
      <c r="AB825" s="31"/>
      <c r="AC825" s="32"/>
      <c r="AD825" s="32"/>
      <c r="AE825" s="22" t="s">
        <v>1391</v>
      </c>
      <c r="AF825" s="26" t="s">
        <v>53</v>
      </c>
      <c r="AG825" s="22" t="s">
        <v>1330</v>
      </c>
    </row>
    <row r="826" spans="1:33" ht="60" x14ac:dyDescent="0.25">
      <c r="A826" s="20" t="s">
        <v>1308</v>
      </c>
      <c r="B826" s="21" t="s">
        <v>4367</v>
      </c>
      <c r="C826" s="22" t="s">
        <v>1762</v>
      </c>
      <c r="D826" s="36">
        <v>43281</v>
      </c>
      <c r="E826" s="21" t="s">
        <v>3556</v>
      </c>
      <c r="F826" s="23" t="s">
        <v>3643</v>
      </c>
      <c r="G826" s="23" t="s">
        <v>4699</v>
      </c>
      <c r="H826" s="24">
        <v>2346300000</v>
      </c>
      <c r="I826" s="25">
        <v>2346300000</v>
      </c>
      <c r="J826" s="23" t="s">
        <v>3579</v>
      </c>
      <c r="K826" s="23" t="s">
        <v>47</v>
      </c>
      <c r="L826" s="22" t="s">
        <v>1310</v>
      </c>
      <c r="M826" s="22" t="s">
        <v>69</v>
      </c>
      <c r="N826" s="22" t="s">
        <v>1323</v>
      </c>
      <c r="O826" s="22" t="s">
        <v>1312</v>
      </c>
      <c r="P826" s="26" t="s">
        <v>1332</v>
      </c>
      <c r="Q826" s="26" t="s">
        <v>1333</v>
      </c>
      <c r="R826" s="26" t="s">
        <v>4717</v>
      </c>
      <c r="S826" s="27"/>
      <c r="T826" s="26" t="s">
        <v>4374</v>
      </c>
      <c r="U826" s="26" t="s">
        <v>1719</v>
      </c>
      <c r="V826" s="28"/>
      <c r="W826" s="29"/>
      <c r="X826" s="30"/>
      <c r="Y826" s="26"/>
      <c r="Z826" s="29"/>
      <c r="AA826" s="33" t="str">
        <f t="shared" si="12"/>
        <v/>
      </c>
      <c r="AB826" s="31"/>
      <c r="AC826" s="32"/>
      <c r="AD826" s="32"/>
      <c r="AE826" s="22" t="s">
        <v>1746</v>
      </c>
      <c r="AF826" s="26" t="s">
        <v>685</v>
      </c>
      <c r="AG826" s="22" t="s">
        <v>1321</v>
      </c>
    </row>
    <row r="827" spans="1:33" ht="75" x14ac:dyDescent="0.25">
      <c r="A827" s="20" t="s">
        <v>1308</v>
      </c>
      <c r="B827" s="21">
        <v>81101510</v>
      </c>
      <c r="C827" s="22" t="s">
        <v>1763</v>
      </c>
      <c r="D827" s="36">
        <v>43281</v>
      </c>
      <c r="E827" s="21" t="s">
        <v>3556</v>
      </c>
      <c r="F827" s="23" t="s">
        <v>3657</v>
      </c>
      <c r="G827" s="23" t="s">
        <v>4699</v>
      </c>
      <c r="H827" s="24">
        <v>260700000</v>
      </c>
      <c r="I827" s="25">
        <v>260700000</v>
      </c>
      <c r="J827" s="23" t="s">
        <v>3579</v>
      </c>
      <c r="K827" s="23" t="s">
        <v>47</v>
      </c>
      <c r="L827" s="22" t="s">
        <v>1310</v>
      </c>
      <c r="M827" s="22" t="s">
        <v>69</v>
      </c>
      <c r="N827" s="22" t="s">
        <v>1323</v>
      </c>
      <c r="O827" s="22" t="s">
        <v>1312</v>
      </c>
      <c r="P827" s="26" t="s">
        <v>1332</v>
      </c>
      <c r="Q827" s="26" t="s">
        <v>1333</v>
      </c>
      <c r="R827" s="26" t="s">
        <v>4717</v>
      </c>
      <c r="S827" s="27"/>
      <c r="T827" s="26" t="s">
        <v>4374</v>
      </c>
      <c r="U827" s="26" t="s">
        <v>1719</v>
      </c>
      <c r="V827" s="28"/>
      <c r="W827" s="29"/>
      <c r="X827" s="30"/>
      <c r="Y827" s="26"/>
      <c r="Z827" s="29"/>
      <c r="AA827" s="33" t="str">
        <f t="shared" si="12"/>
        <v/>
      </c>
      <c r="AB827" s="31"/>
      <c r="AC827" s="32"/>
      <c r="AD827" s="32"/>
      <c r="AE827" s="22" t="s">
        <v>1391</v>
      </c>
      <c r="AF827" s="26" t="s">
        <v>53</v>
      </c>
      <c r="AG827" s="22" t="s">
        <v>1330</v>
      </c>
    </row>
    <row r="828" spans="1:33" ht="60" x14ac:dyDescent="0.25">
      <c r="A828" s="20" t="s">
        <v>1308</v>
      </c>
      <c r="B828" s="21" t="s">
        <v>4367</v>
      </c>
      <c r="C828" s="22" t="s">
        <v>4718</v>
      </c>
      <c r="D828" s="36">
        <v>43281</v>
      </c>
      <c r="E828" s="21" t="s">
        <v>3556</v>
      </c>
      <c r="F828" s="23" t="s">
        <v>3643</v>
      </c>
      <c r="G828" s="23" t="s">
        <v>4699</v>
      </c>
      <c r="H828" s="24">
        <v>1761300000</v>
      </c>
      <c r="I828" s="25">
        <v>1761300000</v>
      </c>
      <c r="J828" s="23" t="s">
        <v>3579</v>
      </c>
      <c r="K828" s="23" t="s">
        <v>47</v>
      </c>
      <c r="L828" s="22" t="s">
        <v>1310</v>
      </c>
      <c r="M828" s="22" t="s">
        <v>69</v>
      </c>
      <c r="N828" s="22" t="s">
        <v>1323</v>
      </c>
      <c r="O828" s="22" t="s">
        <v>1312</v>
      </c>
      <c r="P828" s="26" t="s">
        <v>1332</v>
      </c>
      <c r="Q828" s="26" t="s">
        <v>1333</v>
      </c>
      <c r="R828" s="26" t="s">
        <v>4717</v>
      </c>
      <c r="S828" s="27"/>
      <c r="T828" s="26" t="s">
        <v>4374</v>
      </c>
      <c r="U828" s="26" t="s">
        <v>1719</v>
      </c>
      <c r="V828" s="28"/>
      <c r="W828" s="29"/>
      <c r="X828" s="30"/>
      <c r="Y828" s="26"/>
      <c r="Z828" s="29"/>
      <c r="AA828" s="33" t="str">
        <f t="shared" si="12"/>
        <v/>
      </c>
      <c r="AB828" s="31"/>
      <c r="AC828" s="32"/>
      <c r="AD828" s="32"/>
      <c r="AE828" s="22" t="s">
        <v>1746</v>
      </c>
      <c r="AF828" s="26" t="s">
        <v>685</v>
      </c>
      <c r="AG828" s="22" t="s">
        <v>1321</v>
      </c>
    </row>
    <row r="829" spans="1:33" ht="90" x14ac:dyDescent="0.25">
      <c r="A829" s="20" t="s">
        <v>1308</v>
      </c>
      <c r="B829" s="21">
        <v>81101510</v>
      </c>
      <c r="C829" s="22" t="s">
        <v>4719</v>
      </c>
      <c r="D829" s="36">
        <v>43281</v>
      </c>
      <c r="E829" s="21" t="s">
        <v>3556</v>
      </c>
      <c r="F829" s="23" t="s">
        <v>3657</v>
      </c>
      <c r="G829" s="23" t="s">
        <v>4699</v>
      </c>
      <c r="H829" s="24">
        <v>195700000</v>
      </c>
      <c r="I829" s="25">
        <v>195700000</v>
      </c>
      <c r="J829" s="23" t="s">
        <v>3579</v>
      </c>
      <c r="K829" s="23" t="s">
        <v>47</v>
      </c>
      <c r="L829" s="22" t="s">
        <v>1310</v>
      </c>
      <c r="M829" s="22" t="s">
        <v>69</v>
      </c>
      <c r="N829" s="22" t="s">
        <v>1323</v>
      </c>
      <c r="O829" s="22" t="s">
        <v>1312</v>
      </c>
      <c r="P829" s="26" t="s">
        <v>1332</v>
      </c>
      <c r="Q829" s="26" t="s">
        <v>1333</v>
      </c>
      <c r="R829" s="26" t="s">
        <v>4717</v>
      </c>
      <c r="S829" s="27"/>
      <c r="T829" s="26" t="s">
        <v>4374</v>
      </c>
      <c r="U829" s="26" t="s">
        <v>1719</v>
      </c>
      <c r="V829" s="28"/>
      <c r="W829" s="29"/>
      <c r="X829" s="30"/>
      <c r="Y829" s="26"/>
      <c r="Z829" s="29"/>
      <c r="AA829" s="33" t="str">
        <f t="shared" si="12"/>
        <v/>
      </c>
      <c r="AB829" s="31"/>
      <c r="AC829" s="32"/>
      <c r="AD829" s="32"/>
      <c r="AE829" s="22" t="s">
        <v>1391</v>
      </c>
      <c r="AF829" s="26" t="s">
        <v>53</v>
      </c>
      <c r="AG829" s="22" t="s">
        <v>1330</v>
      </c>
    </row>
    <row r="830" spans="1:33" ht="60" x14ac:dyDescent="0.25">
      <c r="A830" s="20" t="s">
        <v>1308</v>
      </c>
      <c r="B830" s="21" t="s">
        <v>4367</v>
      </c>
      <c r="C830" s="22" t="s">
        <v>1764</v>
      </c>
      <c r="D830" s="36">
        <v>43281</v>
      </c>
      <c r="E830" s="21" t="s">
        <v>3556</v>
      </c>
      <c r="F830" s="23" t="s">
        <v>3643</v>
      </c>
      <c r="G830" s="23" t="s">
        <v>4699</v>
      </c>
      <c r="H830" s="24">
        <v>2700000000</v>
      </c>
      <c r="I830" s="25">
        <v>2700000000</v>
      </c>
      <c r="J830" s="23" t="s">
        <v>3579</v>
      </c>
      <c r="K830" s="23" t="s">
        <v>47</v>
      </c>
      <c r="L830" s="22" t="s">
        <v>1310</v>
      </c>
      <c r="M830" s="22" t="s">
        <v>69</v>
      </c>
      <c r="N830" s="22" t="s">
        <v>1323</v>
      </c>
      <c r="O830" s="22" t="s">
        <v>1312</v>
      </c>
      <c r="P830" s="26" t="s">
        <v>1332</v>
      </c>
      <c r="Q830" s="26" t="s">
        <v>1333</v>
      </c>
      <c r="R830" s="26" t="s">
        <v>4716</v>
      </c>
      <c r="S830" s="27"/>
      <c r="T830" s="26" t="s">
        <v>4374</v>
      </c>
      <c r="U830" s="26" t="s">
        <v>1719</v>
      </c>
      <c r="V830" s="28"/>
      <c r="W830" s="29"/>
      <c r="X830" s="30"/>
      <c r="Y830" s="26"/>
      <c r="Z830" s="29"/>
      <c r="AA830" s="33" t="str">
        <f t="shared" si="12"/>
        <v/>
      </c>
      <c r="AB830" s="31"/>
      <c r="AC830" s="32"/>
      <c r="AD830" s="32"/>
      <c r="AE830" s="22" t="s">
        <v>1746</v>
      </c>
      <c r="AF830" s="26" t="s">
        <v>685</v>
      </c>
      <c r="AG830" s="22" t="s">
        <v>1321</v>
      </c>
    </row>
    <row r="831" spans="1:33" ht="75" x14ac:dyDescent="0.25">
      <c r="A831" s="20" t="s">
        <v>1308</v>
      </c>
      <c r="B831" s="21">
        <v>81101510</v>
      </c>
      <c r="C831" s="22" t="s">
        <v>1765</v>
      </c>
      <c r="D831" s="36">
        <v>43281</v>
      </c>
      <c r="E831" s="21" t="s">
        <v>3556</v>
      </c>
      <c r="F831" s="23" t="s">
        <v>3657</v>
      </c>
      <c r="G831" s="23" t="s">
        <v>4699</v>
      </c>
      <c r="H831" s="24">
        <v>300000000</v>
      </c>
      <c r="I831" s="25">
        <v>300000000</v>
      </c>
      <c r="J831" s="23" t="s">
        <v>3579</v>
      </c>
      <c r="K831" s="23" t="s">
        <v>47</v>
      </c>
      <c r="L831" s="22" t="s">
        <v>1310</v>
      </c>
      <c r="M831" s="22" t="s">
        <v>69</v>
      </c>
      <c r="N831" s="22" t="s">
        <v>1323</v>
      </c>
      <c r="O831" s="22" t="s">
        <v>1312</v>
      </c>
      <c r="P831" s="26" t="s">
        <v>1332</v>
      </c>
      <c r="Q831" s="26" t="s">
        <v>1333</v>
      </c>
      <c r="R831" s="26" t="s">
        <v>4716</v>
      </c>
      <c r="S831" s="27"/>
      <c r="T831" s="26" t="s">
        <v>4374</v>
      </c>
      <c r="U831" s="26" t="s">
        <v>1719</v>
      </c>
      <c r="V831" s="28"/>
      <c r="W831" s="29"/>
      <c r="X831" s="30"/>
      <c r="Y831" s="26"/>
      <c r="Z831" s="29"/>
      <c r="AA831" s="33" t="str">
        <f t="shared" si="12"/>
        <v/>
      </c>
      <c r="AB831" s="31"/>
      <c r="AC831" s="32"/>
      <c r="AD831" s="32"/>
      <c r="AE831" s="22" t="s">
        <v>1391</v>
      </c>
      <c r="AF831" s="26" t="s">
        <v>53</v>
      </c>
      <c r="AG831" s="22" t="s">
        <v>1330</v>
      </c>
    </row>
    <row r="832" spans="1:33" ht="60" x14ac:dyDescent="0.25">
      <c r="A832" s="20" t="s">
        <v>1308</v>
      </c>
      <c r="B832" s="21" t="s">
        <v>4367</v>
      </c>
      <c r="C832" s="22" t="s">
        <v>4720</v>
      </c>
      <c r="D832" s="36">
        <v>43281</v>
      </c>
      <c r="E832" s="21" t="s">
        <v>3556</v>
      </c>
      <c r="F832" s="23" t="s">
        <v>3643</v>
      </c>
      <c r="G832" s="23" t="s">
        <v>4699</v>
      </c>
      <c r="H832" s="24">
        <v>1771209563.4000001</v>
      </c>
      <c r="I832" s="25">
        <v>1771209563.4000001</v>
      </c>
      <c r="J832" s="23" t="s">
        <v>3579</v>
      </c>
      <c r="K832" s="23" t="s">
        <v>47</v>
      </c>
      <c r="L832" s="22" t="s">
        <v>1310</v>
      </c>
      <c r="M832" s="22" t="s">
        <v>69</v>
      </c>
      <c r="N832" s="22" t="s">
        <v>1323</v>
      </c>
      <c r="O832" s="22" t="s">
        <v>1312</v>
      </c>
      <c r="P832" s="26" t="s">
        <v>1332</v>
      </c>
      <c r="Q832" s="26" t="s">
        <v>1333</v>
      </c>
      <c r="R832" s="26" t="s">
        <v>1334</v>
      </c>
      <c r="S832" s="27"/>
      <c r="T832" s="26" t="s">
        <v>4374</v>
      </c>
      <c r="U832" s="26" t="s">
        <v>1719</v>
      </c>
      <c r="V832" s="28"/>
      <c r="W832" s="29"/>
      <c r="X832" s="30"/>
      <c r="Y832" s="26"/>
      <c r="Z832" s="29"/>
      <c r="AA832" s="33" t="str">
        <f t="shared" si="12"/>
        <v/>
      </c>
      <c r="AB832" s="31"/>
      <c r="AC832" s="32"/>
      <c r="AD832" s="32"/>
      <c r="AE832" s="22" t="s">
        <v>1746</v>
      </c>
      <c r="AF832" s="26" t="s">
        <v>685</v>
      </c>
      <c r="AG832" s="22" t="s">
        <v>1321</v>
      </c>
    </row>
    <row r="833" spans="1:33" ht="90" x14ac:dyDescent="0.25">
      <c r="A833" s="20" t="s">
        <v>1308</v>
      </c>
      <c r="B833" s="21">
        <v>81101510</v>
      </c>
      <c r="C833" s="22" t="s">
        <v>4721</v>
      </c>
      <c r="D833" s="36">
        <v>43281</v>
      </c>
      <c r="E833" s="21" t="s">
        <v>3556</v>
      </c>
      <c r="F833" s="23" t="s">
        <v>3657</v>
      </c>
      <c r="G833" s="23" t="s">
        <v>4699</v>
      </c>
      <c r="H833" s="24">
        <v>196801062.60000002</v>
      </c>
      <c r="I833" s="25">
        <v>196801062.60000002</v>
      </c>
      <c r="J833" s="23" t="s">
        <v>3579</v>
      </c>
      <c r="K833" s="23" t="s">
        <v>47</v>
      </c>
      <c r="L833" s="22" t="s">
        <v>1310</v>
      </c>
      <c r="M833" s="22" t="s">
        <v>69</v>
      </c>
      <c r="N833" s="22" t="s">
        <v>1323</v>
      </c>
      <c r="O833" s="22" t="s">
        <v>1312</v>
      </c>
      <c r="P833" s="26" t="s">
        <v>1332</v>
      </c>
      <c r="Q833" s="26" t="s">
        <v>1333</v>
      </c>
      <c r="R833" s="26" t="s">
        <v>1334</v>
      </c>
      <c r="S833" s="27"/>
      <c r="T833" s="26" t="s">
        <v>4374</v>
      </c>
      <c r="U833" s="26" t="s">
        <v>1719</v>
      </c>
      <c r="V833" s="28"/>
      <c r="W833" s="29"/>
      <c r="X833" s="30"/>
      <c r="Y833" s="26"/>
      <c r="Z833" s="29"/>
      <c r="AA833" s="33" t="str">
        <f t="shared" si="12"/>
        <v/>
      </c>
      <c r="AB833" s="31"/>
      <c r="AC833" s="32"/>
      <c r="AD833" s="32"/>
      <c r="AE833" s="22" t="s">
        <v>1391</v>
      </c>
      <c r="AF833" s="26" t="s">
        <v>53</v>
      </c>
      <c r="AG833" s="22" t="s">
        <v>1330</v>
      </c>
    </row>
    <row r="834" spans="1:33" ht="255" x14ac:dyDescent="0.25">
      <c r="A834" s="20" t="s">
        <v>1308</v>
      </c>
      <c r="B834" s="21">
        <v>81101510</v>
      </c>
      <c r="C834" s="22" t="s">
        <v>4722</v>
      </c>
      <c r="D834" s="36">
        <v>42809</v>
      </c>
      <c r="E834" s="21" t="s">
        <v>4723</v>
      </c>
      <c r="F834" s="23" t="s">
        <v>3657</v>
      </c>
      <c r="G834" s="23" t="s">
        <v>3659</v>
      </c>
      <c r="H834" s="24">
        <f>1470000000+703136238</f>
        <v>2173136238</v>
      </c>
      <c r="I834" s="25">
        <v>703136238</v>
      </c>
      <c r="J834" s="23" t="s">
        <v>3579</v>
      </c>
      <c r="K834" s="23" t="s">
        <v>47</v>
      </c>
      <c r="L834" s="22" t="s">
        <v>1310</v>
      </c>
      <c r="M834" s="22" t="s">
        <v>69</v>
      </c>
      <c r="N834" s="22" t="s">
        <v>1323</v>
      </c>
      <c r="O834" s="22" t="s">
        <v>1312</v>
      </c>
      <c r="P834" s="26" t="s">
        <v>1406</v>
      </c>
      <c r="Q834" s="26" t="s">
        <v>1608</v>
      </c>
      <c r="R834" s="26" t="s">
        <v>1794</v>
      </c>
      <c r="S834" s="27" t="s">
        <v>1795</v>
      </c>
      <c r="T834" s="26" t="s">
        <v>1796</v>
      </c>
      <c r="U834" s="26" t="s">
        <v>1797</v>
      </c>
      <c r="V834" s="28">
        <v>6985</v>
      </c>
      <c r="W834" s="29" t="s">
        <v>4724</v>
      </c>
      <c r="X834" s="30">
        <v>42879.705555555556</v>
      </c>
      <c r="Y834" s="26" t="s">
        <v>4725</v>
      </c>
      <c r="Z834" s="29">
        <v>4600007123</v>
      </c>
      <c r="AA834" s="33">
        <f t="shared" si="12"/>
        <v>1</v>
      </c>
      <c r="AB834" s="31" t="s">
        <v>4726</v>
      </c>
      <c r="AC834" s="32" t="s">
        <v>4634</v>
      </c>
      <c r="AD834" s="32" t="s">
        <v>4727</v>
      </c>
      <c r="AE834" s="22" t="s">
        <v>4728</v>
      </c>
      <c r="AF834" s="26" t="s">
        <v>53</v>
      </c>
      <c r="AG834" s="22" t="s">
        <v>1627</v>
      </c>
    </row>
    <row r="835" spans="1:33" ht="150" x14ac:dyDescent="0.25">
      <c r="A835" s="20" t="s">
        <v>1308</v>
      </c>
      <c r="B835" s="21" t="s">
        <v>4729</v>
      </c>
      <c r="C835" s="22" t="s">
        <v>4730</v>
      </c>
      <c r="D835" s="36">
        <v>43191</v>
      </c>
      <c r="E835" s="21" t="s">
        <v>3560</v>
      </c>
      <c r="F835" s="23" t="s">
        <v>3591</v>
      </c>
      <c r="G835" s="23" t="s">
        <v>3665</v>
      </c>
      <c r="H835" s="24">
        <v>6000000</v>
      </c>
      <c r="I835" s="25">
        <v>6000000</v>
      </c>
      <c r="J835" s="23" t="s">
        <v>3579</v>
      </c>
      <c r="K835" s="23" t="s">
        <v>47</v>
      </c>
      <c r="L835" s="22" t="s">
        <v>1310</v>
      </c>
      <c r="M835" s="22" t="s">
        <v>69</v>
      </c>
      <c r="N835" s="22" t="s">
        <v>1323</v>
      </c>
      <c r="O835" s="22" t="s">
        <v>1312</v>
      </c>
      <c r="P835" s="26" t="s">
        <v>1406</v>
      </c>
      <c r="Q835" s="26" t="s">
        <v>1608</v>
      </c>
      <c r="R835" s="26" t="s">
        <v>1609</v>
      </c>
      <c r="S835" s="27">
        <v>180036001</v>
      </c>
      <c r="T835" s="26" t="s">
        <v>1610</v>
      </c>
      <c r="U835" s="26" t="s">
        <v>1611</v>
      </c>
      <c r="V835" s="28"/>
      <c r="W835" s="29"/>
      <c r="X835" s="30"/>
      <c r="Y835" s="26"/>
      <c r="Z835" s="29"/>
      <c r="AA835" s="33" t="str">
        <f t="shared" si="12"/>
        <v/>
      </c>
      <c r="AB835" s="31"/>
      <c r="AC835" s="32"/>
      <c r="AD835" s="32" t="s">
        <v>4731</v>
      </c>
      <c r="AE835" s="22" t="s">
        <v>1667</v>
      </c>
      <c r="AF835" s="26" t="s">
        <v>53</v>
      </c>
      <c r="AG835" s="22" t="s">
        <v>1330</v>
      </c>
    </row>
    <row r="836" spans="1:33" ht="180" x14ac:dyDescent="0.25">
      <c r="A836" s="20" t="s">
        <v>1308</v>
      </c>
      <c r="B836" s="21" t="s">
        <v>4729</v>
      </c>
      <c r="C836" s="22" t="s">
        <v>4732</v>
      </c>
      <c r="D836" s="36">
        <v>43191</v>
      </c>
      <c r="E836" s="21" t="s">
        <v>3560</v>
      </c>
      <c r="F836" s="23" t="s">
        <v>3591</v>
      </c>
      <c r="G836" s="23" t="s">
        <v>3665</v>
      </c>
      <c r="H836" s="24">
        <v>8000000</v>
      </c>
      <c r="I836" s="25">
        <v>8000000</v>
      </c>
      <c r="J836" s="23" t="s">
        <v>3579</v>
      </c>
      <c r="K836" s="23" t="s">
        <v>47</v>
      </c>
      <c r="L836" s="22" t="s">
        <v>1310</v>
      </c>
      <c r="M836" s="22" t="s">
        <v>69</v>
      </c>
      <c r="N836" s="22" t="s">
        <v>1323</v>
      </c>
      <c r="O836" s="22" t="s">
        <v>1312</v>
      </c>
      <c r="P836" s="26" t="s">
        <v>1406</v>
      </c>
      <c r="Q836" s="26" t="s">
        <v>1608</v>
      </c>
      <c r="R836" s="26" t="s">
        <v>1609</v>
      </c>
      <c r="S836" s="27">
        <v>180036001</v>
      </c>
      <c r="T836" s="26" t="s">
        <v>1610</v>
      </c>
      <c r="U836" s="26" t="s">
        <v>1611</v>
      </c>
      <c r="V836" s="28"/>
      <c r="W836" s="29"/>
      <c r="X836" s="30"/>
      <c r="Y836" s="26"/>
      <c r="Z836" s="29"/>
      <c r="AA836" s="33" t="str">
        <f t="shared" si="12"/>
        <v/>
      </c>
      <c r="AB836" s="31"/>
      <c r="AC836" s="32"/>
      <c r="AD836" s="32" t="s">
        <v>4731</v>
      </c>
      <c r="AE836" s="22" t="s">
        <v>1667</v>
      </c>
      <c r="AF836" s="26" t="s">
        <v>53</v>
      </c>
      <c r="AG836" s="22" t="s">
        <v>1330</v>
      </c>
    </row>
    <row r="837" spans="1:33" ht="150" x14ac:dyDescent="0.25">
      <c r="A837" s="20" t="s">
        <v>1308</v>
      </c>
      <c r="B837" s="21" t="s">
        <v>4733</v>
      </c>
      <c r="C837" s="22" t="s">
        <v>4734</v>
      </c>
      <c r="D837" s="36">
        <v>43191</v>
      </c>
      <c r="E837" s="21" t="s">
        <v>3560</v>
      </c>
      <c r="F837" s="23" t="s">
        <v>3591</v>
      </c>
      <c r="G837" s="23" t="s">
        <v>3665</v>
      </c>
      <c r="H837" s="24">
        <v>16000000</v>
      </c>
      <c r="I837" s="25">
        <v>16000000</v>
      </c>
      <c r="J837" s="23" t="s">
        <v>3579</v>
      </c>
      <c r="K837" s="23" t="s">
        <v>47</v>
      </c>
      <c r="L837" s="22" t="s">
        <v>1310</v>
      </c>
      <c r="M837" s="22" t="s">
        <v>69</v>
      </c>
      <c r="N837" s="22" t="s">
        <v>1323</v>
      </c>
      <c r="O837" s="22" t="s">
        <v>1312</v>
      </c>
      <c r="P837" s="26" t="s">
        <v>1406</v>
      </c>
      <c r="Q837" s="26" t="s">
        <v>1608</v>
      </c>
      <c r="R837" s="26" t="s">
        <v>1609</v>
      </c>
      <c r="S837" s="27">
        <v>180036001</v>
      </c>
      <c r="T837" s="26" t="s">
        <v>1610</v>
      </c>
      <c r="U837" s="26" t="s">
        <v>1611</v>
      </c>
      <c r="V837" s="28"/>
      <c r="W837" s="29"/>
      <c r="X837" s="30"/>
      <c r="Y837" s="26"/>
      <c r="Z837" s="29"/>
      <c r="AA837" s="33" t="str">
        <f t="shared" si="12"/>
        <v/>
      </c>
      <c r="AB837" s="31"/>
      <c r="AC837" s="32"/>
      <c r="AD837" s="32" t="s">
        <v>4731</v>
      </c>
      <c r="AE837" s="22" t="s">
        <v>1667</v>
      </c>
      <c r="AF837" s="26" t="s">
        <v>53</v>
      </c>
      <c r="AG837" s="22" t="s">
        <v>1330</v>
      </c>
    </row>
    <row r="838" spans="1:33" ht="180" x14ac:dyDescent="0.25">
      <c r="A838" s="20" t="s">
        <v>1308</v>
      </c>
      <c r="B838" s="21" t="s">
        <v>4735</v>
      </c>
      <c r="C838" s="22" t="s">
        <v>4736</v>
      </c>
      <c r="D838" s="36">
        <v>43191</v>
      </c>
      <c r="E838" s="21" t="s">
        <v>3560</v>
      </c>
      <c r="F838" s="23" t="s">
        <v>3591</v>
      </c>
      <c r="G838" s="23" t="s">
        <v>3665</v>
      </c>
      <c r="H838" s="24">
        <v>1500000</v>
      </c>
      <c r="I838" s="25">
        <v>1500000</v>
      </c>
      <c r="J838" s="23" t="s">
        <v>3579</v>
      </c>
      <c r="K838" s="23" t="s">
        <v>47</v>
      </c>
      <c r="L838" s="22" t="s">
        <v>1310</v>
      </c>
      <c r="M838" s="22" t="s">
        <v>69</v>
      </c>
      <c r="N838" s="22" t="s">
        <v>1323</v>
      </c>
      <c r="O838" s="22" t="s">
        <v>1312</v>
      </c>
      <c r="P838" s="26" t="s">
        <v>1406</v>
      </c>
      <c r="Q838" s="26" t="s">
        <v>1608</v>
      </c>
      <c r="R838" s="26" t="s">
        <v>1609</v>
      </c>
      <c r="S838" s="27">
        <v>180036001</v>
      </c>
      <c r="T838" s="26" t="s">
        <v>1610</v>
      </c>
      <c r="U838" s="26" t="s">
        <v>1611</v>
      </c>
      <c r="V838" s="28"/>
      <c r="W838" s="29"/>
      <c r="X838" s="30"/>
      <c r="Y838" s="26"/>
      <c r="Z838" s="29"/>
      <c r="AA838" s="33" t="str">
        <f t="shared" si="12"/>
        <v/>
      </c>
      <c r="AB838" s="31"/>
      <c r="AC838" s="32"/>
      <c r="AD838" s="32" t="s">
        <v>4731</v>
      </c>
      <c r="AE838" s="22" t="s">
        <v>1667</v>
      </c>
      <c r="AF838" s="26" t="s">
        <v>53</v>
      </c>
      <c r="AG838" s="22" t="s">
        <v>1330</v>
      </c>
    </row>
    <row r="839" spans="1:33" ht="180" x14ac:dyDescent="0.25">
      <c r="A839" s="20" t="s">
        <v>1308</v>
      </c>
      <c r="B839" s="21" t="s">
        <v>4737</v>
      </c>
      <c r="C839" s="22" t="s">
        <v>4738</v>
      </c>
      <c r="D839" s="36">
        <v>43191</v>
      </c>
      <c r="E839" s="21" t="s">
        <v>3560</v>
      </c>
      <c r="F839" s="23" t="s">
        <v>3591</v>
      </c>
      <c r="G839" s="23" t="s">
        <v>3665</v>
      </c>
      <c r="H839" s="24">
        <v>350000</v>
      </c>
      <c r="I839" s="25">
        <v>350000</v>
      </c>
      <c r="J839" s="23" t="s">
        <v>3579</v>
      </c>
      <c r="K839" s="23" t="s">
        <v>47</v>
      </c>
      <c r="L839" s="22" t="s">
        <v>1310</v>
      </c>
      <c r="M839" s="22" t="s">
        <v>69</v>
      </c>
      <c r="N839" s="22" t="s">
        <v>1323</v>
      </c>
      <c r="O839" s="22" t="s">
        <v>1312</v>
      </c>
      <c r="P839" s="26" t="s">
        <v>1406</v>
      </c>
      <c r="Q839" s="26" t="s">
        <v>1608</v>
      </c>
      <c r="R839" s="26" t="s">
        <v>1609</v>
      </c>
      <c r="S839" s="27">
        <v>180036001</v>
      </c>
      <c r="T839" s="26" t="s">
        <v>1610</v>
      </c>
      <c r="U839" s="26" t="s">
        <v>1611</v>
      </c>
      <c r="V839" s="28"/>
      <c r="W839" s="29"/>
      <c r="X839" s="30"/>
      <c r="Y839" s="26"/>
      <c r="Z839" s="29"/>
      <c r="AA839" s="33" t="str">
        <f t="shared" si="12"/>
        <v/>
      </c>
      <c r="AB839" s="31"/>
      <c r="AC839" s="32"/>
      <c r="AD839" s="32" t="s">
        <v>4731</v>
      </c>
      <c r="AE839" s="22" t="s">
        <v>1667</v>
      </c>
      <c r="AF839" s="26" t="s">
        <v>53</v>
      </c>
      <c r="AG839" s="22" t="s">
        <v>1330</v>
      </c>
    </row>
    <row r="840" spans="1:33" ht="180" x14ac:dyDescent="0.25">
      <c r="A840" s="20" t="s">
        <v>1308</v>
      </c>
      <c r="B840" s="21" t="s">
        <v>4737</v>
      </c>
      <c r="C840" s="22" t="s">
        <v>4739</v>
      </c>
      <c r="D840" s="36">
        <v>43191</v>
      </c>
      <c r="E840" s="21" t="s">
        <v>3560</v>
      </c>
      <c r="F840" s="23" t="s">
        <v>3591</v>
      </c>
      <c r="G840" s="23" t="s">
        <v>3665</v>
      </c>
      <c r="H840" s="24">
        <v>380000</v>
      </c>
      <c r="I840" s="25">
        <v>380000</v>
      </c>
      <c r="J840" s="23" t="s">
        <v>3579</v>
      </c>
      <c r="K840" s="23" t="s">
        <v>47</v>
      </c>
      <c r="L840" s="22" t="s">
        <v>1310</v>
      </c>
      <c r="M840" s="22" t="s">
        <v>69</v>
      </c>
      <c r="N840" s="22" t="s">
        <v>1323</v>
      </c>
      <c r="O840" s="22" t="s">
        <v>1312</v>
      </c>
      <c r="P840" s="26" t="s">
        <v>1406</v>
      </c>
      <c r="Q840" s="26" t="s">
        <v>1608</v>
      </c>
      <c r="R840" s="26" t="s">
        <v>1609</v>
      </c>
      <c r="S840" s="27">
        <v>180036001</v>
      </c>
      <c r="T840" s="26" t="s">
        <v>1610</v>
      </c>
      <c r="U840" s="26" t="s">
        <v>1611</v>
      </c>
      <c r="V840" s="28"/>
      <c r="W840" s="29"/>
      <c r="X840" s="30"/>
      <c r="Y840" s="26"/>
      <c r="Z840" s="29"/>
      <c r="AA840" s="33" t="str">
        <f t="shared" si="12"/>
        <v/>
      </c>
      <c r="AB840" s="31"/>
      <c r="AC840" s="32"/>
      <c r="AD840" s="32" t="s">
        <v>4731</v>
      </c>
      <c r="AE840" s="22" t="s">
        <v>1667</v>
      </c>
      <c r="AF840" s="26" t="s">
        <v>53</v>
      </c>
      <c r="AG840" s="22" t="s">
        <v>1330</v>
      </c>
    </row>
    <row r="841" spans="1:33" ht="150" x14ac:dyDescent="0.25">
      <c r="A841" s="20" t="s">
        <v>1308</v>
      </c>
      <c r="B841" s="21">
        <v>81112501</v>
      </c>
      <c r="C841" s="22" t="s">
        <v>4740</v>
      </c>
      <c r="D841" s="36">
        <v>43191</v>
      </c>
      <c r="E841" s="21" t="s">
        <v>3560</v>
      </c>
      <c r="F841" s="23" t="s">
        <v>3591</v>
      </c>
      <c r="G841" s="23" t="s">
        <v>3665</v>
      </c>
      <c r="H841" s="24">
        <v>20000000</v>
      </c>
      <c r="I841" s="25">
        <v>20000000</v>
      </c>
      <c r="J841" s="23" t="s">
        <v>3579</v>
      </c>
      <c r="K841" s="23" t="s">
        <v>47</v>
      </c>
      <c r="L841" s="22" t="s">
        <v>1310</v>
      </c>
      <c r="M841" s="22" t="s">
        <v>69</v>
      </c>
      <c r="N841" s="22" t="s">
        <v>1323</v>
      </c>
      <c r="O841" s="22" t="s">
        <v>1312</v>
      </c>
      <c r="P841" s="26" t="s">
        <v>1406</v>
      </c>
      <c r="Q841" s="26" t="s">
        <v>1608</v>
      </c>
      <c r="R841" s="26" t="s">
        <v>1609</v>
      </c>
      <c r="S841" s="27">
        <v>180036001</v>
      </c>
      <c r="T841" s="26" t="s">
        <v>1610</v>
      </c>
      <c r="U841" s="26" t="s">
        <v>1611</v>
      </c>
      <c r="V841" s="28"/>
      <c r="W841" s="29"/>
      <c r="X841" s="30"/>
      <c r="Y841" s="26"/>
      <c r="Z841" s="29"/>
      <c r="AA841" s="33" t="str">
        <f t="shared" si="12"/>
        <v/>
      </c>
      <c r="AB841" s="31"/>
      <c r="AC841" s="32"/>
      <c r="AD841" s="32" t="s">
        <v>4493</v>
      </c>
      <c r="AE841" s="22" t="s">
        <v>1612</v>
      </c>
      <c r="AF841" s="26" t="s">
        <v>53</v>
      </c>
      <c r="AG841" s="22" t="s">
        <v>1330</v>
      </c>
    </row>
    <row r="842" spans="1:33" ht="120" x14ac:dyDescent="0.25">
      <c r="A842" s="20" t="s">
        <v>1308</v>
      </c>
      <c r="B842" s="21" t="s">
        <v>4483</v>
      </c>
      <c r="C842" s="22" t="s">
        <v>4741</v>
      </c>
      <c r="D842" s="36">
        <v>43235</v>
      </c>
      <c r="E842" s="21" t="s">
        <v>3556</v>
      </c>
      <c r="F842" s="23" t="s">
        <v>3658</v>
      </c>
      <c r="G842" s="23" t="s">
        <v>3659</v>
      </c>
      <c r="H842" s="24">
        <v>274199856</v>
      </c>
      <c r="I842" s="25">
        <v>274199856</v>
      </c>
      <c r="J842" s="23" t="s">
        <v>3579</v>
      </c>
      <c r="K842" s="23" t="s">
        <v>47</v>
      </c>
      <c r="L842" s="22" t="s">
        <v>1310</v>
      </c>
      <c r="M842" s="22" t="s">
        <v>69</v>
      </c>
      <c r="N842" s="22" t="s">
        <v>1323</v>
      </c>
      <c r="O842" s="22" t="s">
        <v>1312</v>
      </c>
      <c r="P842" s="26" t="s">
        <v>1332</v>
      </c>
      <c r="Q842" s="26" t="s">
        <v>1564</v>
      </c>
      <c r="R842" s="26" t="s">
        <v>1565</v>
      </c>
      <c r="S842" s="27">
        <v>180115001</v>
      </c>
      <c r="T842" s="26" t="s">
        <v>1566</v>
      </c>
      <c r="U842" s="26" t="s">
        <v>1567</v>
      </c>
      <c r="V842" s="28">
        <v>8225</v>
      </c>
      <c r="W842" s="29" t="s">
        <v>4742</v>
      </c>
      <c r="X842" s="30"/>
      <c r="Y842" s="26" t="s">
        <v>727</v>
      </c>
      <c r="Z842" s="29"/>
      <c r="AA842" s="33">
        <f t="shared" si="12"/>
        <v>0</v>
      </c>
      <c r="AB842" s="31"/>
      <c r="AC842" s="32"/>
      <c r="AD842" s="32" t="s">
        <v>4743</v>
      </c>
      <c r="AE842" s="22" t="s">
        <v>4744</v>
      </c>
      <c r="AF842" s="26" t="s">
        <v>53</v>
      </c>
      <c r="AG842" s="22" t="s">
        <v>1330</v>
      </c>
    </row>
    <row r="843" spans="1:33" ht="165" x14ac:dyDescent="0.25">
      <c r="A843" s="20" t="s">
        <v>1308</v>
      </c>
      <c r="B843" s="21">
        <v>95111612</v>
      </c>
      <c r="C843" s="22" t="s">
        <v>4745</v>
      </c>
      <c r="D843" s="36">
        <v>43251</v>
      </c>
      <c r="E843" s="21" t="s">
        <v>4746</v>
      </c>
      <c r="F843" s="23" t="s">
        <v>4462</v>
      </c>
      <c r="G843" s="23" t="s">
        <v>3665</v>
      </c>
      <c r="H843" s="24">
        <v>15789905</v>
      </c>
      <c r="I843" s="25">
        <v>15789905</v>
      </c>
      <c r="J843" s="23" t="s">
        <v>3579</v>
      </c>
      <c r="K843" s="23" t="s">
        <v>47</v>
      </c>
      <c r="L843" s="22" t="s">
        <v>1310</v>
      </c>
      <c r="M843" s="22" t="s">
        <v>69</v>
      </c>
      <c r="N843" s="22" t="s">
        <v>1323</v>
      </c>
      <c r="O843" s="22" t="s">
        <v>1312</v>
      </c>
      <c r="P843" s="26" t="s">
        <v>1406</v>
      </c>
      <c r="Q843" s="26" t="s">
        <v>1537</v>
      </c>
      <c r="R843" s="26" t="s">
        <v>1538</v>
      </c>
      <c r="S843" s="27">
        <v>180072001</v>
      </c>
      <c r="T843" s="26" t="s">
        <v>1539</v>
      </c>
      <c r="U843" s="26" t="s">
        <v>1540</v>
      </c>
      <c r="V843" s="28"/>
      <c r="W843" s="29" t="s">
        <v>4747</v>
      </c>
      <c r="X843" s="30"/>
      <c r="Y843" s="26"/>
      <c r="Z843" s="29"/>
      <c r="AA843" s="33">
        <f t="shared" si="12"/>
        <v>0</v>
      </c>
      <c r="AB843" s="31"/>
      <c r="AC843" s="32" t="s">
        <v>324</v>
      </c>
      <c r="AD843" s="32" t="s">
        <v>4748</v>
      </c>
      <c r="AE843" s="22" t="s">
        <v>4749</v>
      </c>
      <c r="AF843" s="26" t="s">
        <v>53</v>
      </c>
      <c r="AG843" s="22" t="s">
        <v>1330</v>
      </c>
    </row>
    <row r="844" spans="1:33" ht="255" x14ac:dyDescent="0.25">
      <c r="A844" s="20" t="s">
        <v>1308</v>
      </c>
      <c r="B844" s="21" t="s">
        <v>4475</v>
      </c>
      <c r="C844" s="22" t="s">
        <v>4750</v>
      </c>
      <c r="D844" s="36">
        <v>43251</v>
      </c>
      <c r="E844" s="21" t="s">
        <v>4751</v>
      </c>
      <c r="F844" s="23" t="s">
        <v>3657</v>
      </c>
      <c r="G844" s="23" t="s">
        <v>3659</v>
      </c>
      <c r="H844" s="24">
        <v>109351037</v>
      </c>
      <c r="I844" s="25">
        <v>109351037</v>
      </c>
      <c r="J844" s="23" t="s">
        <v>3579</v>
      </c>
      <c r="K844" s="23" t="s">
        <v>47</v>
      </c>
      <c r="L844" s="22" t="s">
        <v>1310</v>
      </c>
      <c r="M844" s="22" t="s">
        <v>69</v>
      </c>
      <c r="N844" s="22" t="s">
        <v>1323</v>
      </c>
      <c r="O844" s="22" t="s">
        <v>1312</v>
      </c>
      <c r="P844" s="26" t="s">
        <v>1654</v>
      </c>
      <c r="Q844" s="26" t="s">
        <v>1547</v>
      </c>
      <c r="R844" s="26" t="s">
        <v>1547</v>
      </c>
      <c r="S844" s="27" t="s">
        <v>1547</v>
      </c>
      <c r="T844" s="26" t="s">
        <v>1547</v>
      </c>
      <c r="U844" s="26" t="s">
        <v>1547</v>
      </c>
      <c r="V844" s="28">
        <v>8214</v>
      </c>
      <c r="W844" s="29" t="s">
        <v>4752</v>
      </c>
      <c r="X844" s="30">
        <v>43238.731249999997</v>
      </c>
      <c r="Y844" s="26"/>
      <c r="Z844" s="29"/>
      <c r="AA844" s="33">
        <f t="shared" ref="AA844:AA907" si="13">+IF(AND(W844="",X844="",Y844="",Z844=""),"",IF(AND(W844&lt;&gt;"",X844="",Y844="",Z844=""),0%,IF(AND(W844&lt;&gt;"",X844&lt;&gt;"",Y844="",Z844=""),33%,IF(AND(W844&lt;&gt;"",X844&lt;&gt;"",Y844&lt;&gt;"",Z844=""),66%,IF(AND(W844&lt;&gt;"",X844&lt;&gt;"",Y844&lt;&gt;"",Z844&lt;&gt;""),100%,"Información incompleta")))))</f>
        <v>0.33</v>
      </c>
      <c r="AB844" s="31"/>
      <c r="AC844" s="32" t="s">
        <v>1306</v>
      </c>
      <c r="AD844" s="40" t="s">
        <v>4753</v>
      </c>
      <c r="AE844" s="22" t="s">
        <v>4754</v>
      </c>
      <c r="AF844" s="26" t="s">
        <v>53</v>
      </c>
      <c r="AG844" s="22" t="s">
        <v>1330</v>
      </c>
    </row>
    <row r="845" spans="1:33" ht="409.5" x14ac:dyDescent="0.25">
      <c r="A845" s="20" t="s">
        <v>1308</v>
      </c>
      <c r="B845" s="21" t="s">
        <v>4755</v>
      </c>
      <c r="C845" s="22" t="s">
        <v>4756</v>
      </c>
      <c r="D845" s="36">
        <v>43190</v>
      </c>
      <c r="E845" s="21" t="s">
        <v>3550</v>
      </c>
      <c r="F845" s="23" t="s">
        <v>3643</v>
      </c>
      <c r="G845" s="23" t="s">
        <v>4757</v>
      </c>
      <c r="H845" s="24">
        <v>5482434073</v>
      </c>
      <c r="I845" s="25">
        <v>4831734579</v>
      </c>
      <c r="J845" s="23" t="s">
        <v>3579</v>
      </c>
      <c r="K845" s="23" t="s">
        <v>47</v>
      </c>
      <c r="L845" s="22" t="s">
        <v>1310</v>
      </c>
      <c r="M845" s="22" t="s">
        <v>69</v>
      </c>
      <c r="N845" s="22" t="s">
        <v>1323</v>
      </c>
      <c r="O845" s="22" t="s">
        <v>1312</v>
      </c>
      <c r="P845" s="26" t="s">
        <v>1431</v>
      </c>
      <c r="Q845" s="26" t="s">
        <v>1766</v>
      </c>
      <c r="R845" s="26" t="s">
        <v>1767</v>
      </c>
      <c r="S845" s="27">
        <v>182259001</v>
      </c>
      <c r="T845" s="26" t="s">
        <v>1553</v>
      </c>
      <c r="U845" s="26" t="s">
        <v>1768</v>
      </c>
      <c r="V845" s="28" t="s">
        <v>4758</v>
      </c>
      <c r="W845" s="29" t="s">
        <v>47</v>
      </c>
      <c r="X845" s="30">
        <v>43159.723611111112</v>
      </c>
      <c r="Y845" s="26" t="s">
        <v>4759</v>
      </c>
      <c r="Z845" s="29"/>
      <c r="AA845" s="33">
        <f t="shared" si="13"/>
        <v>0.66</v>
      </c>
      <c r="AB845" s="31" t="s">
        <v>4760</v>
      </c>
      <c r="AC845" s="32" t="s">
        <v>1306</v>
      </c>
      <c r="AD845" s="32" t="s">
        <v>4761</v>
      </c>
      <c r="AE845" s="22" t="s">
        <v>4762</v>
      </c>
      <c r="AF845" s="26" t="s">
        <v>685</v>
      </c>
      <c r="AG845" s="22" t="s">
        <v>1330</v>
      </c>
    </row>
    <row r="846" spans="1:33" ht="409.5" x14ac:dyDescent="0.25">
      <c r="A846" s="20" t="s">
        <v>1308</v>
      </c>
      <c r="B846" s="21">
        <v>81101510</v>
      </c>
      <c r="C846" s="22" t="s">
        <v>4763</v>
      </c>
      <c r="D846" s="36">
        <v>43190</v>
      </c>
      <c r="E846" s="21" t="s">
        <v>3553</v>
      </c>
      <c r="F846" s="23" t="s">
        <v>3657</v>
      </c>
      <c r="G846" s="23" t="s">
        <v>4757</v>
      </c>
      <c r="H846" s="24">
        <v>383770385</v>
      </c>
      <c r="I846" s="25">
        <v>377077924</v>
      </c>
      <c r="J846" s="23" t="s">
        <v>3579</v>
      </c>
      <c r="K846" s="23" t="s">
        <v>47</v>
      </c>
      <c r="L846" s="22" t="s">
        <v>1310</v>
      </c>
      <c r="M846" s="22" t="s">
        <v>69</v>
      </c>
      <c r="N846" s="22" t="s">
        <v>1323</v>
      </c>
      <c r="O846" s="22" t="s">
        <v>1312</v>
      </c>
      <c r="P846" s="26" t="s">
        <v>1431</v>
      </c>
      <c r="Q846" s="26" t="s">
        <v>1766</v>
      </c>
      <c r="R846" s="26" t="s">
        <v>1767</v>
      </c>
      <c r="S846" s="27">
        <v>182259001</v>
      </c>
      <c r="T846" s="26" t="s">
        <v>1553</v>
      </c>
      <c r="U846" s="26" t="s">
        <v>1768</v>
      </c>
      <c r="V846" s="28" t="s">
        <v>4764</v>
      </c>
      <c r="W846" s="29" t="s">
        <v>47</v>
      </c>
      <c r="X846" s="30">
        <v>43161.671527777777</v>
      </c>
      <c r="Y846" s="26" t="s">
        <v>4765</v>
      </c>
      <c r="Z846" s="29"/>
      <c r="AA846" s="33">
        <f t="shared" si="13"/>
        <v>0.66</v>
      </c>
      <c r="AB846" s="31" t="s">
        <v>4766</v>
      </c>
      <c r="AC846" s="32" t="s">
        <v>1306</v>
      </c>
      <c r="AD846" s="32" t="s">
        <v>4767</v>
      </c>
      <c r="AE846" s="22" t="s">
        <v>4768</v>
      </c>
      <c r="AF846" s="26" t="s">
        <v>53</v>
      </c>
      <c r="AG846" s="22" t="s">
        <v>1330</v>
      </c>
    </row>
    <row r="847" spans="1:33" ht="60" x14ac:dyDescent="0.25">
      <c r="A847" s="20" t="s">
        <v>1308</v>
      </c>
      <c r="B847" s="21" t="s">
        <v>4769</v>
      </c>
      <c r="C847" s="22" t="s">
        <v>4770</v>
      </c>
      <c r="D847" s="36">
        <v>43251</v>
      </c>
      <c r="E847" s="21" t="s">
        <v>3556</v>
      </c>
      <c r="F847" s="23" t="s">
        <v>3643</v>
      </c>
      <c r="G847" s="23" t="s">
        <v>4757</v>
      </c>
      <c r="H847" s="24">
        <v>1564720893</v>
      </c>
      <c r="I847" s="25">
        <v>1201561645</v>
      </c>
      <c r="J847" s="23" t="s">
        <v>3579</v>
      </c>
      <c r="K847" s="23" t="s">
        <v>47</v>
      </c>
      <c r="L847" s="22" t="s">
        <v>1310</v>
      </c>
      <c r="M847" s="22" t="s">
        <v>69</v>
      </c>
      <c r="N847" s="22" t="s">
        <v>1323</v>
      </c>
      <c r="O847" s="22" t="s">
        <v>1312</v>
      </c>
      <c r="P847" s="26" t="s">
        <v>1431</v>
      </c>
      <c r="Q847" s="26" t="s">
        <v>1766</v>
      </c>
      <c r="R847" s="26" t="s">
        <v>1767</v>
      </c>
      <c r="S847" s="27">
        <v>182259001</v>
      </c>
      <c r="T847" s="26" t="s">
        <v>1553</v>
      </c>
      <c r="U847" s="26" t="s">
        <v>1768</v>
      </c>
      <c r="V847" s="28" t="s">
        <v>4771</v>
      </c>
      <c r="W847" s="29" t="s">
        <v>47</v>
      </c>
      <c r="X847" s="30">
        <v>43238.694444444445</v>
      </c>
      <c r="Y847" s="26"/>
      <c r="Z847" s="29"/>
      <c r="AA847" s="33">
        <f t="shared" si="13"/>
        <v>0.33</v>
      </c>
      <c r="AB847" s="31"/>
      <c r="AC847" s="32" t="s">
        <v>1306</v>
      </c>
      <c r="AD847" s="32" t="s">
        <v>4772</v>
      </c>
      <c r="AE847" s="22" t="s">
        <v>4773</v>
      </c>
      <c r="AF847" s="26" t="s">
        <v>685</v>
      </c>
      <c r="AG847" s="22" t="s">
        <v>1330</v>
      </c>
    </row>
    <row r="848" spans="1:33" ht="90" x14ac:dyDescent="0.25">
      <c r="A848" s="20" t="s">
        <v>1308</v>
      </c>
      <c r="B848" s="21">
        <v>81101510</v>
      </c>
      <c r="C848" s="22" t="s">
        <v>4774</v>
      </c>
      <c r="D848" s="36">
        <v>43251</v>
      </c>
      <c r="E848" s="21" t="s">
        <v>3554</v>
      </c>
      <c r="F848" s="23" t="s">
        <v>3657</v>
      </c>
      <c r="G848" s="23" t="s">
        <v>4757</v>
      </c>
      <c r="H848" s="24">
        <v>180000000</v>
      </c>
      <c r="I848" s="25">
        <v>143828720</v>
      </c>
      <c r="J848" s="23" t="s">
        <v>3579</v>
      </c>
      <c r="K848" s="23" t="s">
        <v>47</v>
      </c>
      <c r="L848" s="22" t="s">
        <v>1310</v>
      </c>
      <c r="M848" s="22" t="s">
        <v>69</v>
      </c>
      <c r="N848" s="22" t="s">
        <v>1323</v>
      </c>
      <c r="O848" s="22" t="s">
        <v>1312</v>
      </c>
      <c r="P848" s="26" t="s">
        <v>1431</v>
      </c>
      <c r="Q848" s="26" t="s">
        <v>1766</v>
      </c>
      <c r="R848" s="26" t="s">
        <v>1767</v>
      </c>
      <c r="S848" s="27">
        <v>182259001</v>
      </c>
      <c r="T848" s="26" t="s">
        <v>1553</v>
      </c>
      <c r="U848" s="26" t="s">
        <v>1768</v>
      </c>
      <c r="V848" s="28" t="s">
        <v>4775</v>
      </c>
      <c r="W848" s="29"/>
      <c r="X848" s="30"/>
      <c r="Y848" s="26"/>
      <c r="Z848" s="29"/>
      <c r="AA848" s="33" t="str">
        <f t="shared" si="13"/>
        <v/>
      </c>
      <c r="AB848" s="31"/>
      <c r="AC848" s="32"/>
      <c r="AD848" s="32"/>
      <c r="AE848" s="22" t="s">
        <v>4773</v>
      </c>
      <c r="AF848" s="26" t="s">
        <v>53</v>
      </c>
      <c r="AG848" s="22" t="s">
        <v>1330</v>
      </c>
    </row>
    <row r="849" spans="1:33" ht="195" x14ac:dyDescent="0.25">
      <c r="A849" s="20" t="s">
        <v>1308</v>
      </c>
      <c r="B849" s="21" t="s">
        <v>4776</v>
      </c>
      <c r="C849" s="22" t="s">
        <v>4777</v>
      </c>
      <c r="D849" s="36">
        <v>43049</v>
      </c>
      <c r="E849" s="21" t="s">
        <v>3551</v>
      </c>
      <c r="F849" s="23" t="s">
        <v>4037</v>
      </c>
      <c r="G849" s="23" t="s">
        <v>4778</v>
      </c>
      <c r="H849" s="24">
        <v>25000000000</v>
      </c>
      <c r="I849" s="25">
        <v>25000000000</v>
      </c>
      <c r="J849" s="23" t="s">
        <v>3579</v>
      </c>
      <c r="K849" s="23" t="s">
        <v>47</v>
      </c>
      <c r="L849" s="22" t="s">
        <v>1310</v>
      </c>
      <c r="M849" s="22" t="s">
        <v>69</v>
      </c>
      <c r="N849" s="22" t="s">
        <v>1323</v>
      </c>
      <c r="O849" s="22" t="s">
        <v>1312</v>
      </c>
      <c r="P849" s="26" t="s">
        <v>1530</v>
      </c>
      <c r="Q849" s="26" t="s">
        <v>4779</v>
      </c>
      <c r="R849" s="26" t="s">
        <v>4780</v>
      </c>
      <c r="S849" s="27">
        <v>180122</v>
      </c>
      <c r="T849" s="26" t="s">
        <v>4781</v>
      </c>
      <c r="U849" s="26" t="s">
        <v>4782</v>
      </c>
      <c r="V849" s="28" t="s">
        <v>4783</v>
      </c>
      <c r="W849" s="29" t="s">
        <v>4784</v>
      </c>
      <c r="X849" s="30">
        <v>43049.747916666667</v>
      </c>
      <c r="Y849" s="26" t="s">
        <v>1547</v>
      </c>
      <c r="Z849" s="29" t="s">
        <v>4785</v>
      </c>
      <c r="AA849" s="33">
        <f t="shared" si="13"/>
        <v>1</v>
      </c>
      <c r="AB849" s="31" t="s">
        <v>4786</v>
      </c>
      <c r="AC849" s="32" t="s">
        <v>360</v>
      </c>
      <c r="AD849" s="32" t="s">
        <v>4787</v>
      </c>
      <c r="AE849" s="22" t="s">
        <v>4788</v>
      </c>
      <c r="AF849" s="26" t="s">
        <v>53</v>
      </c>
      <c r="AG849" s="22" t="s">
        <v>1330</v>
      </c>
    </row>
    <row r="850" spans="1:33" ht="90" x14ac:dyDescent="0.25">
      <c r="A850" s="20" t="s">
        <v>1308</v>
      </c>
      <c r="B850" s="21" t="s">
        <v>4367</v>
      </c>
      <c r="C850" s="22" t="s">
        <v>1769</v>
      </c>
      <c r="D850" s="36">
        <v>43312</v>
      </c>
      <c r="E850" s="21" t="s">
        <v>4789</v>
      </c>
      <c r="F850" s="23" t="s">
        <v>4045</v>
      </c>
      <c r="G850" s="23" t="s">
        <v>4790</v>
      </c>
      <c r="H850" s="24">
        <v>497999000000</v>
      </c>
      <c r="I850" s="25">
        <v>497999000000</v>
      </c>
      <c r="J850" s="23" t="s">
        <v>3579</v>
      </c>
      <c r="K850" s="23" t="s">
        <v>47</v>
      </c>
      <c r="L850" s="22" t="s">
        <v>1310</v>
      </c>
      <c r="M850" s="22" t="s">
        <v>69</v>
      </c>
      <c r="N850" s="22" t="s">
        <v>1311</v>
      </c>
      <c r="O850" s="22" t="s">
        <v>1312</v>
      </c>
      <c r="P850" s="26" t="s">
        <v>1313</v>
      </c>
      <c r="Q850" s="26" t="s">
        <v>1314</v>
      </c>
      <c r="R850" s="26" t="s">
        <v>1315</v>
      </c>
      <c r="S850" s="27"/>
      <c r="T850" s="26" t="s">
        <v>4791</v>
      </c>
      <c r="U850" s="26" t="s">
        <v>1770</v>
      </c>
      <c r="V850" s="28"/>
      <c r="W850" s="29"/>
      <c r="X850" s="30"/>
      <c r="Y850" s="26"/>
      <c r="Z850" s="29"/>
      <c r="AA850" s="33" t="str">
        <f t="shared" si="13"/>
        <v/>
      </c>
      <c r="AB850" s="31"/>
      <c r="AC850" s="32"/>
      <c r="AD850" s="32"/>
      <c r="AE850" s="22" t="s">
        <v>1555</v>
      </c>
      <c r="AF850" s="26" t="s">
        <v>685</v>
      </c>
      <c r="AG850" s="22" t="s">
        <v>1321</v>
      </c>
    </row>
    <row r="851" spans="1:33" ht="120" x14ac:dyDescent="0.25">
      <c r="A851" s="20" t="s">
        <v>1308</v>
      </c>
      <c r="B851" s="21" t="s">
        <v>4367</v>
      </c>
      <c r="C851" s="22" t="s">
        <v>1771</v>
      </c>
      <c r="D851" s="36">
        <v>43312</v>
      </c>
      <c r="E851" s="21" t="s">
        <v>4789</v>
      </c>
      <c r="F851" s="23" t="s">
        <v>4045</v>
      </c>
      <c r="G851" s="23" t="s">
        <v>4790</v>
      </c>
      <c r="H851" s="24">
        <v>979818000000</v>
      </c>
      <c r="I851" s="25">
        <v>979818000000</v>
      </c>
      <c r="J851" s="23" t="s">
        <v>3579</v>
      </c>
      <c r="K851" s="23" t="s">
        <v>47</v>
      </c>
      <c r="L851" s="22" t="s">
        <v>1310</v>
      </c>
      <c r="M851" s="22" t="s">
        <v>69</v>
      </c>
      <c r="N851" s="22" t="s">
        <v>1311</v>
      </c>
      <c r="O851" s="22" t="s">
        <v>1312</v>
      </c>
      <c r="P851" s="26" t="s">
        <v>1313</v>
      </c>
      <c r="Q851" s="26" t="s">
        <v>1314</v>
      </c>
      <c r="R851" s="26" t="s">
        <v>1315</v>
      </c>
      <c r="S851" s="27"/>
      <c r="T851" s="26" t="s">
        <v>4791</v>
      </c>
      <c r="U851" s="26" t="s">
        <v>1772</v>
      </c>
      <c r="V851" s="28"/>
      <c r="W851" s="29"/>
      <c r="X851" s="30"/>
      <c r="Y851" s="26"/>
      <c r="Z851" s="29"/>
      <c r="AA851" s="33" t="str">
        <f t="shared" si="13"/>
        <v/>
      </c>
      <c r="AB851" s="31"/>
      <c r="AC851" s="32"/>
      <c r="AD851" s="32"/>
      <c r="AE851" s="22" t="s">
        <v>1555</v>
      </c>
      <c r="AF851" s="26" t="s">
        <v>685</v>
      </c>
      <c r="AG851" s="22" t="s">
        <v>1321</v>
      </c>
    </row>
    <row r="852" spans="1:33" ht="90" x14ac:dyDescent="0.25">
      <c r="A852" s="20" t="s">
        <v>1308</v>
      </c>
      <c r="B852" s="21" t="s">
        <v>4367</v>
      </c>
      <c r="C852" s="22" t="s">
        <v>1773</v>
      </c>
      <c r="D852" s="36">
        <v>43312</v>
      </c>
      <c r="E852" s="21" t="s">
        <v>4789</v>
      </c>
      <c r="F852" s="23" t="s">
        <v>4045</v>
      </c>
      <c r="G852" s="23" t="s">
        <v>4790</v>
      </c>
      <c r="H852" s="24">
        <v>191246000000</v>
      </c>
      <c r="I852" s="25">
        <v>191246000000</v>
      </c>
      <c r="J852" s="23" t="s">
        <v>3579</v>
      </c>
      <c r="K852" s="23" t="s">
        <v>47</v>
      </c>
      <c r="L852" s="22" t="s">
        <v>1310</v>
      </c>
      <c r="M852" s="22" t="s">
        <v>69</v>
      </c>
      <c r="N852" s="22" t="s">
        <v>1311</v>
      </c>
      <c r="O852" s="22" t="s">
        <v>1312</v>
      </c>
      <c r="P852" s="26" t="s">
        <v>1313</v>
      </c>
      <c r="Q852" s="26" t="s">
        <v>1314</v>
      </c>
      <c r="R852" s="26" t="s">
        <v>1315</v>
      </c>
      <c r="S852" s="27"/>
      <c r="T852" s="26" t="s">
        <v>4791</v>
      </c>
      <c r="U852" s="26" t="s">
        <v>1774</v>
      </c>
      <c r="V852" s="28"/>
      <c r="W852" s="29"/>
      <c r="X852" s="30"/>
      <c r="Y852" s="26"/>
      <c r="Z852" s="29"/>
      <c r="AA852" s="33" t="str">
        <f t="shared" si="13"/>
        <v/>
      </c>
      <c r="AB852" s="31"/>
      <c r="AC852" s="32"/>
      <c r="AD852" s="32"/>
      <c r="AE852" s="22" t="s">
        <v>1555</v>
      </c>
      <c r="AF852" s="26" t="s">
        <v>685</v>
      </c>
      <c r="AG852" s="22" t="s">
        <v>1321</v>
      </c>
    </row>
    <row r="853" spans="1:33" ht="60" x14ac:dyDescent="0.25">
      <c r="A853" s="20" t="s">
        <v>1308</v>
      </c>
      <c r="B853" s="21" t="s">
        <v>4367</v>
      </c>
      <c r="C853" s="22" t="s">
        <v>1775</v>
      </c>
      <c r="D853" s="36">
        <v>43312</v>
      </c>
      <c r="E853" s="21" t="s">
        <v>4789</v>
      </c>
      <c r="F853" s="23" t="s">
        <v>4045</v>
      </c>
      <c r="G853" s="23" t="s">
        <v>4790</v>
      </c>
      <c r="H853" s="24">
        <v>1371638000000</v>
      </c>
      <c r="I853" s="25">
        <v>1371638000000</v>
      </c>
      <c r="J853" s="23" t="s">
        <v>3579</v>
      </c>
      <c r="K853" s="23" t="s">
        <v>47</v>
      </c>
      <c r="L853" s="22" t="s">
        <v>1310</v>
      </c>
      <c r="M853" s="22" t="s">
        <v>69</v>
      </c>
      <c r="N853" s="22" t="s">
        <v>1311</v>
      </c>
      <c r="O853" s="22" t="s">
        <v>1312</v>
      </c>
      <c r="P853" s="26" t="s">
        <v>1313</v>
      </c>
      <c r="Q853" s="26" t="s">
        <v>1314</v>
      </c>
      <c r="R853" s="26" t="s">
        <v>1315</v>
      </c>
      <c r="S853" s="27"/>
      <c r="T853" s="26" t="s">
        <v>4791</v>
      </c>
      <c r="U853" s="26" t="s">
        <v>1776</v>
      </c>
      <c r="V853" s="28"/>
      <c r="W853" s="29"/>
      <c r="X853" s="30"/>
      <c r="Y853" s="26"/>
      <c r="Z853" s="29"/>
      <c r="AA853" s="33" t="str">
        <f t="shared" si="13"/>
        <v/>
      </c>
      <c r="AB853" s="31"/>
      <c r="AC853" s="32"/>
      <c r="AD853" s="32"/>
      <c r="AE853" s="22" t="s">
        <v>1555</v>
      </c>
      <c r="AF853" s="26" t="s">
        <v>685</v>
      </c>
      <c r="AG853" s="22" t="s">
        <v>1321</v>
      </c>
    </row>
    <row r="854" spans="1:33" ht="120" x14ac:dyDescent="0.25">
      <c r="A854" s="20" t="s">
        <v>1308</v>
      </c>
      <c r="B854" s="21" t="s">
        <v>4367</v>
      </c>
      <c r="C854" s="22" t="s">
        <v>1777</v>
      </c>
      <c r="D854" s="36">
        <v>43281</v>
      </c>
      <c r="E854" s="21" t="s">
        <v>3550</v>
      </c>
      <c r="F854" s="23" t="s">
        <v>3643</v>
      </c>
      <c r="G854" s="23" t="s">
        <v>4792</v>
      </c>
      <c r="H854" s="24">
        <v>15835000000</v>
      </c>
      <c r="I854" s="25">
        <v>15835000000</v>
      </c>
      <c r="J854" s="23" t="s">
        <v>3579</v>
      </c>
      <c r="K854" s="23" t="s">
        <v>47</v>
      </c>
      <c r="L854" s="22" t="s">
        <v>1310</v>
      </c>
      <c r="M854" s="22" t="s">
        <v>69</v>
      </c>
      <c r="N854" s="22" t="s">
        <v>1323</v>
      </c>
      <c r="O854" s="22" t="s">
        <v>1312</v>
      </c>
      <c r="P854" s="26" t="s">
        <v>1406</v>
      </c>
      <c r="Q854" s="26" t="s">
        <v>1778</v>
      </c>
      <c r="R854" s="26" t="s">
        <v>1779</v>
      </c>
      <c r="S854" s="27">
        <v>182168001</v>
      </c>
      <c r="T854" s="26" t="s">
        <v>4793</v>
      </c>
      <c r="U854" s="26" t="s">
        <v>1780</v>
      </c>
      <c r="V854" s="28"/>
      <c r="W854" s="29"/>
      <c r="X854" s="30"/>
      <c r="Y854" s="26"/>
      <c r="Z854" s="29"/>
      <c r="AA854" s="33" t="str">
        <f t="shared" si="13"/>
        <v/>
      </c>
      <c r="AB854" s="31"/>
      <c r="AC854" s="32"/>
      <c r="AD854" s="32"/>
      <c r="AE854" s="22" t="s">
        <v>1541</v>
      </c>
      <c r="AF854" s="26" t="s">
        <v>685</v>
      </c>
      <c r="AG854" s="22" t="s">
        <v>1330</v>
      </c>
    </row>
    <row r="855" spans="1:33" ht="105" x14ac:dyDescent="0.25">
      <c r="A855" s="20" t="s">
        <v>1308</v>
      </c>
      <c r="B855" s="21" t="s">
        <v>4367</v>
      </c>
      <c r="C855" s="22" t="s">
        <v>1781</v>
      </c>
      <c r="D855" s="36">
        <v>43281</v>
      </c>
      <c r="E855" s="21" t="s">
        <v>3550</v>
      </c>
      <c r="F855" s="23" t="s">
        <v>3643</v>
      </c>
      <c r="G855" s="23" t="s">
        <v>4792</v>
      </c>
      <c r="H855" s="24">
        <v>22962000000</v>
      </c>
      <c r="I855" s="25">
        <v>22962000000</v>
      </c>
      <c r="J855" s="23" t="s">
        <v>3579</v>
      </c>
      <c r="K855" s="23" t="s">
        <v>47</v>
      </c>
      <c r="L855" s="22" t="s">
        <v>1310</v>
      </c>
      <c r="M855" s="22" t="s">
        <v>69</v>
      </c>
      <c r="N855" s="22" t="s">
        <v>1323</v>
      </c>
      <c r="O855" s="22" t="s">
        <v>1312</v>
      </c>
      <c r="P855" s="26" t="s">
        <v>1406</v>
      </c>
      <c r="Q855" s="26" t="s">
        <v>1778</v>
      </c>
      <c r="R855" s="26" t="s">
        <v>1779</v>
      </c>
      <c r="S855" s="27">
        <v>182168001</v>
      </c>
      <c r="T855" s="26" t="s">
        <v>4793</v>
      </c>
      <c r="U855" s="26" t="s">
        <v>1782</v>
      </c>
      <c r="V855" s="28"/>
      <c r="W855" s="29"/>
      <c r="X855" s="30"/>
      <c r="Y855" s="26"/>
      <c r="Z855" s="29"/>
      <c r="AA855" s="33" t="str">
        <f t="shared" si="13"/>
        <v/>
      </c>
      <c r="AB855" s="31"/>
      <c r="AC855" s="32"/>
      <c r="AD855" s="32"/>
      <c r="AE855" s="22" t="s">
        <v>1541</v>
      </c>
      <c r="AF855" s="26" t="s">
        <v>685</v>
      </c>
      <c r="AG855" s="22" t="s">
        <v>1330</v>
      </c>
    </row>
    <row r="856" spans="1:33" ht="105" x14ac:dyDescent="0.25">
      <c r="A856" s="20" t="s">
        <v>1308</v>
      </c>
      <c r="B856" s="21" t="s">
        <v>4367</v>
      </c>
      <c r="C856" s="22" t="s">
        <v>1783</v>
      </c>
      <c r="D856" s="36">
        <v>43281</v>
      </c>
      <c r="E856" s="21" t="s">
        <v>3550</v>
      </c>
      <c r="F856" s="23" t="s">
        <v>3643</v>
      </c>
      <c r="G856" s="23" t="s">
        <v>4792</v>
      </c>
      <c r="H856" s="24">
        <v>6089000000</v>
      </c>
      <c r="I856" s="25">
        <v>6089000000</v>
      </c>
      <c r="J856" s="23" t="s">
        <v>3579</v>
      </c>
      <c r="K856" s="23" t="s">
        <v>47</v>
      </c>
      <c r="L856" s="22" t="s">
        <v>1310</v>
      </c>
      <c r="M856" s="22" t="s">
        <v>69</v>
      </c>
      <c r="N856" s="22" t="s">
        <v>1323</v>
      </c>
      <c r="O856" s="22" t="s">
        <v>1312</v>
      </c>
      <c r="P856" s="26" t="s">
        <v>1406</v>
      </c>
      <c r="Q856" s="26" t="s">
        <v>1778</v>
      </c>
      <c r="R856" s="26" t="s">
        <v>1779</v>
      </c>
      <c r="S856" s="27">
        <v>182168001</v>
      </c>
      <c r="T856" s="26" t="s">
        <v>4793</v>
      </c>
      <c r="U856" s="26" t="s">
        <v>1784</v>
      </c>
      <c r="V856" s="28"/>
      <c r="W856" s="29"/>
      <c r="X856" s="30"/>
      <c r="Y856" s="26"/>
      <c r="Z856" s="29"/>
      <c r="AA856" s="33" t="str">
        <f t="shared" si="13"/>
        <v/>
      </c>
      <c r="AB856" s="31"/>
      <c r="AC856" s="32"/>
      <c r="AD856" s="32"/>
      <c r="AE856" s="22" t="s">
        <v>1541</v>
      </c>
      <c r="AF856" s="26" t="s">
        <v>685</v>
      </c>
      <c r="AG856" s="22" t="s">
        <v>1330</v>
      </c>
    </row>
    <row r="857" spans="1:33" ht="105" x14ac:dyDescent="0.25">
      <c r="A857" s="20" t="s">
        <v>1308</v>
      </c>
      <c r="B857" s="21" t="s">
        <v>4367</v>
      </c>
      <c r="C857" s="22" t="s">
        <v>1785</v>
      </c>
      <c r="D857" s="36">
        <v>43281</v>
      </c>
      <c r="E857" s="21" t="s">
        <v>3550</v>
      </c>
      <c r="F857" s="23" t="s">
        <v>3643</v>
      </c>
      <c r="G857" s="23" t="s">
        <v>4792</v>
      </c>
      <c r="H857" s="24">
        <v>11832000000</v>
      </c>
      <c r="I857" s="25">
        <v>11832000000</v>
      </c>
      <c r="J857" s="23" t="s">
        <v>3579</v>
      </c>
      <c r="K857" s="23" t="s">
        <v>47</v>
      </c>
      <c r="L857" s="22" t="s">
        <v>1310</v>
      </c>
      <c r="M857" s="22" t="s">
        <v>69</v>
      </c>
      <c r="N857" s="22" t="s">
        <v>1323</v>
      </c>
      <c r="O857" s="22" t="s">
        <v>1312</v>
      </c>
      <c r="P857" s="26" t="s">
        <v>1406</v>
      </c>
      <c r="Q857" s="26" t="s">
        <v>1778</v>
      </c>
      <c r="R857" s="26" t="s">
        <v>1779</v>
      </c>
      <c r="S857" s="27">
        <v>182168001</v>
      </c>
      <c r="T857" s="26" t="s">
        <v>4793</v>
      </c>
      <c r="U857" s="26" t="s">
        <v>1786</v>
      </c>
      <c r="V857" s="28"/>
      <c r="W857" s="29"/>
      <c r="X857" s="30"/>
      <c r="Y857" s="26"/>
      <c r="Z857" s="29"/>
      <c r="AA857" s="33" t="str">
        <f t="shared" si="13"/>
        <v/>
      </c>
      <c r="AB857" s="31"/>
      <c r="AC857" s="32"/>
      <c r="AD857" s="32"/>
      <c r="AE857" s="22" t="s">
        <v>1541</v>
      </c>
      <c r="AF857" s="26" t="s">
        <v>685</v>
      </c>
      <c r="AG857" s="22" t="s">
        <v>1330</v>
      </c>
    </row>
    <row r="858" spans="1:33" ht="120" x14ac:dyDescent="0.25">
      <c r="A858" s="20" t="s">
        <v>1308</v>
      </c>
      <c r="B858" s="21" t="s">
        <v>4367</v>
      </c>
      <c r="C858" s="22" t="s">
        <v>1787</v>
      </c>
      <c r="D858" s="36">
        <v>43281</v>
      </c>
      <c r="E858" s="21" t="s">
        <v>3550</v>
      </c>
      <c r="F858" s="23" t="s">
        <v>3643</v>
      </c>
      <c r="G858" s="23" t="s">
        <v>4792</v>
      </c>
      <c r="H858" s="24">
        <v>12300000000</v>
      </c>
      <c r="I858" s="25">
        <v>12300000000</v>
      </c>
      <c r="J858" s="23" t="s">
        <v>3579</v>
      </c>
      <c r="K858" s="23" t="s">
        <v>47</v>
      </c>
      <c r="L858" s="22" t="s">
        <v>1310</v>
      </c>
      <c r="M858" s="22" t="s">
        <v>69</v>
      </c>
      <c r="N858" s="22" t="s">
        <v>1323</v>
      </c>
      <c r="O858" s="22" t="s">
        <v>1312</v>
      </c>
      <c r="P858" s="26" t="s">
        <v>1406</v>
      </c>
      <c r="Q858" s="26" t="s">
        <v>1778</v>
      </c>
      <c r="R858" s="26" t="s">
        <v>1779</v>
      </c>
      <c r="S858" s="27">
        <v>182168001</v>
      </c>
      <c r="T858" s="26" t="s">
        <v>4793</v>
      </c>
      <c r="U858" s="26" t="s">
        <v>1788</v>
      </c>
      <c r="V858" s="28"/>
      <c r="W858" s="29"/>
      <c r="X858" s="30"/>
      <c r="Y858" s="26"/>
      <c r="Z858" s="29"/>
      <c r="AA858" s="33" t="str">
        <f t="shared" si="13"/>
        <v/>
      </c>
      <c r="AB858" s="31"/>
      <c r="AC858" s="32"/>
      <c r="AD858" s="32"/>
      <c r="AE858" s="22" t="s">
        <v>1541</v>
      </c>
      <c r="AF858" s="26" t="s">
        <v>685</v>
      </c>
      <c r="AG858" s="22" t="s">
        <v>1330</v>
      </c>
    </row>
    <row r="859" spans="1:33" ht="75" x14ac:dyDescent="0.25">
      <c r="A859" s="20" t="s">
        <v>1308</v>
      </c>
      <c r="B859" s="21" t="s">
        <v>4367</v>
      </c>
      <c r="C859" s="22" t="s">
        <v>4794</v>
      </c>
      <c r="D859" s="36">
        <v>43281</v>
      </c>
      <c r="E859" s="21" t="s">
        <v>3553</v>
      </c>
      <c r="F859" s="23" t="s">
        <v>3643</v>
      </c>
      <c r="G859" s="23" t="s">
        <v>3659</v>
      </c>
      <c r="H859" s="24">
        <v>80000000000</v>
      </c>
      <c r="I859" s="25">
        <v>80000000000</v>
      </c>
      <c r="J859" s="23" t="s">
        <v>57</v>
      </c>
      <c r="K859" s="23" t="s">
        <v>4467</v>
      </c>
      <c r="L859" s="22" t="s">
        <v>1310</v>
      </c>
      <c r="M859" s="22" t="s">
        <v>69</v>
      </c>
      <c r="N859" s="22" t="s">
        <v>1323</v>
      </c>
      <c r="O859" s="22" t="s">
        <v>1312</v>
      </c>
      <c r="P859" s="26" t="s">
        <v>1406</v>
      </c>
      <c r="Q859" s="26" t="s">
        <v>1778</v>
      </c>
      <c r="R859" s="26" t="s">
        <v>1779</v>
      </c>
      <c r="S859" s="27">
        <v>182168001</v>
      </c>
      <c r="T859" s="26" t="s">
        <v>4793</v>
      </c>
      <c r="U859" s="26" t="s">
        <v>4795</v>
      </c>
      <c r="V859" s="28"/>
      <c r="W859" s="29"/>
      <c r="X859" s="30"/>
      <c r="Y859" s="26"/>
      <c r="Z859" s="29"/>
      <c r="AA859" s="33" t="str">
        <f t="shared" si="13"/>
        <v/>
      </c>
      <c r="AB859" s="31"/>
      <c r="AC859" s="32"/>
      <c r="AD859" s="32"/>
      <c r="AE859" s="22" t="s">
        <v>1541</v>
      </c>
      <c r="AF859" s="26" t="s">
        <v>685</v>
      </c>
      <c r="AG859" s="22" t="s">
        <v>1321</v>
      </c>
    </row>
    <row r="860" spans="1:33" ht="60" x14ac:dyDescent="0.25">
      <c r="A860" s="20" t="s">
        <v>1308</v>
      </c>
      <c r="B860" s="21" t="s">
        <v>4367</v>
      </c>
      <c r="C860" s="22" t="s">
        <v>4796</v>
      </c>
      <c r="D860" s="36">
        <v>43281</v>
      </c>
      <c r="E860" s="21" t="s">
        <v>3553</v>
      </c>
      <c r="F860" s="23" t="s">
        <v>3643</v>
      </c>
      <c r="G860" s="23" t="s">
        <v>3659</v>
      </c>
      <c r="H860" s="24">
        <v>36000000000</v>
      </c>
      <c r="I860" s="25">
        <v>36000000000</v>
      </c>
      <c r="J860" s="23" t="s">
        <v>3579</v>
      </c>
      <c r="K860" s="23" t="s">
        <v>47</v>
      </c>
      <c r="L860" s="22" t="s">
        <v>1310</v>
      </c>
      <c r="M860" s="22" t="s">
        <v>69</v>
      </c>
      <c r="N860" s="22" t="s">
        <v>1323</v>
      </c>
      <c r="O860" s="22" t="s">
        <v>1312</v>
      </c>
      <c r="P860" s="26" t="s">
        <v>1406</v>
      </c>
      <c r="Q860" s="26" t="s">
        <v>1778</v>
      </c>
      <c r="R860" s="26" t="s">
        <v>1779</v>
      </c>
      <c r="S860" s="27">
        <v>182168001</v>
      </c>
      <c r="T860" s="26" t="s">
        <v>4793</v>
      </c>
      <c r="U860" s="26" t="s">
        <v>4795</v>
      </c>
      <c r="V860" s="28"/>
      <c r="W860" s="29"/>
      <c r="X860" s="30"/>
      <c r="Y860" s="26"/>
      <c r="Z860" s="29"/>
      <c r="AA860" s="33" t="str">
        <f t="shared" si="13"/>
        <v/>
      </c>
      <c r="AB860" s="31"/>
      <c r="AC860" s="32"/>
      <c r="AD860" s="32"/>
      <c r="AE860" s="22" t="s">
        <v>1791</v>
      </c>
      <c r="AF860" s="26" t="s">
        <v>685</v>
      </c>
      <c r="AG860" s="22" t="s">
        <v>1321</v>
      </c>
    </row>
    <row r="861" spans="1:33" ht="90" x14ac:dyDescent="0.25">
      <c r="A861" s="20" t="s">
        <v>1308</v>
      </c>
      <c r="B861" s="21" t="s">
        <v>4367</v>
      </c>
      <c r="C861" s="22" t="s">
        <v>1789</v>
      </c>
      <c r="D861" s="36">
        <v>43159</v>
      </c>
      <c r="E861" s="21" t="s">
        <v>3552</v>
      </c>
      <c r="F861" s="23" t="s">
        <v>3643</v>
      </c>
      <c r="G861" s="23" t="s">
        <v>3659</v>
      </c>
      <c r="H861" s="24">
        <v>0</v>
      </c>
      <c r="I861" s="25">
        <v>0</v>
      </c>
      <c r="J861" s="23" t="s">
        <v>3579</v>
      </c>
      <c r="K861" s="23" t="s">
        <v>47</v>
      </c>
      <c r="L861" s="22" t="s">
        <v>1310</v>
      </c>
      <c r="M861" s="22" t="s">
        <v>69</v>
      </c>
      <c r="N861" s="22" t="s">
        <v>1323</v>
      </c>
      <c r="O861" s="22" t="s">
        <v>1312</v>
      </c>
      <c r="P861" s="26" t="s">
        <v>1332</v>
      </c>
      <c r="Q861" s="26" t="s">
        <v>1629</v>
      </c>
      <c r="R861" s="26" t="s">
        <v>1334</v>
      </c>
      <c r="S861" s="27">
        <v>180035001</v>
      </c>
      <c r="T861" s="26" t="s">
        <v>4374</v>
      </c>
      <c r="U861" s="26" t="s">
        <v>1790</v>
      </c>
      <c r="V861" s="28"/>
      <c r="W861" s="29"/>
      <c r="X861" s="30"/>
      <c r="Y861" s="26"/>
      <c r="Z861" s="29"/>
      <c r="AA861" s="33" t="str">
        <f t="shared" si="13"/>
        <v/>
      </c>
      <c r="AB861" s="31"/>
      <c r="AC861" s="32"/>
      <c r="AD861" s="32"/>
      <c r="AE861" s="22" t="s">
        <v>1791</v>
      </c>
      <c r="AF861" s="26" t="s">
        <v>685</v>
      </c>
      <c r="AG861" s="22" t="s">
        <v>1330</v>
      </c>
    </row>
    <row r="862" spans="1:33" ht="105" x14ac:dyDescent="0.25">
      <c r="A862" s="20" t="s">
        <v>1308</v>
      </c>
      <c r="B862" s="21" t="s">
        <v>4367</v>
      </c>
      <c r="C862" s="22" t="s">
        <v>1792</v>
      </c>
      <c r="D862" s="36">
        <v>43159</v>
      </c>
      <c r="E862" s="21" t="s">
        <v>4521</v>
      </c>
      <c r="F862" s="23" t="s">
        <v>3657</v>
      </c>
      <c r="G862" s="23" t="s">
        <v>3659</v>
      </c>
      <c r="H862" s="24">
        <v>0</v>
      </c>
      <c r="I862" s="25">
        <v>0</v>
      </c>
      <c r="J862" s="23" t="s">
        <v>3579</v>
      </c>
      <c r="K862" s="23" t="s">
        <v>47</v>
      </c>
      <c r="L862" s="22" t="s">
        <v>1310</v>
      </c>
      <c r="M862" s="22" t="s">
        <v>69</v>
      </c>
      <c r="N862" s="22" t="s">
        <v>1323</v>
      </c>
      <c r="O862" s="22" t="s">
        <v>1312</v>
      </c>
      <c r="P862" s="26" t="s">
        <v>1332</v>
      </c>
      <c r="Q862" s="26" t="s">
        <v>1629</v>
      </c>
      <c r="R862" s="26" t="s">
        <v>1334</v>
      </c>
      <c r="S862" s="27">
        <v>180035001</v>
      </c>
      <c r="T862" s="26" t="s">
        <v>4374</v>
      </c>
      <c r="U862" s="26" t="s">
        <v>1790</v>
      </c>
      <c r="V862" s="28"/>
      <c r="W862" s="29"/>
      <c r="X862" s="30"/>
      <c r="Y862" s="26"/>
      <c r="Z862" s="29"/>
      <c r="AA862" s="33" t="str">
        <f t="shared" si="13"/>
        <v/>
      </c>
      <c r="AB862" s="31"/>
      <c r="AC862" s="32"/>
      <c r="AD862" s="32"/>
      <c r="AE862" s="22" t="s">
        <v>1791</v>
      </c>
      <c r="AF862" s="26" t="s">
        <v>53</v>
      </c>
      <c r="AG862" s="22" t="s">
        <v>1330</v>
      </c>
    </row>
    <row r="863" spans="1:33" ht="60" x14ac:dyDescent="0.25">
      <c r="A863" s="20" t="s">
        <v>1308</v>
      </c>
      <c r="B863" s="21">
        <v>81101510</v>
      </c>
      <c r="C863" s="22" t="s">
        <v>1793</v>
      </c>
      <c r="D863" s="36">
        <v>43159</v>
      </c>
      <c r="E863" s="21" t="s">
        <v>4723</v>
      </c>
      <c r="F863" s="23" t="s">
        <v>3643</v>
      </c>
      <c r="G863" s="23" t="s">
        <v>3659</v>
      </c>
      <c r="H863" s="24">
        <v>0</v>
      </c>
      <c r="I863" s="25">
        <v>0</v>
      </c>
      <c r="J863" s="23" t="s">
        <v>3579</v>
      </c>
      <c r="K863" s="23" t="s">
        <v>47</v>
      </c>
      <c r="L863" s="22" t="s">
        <v>1310</v>
      </c>
      <c r="M863" s="22" t="s">
        <v>69</v>
      </c>
      <c r="N863" s="22" t="s">
        <v>1323</v>
      </c>
      <c r="O863" s="22" t="s">
        <v>1312</v>
      </c>
      <c r="P863" s="26" t="s">
        <v>1406</v>
      </c>
      <c r="Q863" s="26" t="s">
        <v>1608</v>
      </c>
      <c r="R863" s="26" t="s">
        <v>1794</v>
      </c>
      <c r="S863" s="27" t="s">
        <v>1795</v>
      </c>
      <c r="T863" s="26" t="s">
        <v>1796</v>
      </c>
      <c r="U863" s="26" t="s">
        <v>1797</v>
      </c>
      <c r="V863" s="28"/>
      <c r="W863" s="29"/>
      <c r="X863" s="30"/>
      <c r="Y863" s="26"/>
      <c r="Z863" s="29"/>
      <c r="AA863" s="33" t="str">
        <f t="shared" si="13"/>
        <v/>
      </c>
      <c r="AB863" s="31"/>
      <c r="AC863" s="32"/>
      <c r="AD863" s="32"/>
      <c r="AE863" s="22" t="s">
        <v>1791</v>
      </c>
      <c r="AF863" s="26" t="s">
        <v>685</v>
      </c>
      <c r="AG863" s="22" t="s">
        <v>1330</v>
      </c>
    </row>
    <row r="864" spans="1:33" ht="75" x14ac:dyDescent="0.25">
      <c r="A864" s="20" t="s">
        <v>1308</v>
      </c>
      <c r="B864" s="21">
        <v>80101601</v>
      </c>
      <c r="C864" s="22" t="s">
        <v>1798</v>
      </c>
      <c r="D864" s="36">
        <v>43131</v>
      </c>
      <c r="E864" s="21" t="s">
        <v>3560</v>
      </c>
      <c r="F864" s="23" t="s">
        <v>3657</v>
      </c>
      <c r="G864" s="23" t="s">
        <v>3665</v>
      </c>
      <c r="H864" s="24">
        <v>0</v>
      </c>
      <c r="I864" s="25">
        <v>0</v>
      </c>
      <c r="J864" s="23" t="s">
        <v>3579</v>
      </c>
      <c r="K864" s="23" t="s">
        <v>47</v>
      </c>
      <c r="L864" s="22" t="s">
        <v>1310</v>
      </c>
      <c r="M864" s="22" t="s">
        <v>69</v>
      </c>
      <c r="N864" s="22" t="s">
        <v>1323</v>
      </c>
      <c r="O864" s="22" t="s">
        <v>1312</v>
      </c>
      <c r="P864" s="26" t="s">
        <v>1406</v>
      </c>
      <c r="Q864" s="26" t="s">
        <v>1778</v>
      </c>
      <c r="R864" s="26" t="s">
        <v>1799</v>
      </c>
      <c r="S864" s="27">
        <v>180061001</v>
      </c>
      <c r="T864" s="26" t="s">
        <v>1800</v>
      </c>
      <c r="U864" s="26" t="s">
        <v>1801</v>
      </c>
      <c r="V864" s="28"/>
      <c r="W864" s="29"/>
      <c r="X864" s="30"/>
      <c r="Y864" s="26"/>
      <c r="Z864" s="29"/>
      <c r="AA864" s="33" t="str">
        <f t="shared" si="13"/>
        <v/>
      </c>
      <c r="AB864" s="31"/>
      <c r="AC864" s="32"/>
      <c r="AD864" s="32"/>
      <c r="AE864" s="22" t="s">
        <v>1541</v>
      </c>
      <c r="AF864" s="26" t="s">
        <v>685</v>
      </c>
      <c r="AG864" s="22" t="s">
        <v>1330</v>
      </c>
    </row>
    <row r="865" spans="1:33" ht="75" x14ac:dyDescent="0.25">
      <c r="A865" s="20" t="s">
        <v>1308</v>
      </c>
      <c r="B865" s="21">
        <v>81101510</v>
      </c>
      <c r="C865" s="22" t="s">
        <v>1802</v>
      </c>
      <c r="D865" s="36">
        <v>43159</v>
      </c>
      <c r="E865" s="21" t="s">
        <v>4723</v>
      </c>
      <c r="F865" s="23" t="s">
        <v>3657</v>
      </c>
      <c r="G865" s="23" t="s">
        <v>3659</v>
      </c>
      <c r="H865" s="24">
        <v>0</v>
      </c>
      <c r="I865" s="25">
        <v>0</v>
      </c>
      <c r="J865" s="23" t="s">
        <v>3579</v>
      </c>
      <c r="K865" s="23" t="s">
        <v>47</v>
      </c>
      <c r="L865" s="22" t="s">
        <v>1310</v>
      </c>
      <c r="M865" s="22" t="s">
        <v>69</v>
      </c>
      <c r="N865" s="22" t="s">
        <v>1323</v>
      </c>
      <c r="O865" s="22" t="s">
        <v>1312</v>
      </c>
      <c r="P865" s="26" t="s">
        <v>1406</v>
      </c>
      <c r="Q865" s="26" t="s">
        <v>1608</v>
      </c>
      <c r="R865" s="26" t="s">
        <v>1794</v>
      </c>
      <c r="S865" s="27" t="s">
        <v>1795</v>
      </c>
      <c r="T865" s="26" t="s">
        <v>1796</v>
      </c>
      <c r="U865" s="26" t="s">
        <v>1797</v>
      </c>
      <c r="V865" s="28"/>
      <c r="W865" s="29"/>
      <c r="X865" s="30"/>
      <c r="Y865" s="26"/>
      <c r="Z865" s="29"/>
      <c r="AA865" s="33" t="str">
        <f t="shared" si="13"/>
        <v/>
      </c>
      <c r="AB865" s="31"/>
      <c r="AC865" s="32"/>
      <c r="AD865" s="32"/>
      <c r="AE865" s="22" t="s">
        <v>1791</v>
      </c>
      <c r="AF865" s="26" t="s">
        <v>53</v>
      </c>
      <c r="AG865" s="22" t="s">
        <v>1330</v>
      </c>
    </row>
    <row r="866" spans="1:33" ht="60" x14ac:dyDescent="0.25">
      <c r="A866" s="20" t="s">
        <v>1308</v>
      </c>
      <c r="B866" s="21"/>
      <c r="C866" s="22" t="s">
        <v>1803</v>
      </c>
      <c r="D866" s="36">
        <v>43159</v>
      </c>
      <c r="E866" s="21" t="s">
        <v>3561</v>
      </c>
      <c r="F866" s="23" t="s">
        <v>4037</v>
      </c>
      <c r="G866" s="23" t="s">
        <v>3665</v>
      </c>
      <c r="H866" s="24">
        <v>0</v>
      </c>
      <c r="I866" s="25">
        <v>0</v>
      </c>
      <c r="J866" s="23" t="s">
        <v>3579</v>
      </c>
      <c r="K866" s="23" t="s">
        <v>47</v>
      </c>
      <c r="L866" s="22" t="s">
        <v>1310</v>
      </c>
      <c r="M866" s="22" t="s">
        <v>69</v>
      </c>
      <c r="N866" s="22" t="s">
        <v>1323</v>
      </c>
      <c r="O866" s="22" t="s">
        <v>1312</v>
      </c>
      <c r="P866" s="26" t="s">
        <v>1804</v>
      </c>
      <c r="Q866" s="26" t="s">
        <v>1805</v>
      </c>
      <c r="R866" s="26" t="s">
        <v>1806</v>
      </c>
      <c r="S866" s="27">
        <v>170000001</v>
      </c>
      <c r="T866" s="26" t="s">
        <v>1409</v>
      </c>
      <c r="U866" s="26" t="s">
        <v>1807</v>
      </c>
      <c r="V866" s="28"/>
      <c r="W866" s="29"/>
      <c r="X866" s="30"/>
      <c r="Y866" s="26"/>
      <c r="Z866" s="29"/>
      <c r="AA866" s="33" t="str">
        <f t="shared" si="13"/>
        <v/>
      </c>
      <c r="AB866" s="31"/>
      <c r="AC866" s="32"/>
      <c r="AD866" s="32"/>
      <c r="AE866" s="22" t="s">
        <v>1791</v>
      </c>
      <c r="AF866" s="26" t="s">
        <v>53</v>
      </c>
      <c r="AG866" s="22" t="s">
        <v>1330</v>
      </c>
    </row>
    <row r="867" spans="1:33" ht="60" x14ac:dyDescent="0.25">
      <c r="A867" s="20" t="s">
        <v>1308</v>
      </c>
      <c r="B867" s="21" t="s">
        <v>4797</v>
      </c>
      <c r="C867" s="22" t="s">
        <v>1808</v>
      </c>
      <c r="D867" s="36">
        <v>43159</v>
      </c>
      <c r="E867" s="21" t="s">
        <v>3561</v>
      </c>
      <c r="F867" s="23" t="s">
        <v>4037</v>
      </c>
      <c r="G867" s="23" t="s">
        <v>3665</v>
      </c>
      <c r="H867" s="24">
        <v>0</v>
      </c>
      <c r="I867" s="25">
        <v>0</v>
      </c>
      <c r="J867" s="23" t="s">
        <v>3579</v>
      </c>
      <c r="K867" s="23" t="s">
        <v>47</v>
      </c>
      <c r="L867" s="22" t="s">
        <v>1310</v>
      </c>
      <c r="M867" s="22" t="s">
        <v>69</v>
      </c>
      <c r="N867" s="22" t="s">
        <v>1323</v>
      </c>
      <c r="O867" s="22" t="s">
        <v>1312</v>
      </c>
      <c r="P867" s="26" t="s">
        <v>1595</v>
      </c>
      <c r="Q867" s="26" t="s">
        <v>1809</v>
      </c>
      <c r="R867" s="26" t="s">
        <v>1810</v>
      </c>
      <c r="S867" s="27">
        <v>180033001</v>
      </c>
      <c r="T867" s="26" t="s">
        <v>1811</v>
      </c>
      <c r="U867" s="26" t="s">
        <v>1812</v>
      </c>
      <c r="V867" s="28"/>
      <c r="W867" s="29"/>
      <c r="X867" s="30"/>
      <c r="Y867" s="26"/>
      <c r="Z867" s="29"/>
      <c r="AA867" s="33" t="str">
        <f t="shared" si="13"/>
        <v/>
      </c>
      <c r="AB867" s="31"/>
      <c r="AC867" s="32"/>
      <c r="AD867" s="32"/>
      <c r="AE867" s="22" t="s">
        <v>1535</v>
      </c>
      <c r="AF867" s="26" t="s">
        <v>53</v>
      </c>
      <c r="AG867" s="22" t="s">
        <v>1330</v>
      </c>
    </row>
    <row r="868" spans="1:33" ht="60" x14ac:dyDescent="0.25">
      <c r="A868" s="20" t="s">
        <v>2232</v>
      </c>
      <c r="B868" s="21">
        <v>77101704</v>
      </c>
      <c r="C868" s="22" t="s">
        <v>2233</v>
      </c>
      <c r="D868" s="36">
        <v>43282</v>
      </c>
      <c r="E868" s="21" t="s">
        <v>3552</v>
      </c>
      <c r="F868" s="23" t="s">
        <v>4037</v>
      </c>
      <c r="G868" s="23" t="s">
        <v>3665</v>
      </c>
      <c r="H868" s="24">
        <v>50000000</v>
      </c>
      <c r="I868" s="25">
        <v>50000000</v>
      </c>
      <c r="J868" s="23" t="s">
        <v>3579</v>
      </c>
      <c r="K868" s="23" t="s">
        <v>47</v>
      </c>
      <c r="L868" s="22" t="s">
        <v>2234</v>
      </c>
      <c r="M868" s="22" t="s">
        <v>770</v>
      </c>
      <c r="N868" s="22" t="s">
        <v>2235</v>
      </c>
      <c r="O868" s="22" t="s">
        <v>2236</v>
      </c>
      <c r="P868" s="26" t="s">
        <v>2237</v>
      </c>
      <c r="Q868" s="26" t="s">
        <v>2238</v>
      </c>
      <c r="R868" s="26" t="s">
        <v>2239</v>
      </c>
      <c r="S868" s="27" t="s">
        <v>2240</v>
      </c>
      <c r="T868" s="26">
        <v>34010103</v>
      </c>
      <c r="U868" s="26" t="s">
        <v>2241</v>
      </c>
      <c r="V868" s="28"/>
      <c r="W868" s="29"/>
      <c r="X868" s="30"/>
      <c r="Y868" s="26"/>
      <c r="Z868" s="29"/>
      <c r="AA868" s="33" t="str">
        <f t="shared" si="13"/>
        <v/>
      </c>
      <c r="AB868" s="31"/>
      <c r="AC868" s="32"/>
      <c r="AD868" s="32"/>
      <c r="AE868" s="22" t="s">
        <v>2242</v>
      </c>
      <c r="AF868" s="26" t="s">
        <v>2243</v>
      </c>
      <c r="AG868" s="22" t="s">
        <v>1627</v>
      </c>
    </row>
    <row r="869" spans="1:33" ht="60" x14ac:dyDescent="0.25">
      <c r="A869" s="20" t="s">
        <v>2232</v>
      </c>
      <c r="B869" s="21">
        <v>77101704</v>
      </c>
      <c r="C869" s="22" t="s">
        <v>2244</v>
      </c>
      <c r="D869" s="36">
        <v>43282</v>
      </c>
      <c r="E869" s="21" t="s">
        <v>3552</v>
      </c>
      <c r="F869" s="23" t="s">
        <v>4037</v>
      </c>
      <c r="G869" s="23" t="s">
        <v>3665</v>
      </c>
      <c r="H869" s="24">
        <v>200000000</v>
      </c>
      <c r="I869" s="25">
        <v>200000000</v>
      </c>
      <c r="J869" s="23" t="s">
        <v>3579</v>
      </c>
      <c r="K869" s="23" t="s">
        <v>47</v>
      </c>
      <c r="L869" s="22" t="s">
        <v>2234</v>
      </c>
      <c r="M869" s="22" t="s">
        <v>770</v>
      </c>
      <c r="N869" s="22" t="s">
        <v>2235</v>
      </c>
      <c r="O869" s="22" t="s">
        <v>2236</v>
      </c>
      <c r="P869" s="26" t="s">
        <v>2237</v>
      </c>
      <c r="Q869" s="26" t="s">
        <v>2238</v>
      </c>
      <c r="R869" s="26" t="s">
        <v>2239</v>
      </c>
      <c r="S869" s="27" t="s">
        <v>2240</v>
      </c>
      <c r="T869" s="26">
        <v>34010103</v>
      </c>
      <c r="U869" s="26" t="s">
        <v>2241</v>
      </c>
      <c r="V869" s="28"/>
      <c r="W869" s="29"/>
      <c r="X869" s="30"/>
      <c r="Y869" s="26"/>
      <c r="Z869" s="29"/>
      <c r="AA869" s="33" t="str">
        <f t="shared" si="13"/>
        <v/>
      </c>
      <c r="AB869" s="31"/>
      <c r="AC869" s="32"/>
      <c r="AD869" s="32"/>
      <c r="AE869" s="22" t="s">
        <v>2242</v>
      </c>
      <c r="AF869" s="26" t="s">
        <v>2243</v>
      </c>
      <c r="AG869" s="22" t="s">
        <v>1627</v>
      </c>
    </row>
    <row r="870" spans="1:33" ht="60" x14ac:dyDescent="0.25">
      <c r="A870" s="20" t="s">
        <v>2232</v>
      </c>
      <c r="B870" s="21">
        <v>77101604</v>
      </c>
      <c r="C870" s="22" t="s">
        <v>2245</v>
      </c>
      <c r="D870" s="36">
        <v>43252</v>
      </c>
      <c r="E870" s="21" t="s">
        <v>3550</v>
      </c>
      <c r="F870" s="23" t="s">
        <v>4037</v>
      </c>
      <c r="G870" s="23" t="s">
        <v>3665</v>
      </c>
      <c r="H870" s="24">
        <v>12024805447</v>
      </c>
      <c r="I870" s="25">
        <v>12024805447</v>
      </c>
      <c r="J870" s="23" t="s">
        <v>3579</v>
      </c>
      <c r="K870" s="23" t="s">
        <v>47</v>
      </c>
      <c r="L870" s="22" t="s">
        <v>2234</v>
      </c>
      <c r="M870" s="22" t="s">
        <v>770</v>
      </c>
      <c r="N870" s="22" t="s">
        <v>2235</v>
      </c>
      <c r="O870" s="22" t="s">
        <v>2236</v>
      </c>
      <c r="P870" s="26" t="s">
        <v>2246</v>
      </c>
      <c r="Q870" s="26" t="s">
        <v>2247</v>
      </c>
      <c r="R870" s="26" t="s">
        <v>2248</v>
      </c>
      <c r="S870" s="27" t="s">
        <v>2249</v>
      </c>
      <c r="T870" s="26">
        <v>34020104</v>
      </c>
      <c r="U870" s="26" t="s">
        <v>2250</v>
      </c>
      <c r="V870" s="28"/>
      <c r="W870" s="29"/>
      <c r="X870" s="30"/>
      <c r="Y870" s="26"/>
      <c r="Z870" s="29"/>
      <c r="AA870" s="33" t="str">
        <f t="shared" si="13"/>
        <v/>
      </c>
      <c r="AB870" s="31"/>
      <c r="AC870" s="32"/>
      <c r="AD870" s="32"/>
      <c r="AE870" s="22" t="s">
        <v>2251</v>
      </c>
      <c r="AF870" s="26" t="s">
        <v>2243</v>
      </c>
      <c r="AG870" s="22" t="s">
        <v>1627</v>
      </c>
    </row>
    <row r="871" spans="1:33" ht="105" x14ac:dyDescent="0.25">
      <c r="A871" s="20" t="s">
        <v>2232</v>
      </c>
      <c r="B871" s="21">
        <v>77101604</v>
      </c>
      <c r="C871" s="22" t="s">
        <v>2252</v>
      </c>
      <c r="D871" s="36">
        <v>43282</v>
      </c>
      <c r="E871" s="21" t="s">
        <v>3552</v>
      </c>
      <c r="F871" s="23" t="s">
        <v>4037</v>
      </c>
      <c r="G871" s="23" t="s">
        <v>3665</v>
      </c>
      <c r="H871" s="24">
        <v>1108201390</v>
      </c>
      <c r="I871" s="25">
        <v>1108201390</v>
      </c>
      <c r="J871" s="23" t="s">
        <v>3579</v>
      </c>
      <c r="K871" s="23" t="s">
        <v>47</v>
      </c>
      <c r="L871" s="22" t="s">
        <v>2234</v>
      </c>
      <c r="M871" s="22" t="s">
        <v>770</v>
      </c>
      <c r="N871" s="22" t="s">
        <v>2235</v>
      </c>
      <c r="O871" s="22" t="s">
        <v>2236</v>
      </c>
      <c r="P871" s="26" t="s">
        <v>2253</v>
      </c>
      <c r="Q871" s="26" t="s">
        <v>2254</v>
      </c>
      <c r="R871" s="26" t="s">
        <v>2255</v>
      </c>
      <c r="S871" s="27" t="s">
        <v>2256</v>
      </c>
      <c r="T871" s="26">
        <v>34020204</v>
      </c>
      <c r="U871" s="26" t="s">
        <v>2257</v>
      </c>
      <c r="V871" s="28"/>
      <c r="W871" s="29"/>
      <c r="X871" s="30"/>
      <c r="Y871" s="26"/>
      <c r="Z871" s="29"/>
      <c r="AA871" s="33" t="str">
        <f t="shared" si="13"/>
        <v/>
      </c>
      <c r="AB871" s="31"/>
      <c r="AC871" s="32"/>
      <c r="AD871" s="32"/>
      <c r="AE871" s="22" t="s">
        <v>2258</v>
      </c>
      <c r="AF871" s="26" t="s">
        <v>2243</v>
      </c>
      <c r="AG871" s="22" t="s">
        <v>1627</v>
      </c>
    </row>
    <row r="872" spans="1:33" ht="105" x14ac:dyDescent="0.25">
      <c r="A872" s="20" t="s">
        <v>2232</v>
      </c>
      <c r="B872" s="21">
        <v>77101604</v>
      </c>
      <c r="C872" s="22" t="s">
        <v>2259</v>
      </c>
      <c r="D872" s="36">
        <v>42856</v>
      </c>
      <c r="E872" s="21" t="s">
        <v>3559</v>
      </c>
      <c r="F872" s="23" t="s">
        <v>4037</v>
      </c>
      <c r="G872" s="23" t="s">
        <v>3665</v>
      </c>
      <c r="H872" s="24">
        <v>50000000</v>
      </c>
      <c r="I872" s="25">
        <v>25000000</v>
      </c>
      <c r="J872" s="23" t="s">
        <v>57</v>
      </c>
      <c r="K872" s="23" t="s">
        <v>3576</v>
      </c>
      <c r="L872" s="22" t="s">
        <v>2234</v>
      </c>
      <c r="M872" s="22" t="s">
        <v>770</v>
      </c>
      <c r="N872" s="22" t="s">
        <v>2235</v>
      </c>
      <c r="O872" s="22" t="s">
        <v>2236</v>
      </c>
      <c r="P872" s="26" t="s">
        <v>2253</v>
      </c>
      <c r="Q872" s="26" t="s">
        <v>2254</v>
      </c>
      <c r="R872" s="26" t="s">
        <v>2255</v>
      </c>
      <c r="S872" s="27" t="s">
        <v>2256</v>
      </c>
      <c r="T872" s="26">
        <v>34020204</v>
      </c>
      <c r="U872" s="26" t="s">
        <v>2257</v>
      </c>
      <c r="V872" s="28">
        <v>7045</v>
      </c>
      <c r="W872" s="29">
        <v>17600</v>
      </c>
      <c r="X872" s="30">
        <v>42885</v>
      </c>
      <c r="Y872" s="26" t="s">
        <v>47</v>
      </c>
      <c r="Z872" s="29">
        <v>4600006858</v>
      </c>
      <c r="AA872" s="33">
        <f t="shared" si="13"/>
        <v>1</v>
      </c>
      <c r="AB872" s="31" t="s">
        <v>2260</v>
      </c>
      <c r="AC872" s="32" t="s">
        <v>360</v>
      </c>
      <c r="AD872" s="32" t="s">
        <v>2261</v>
      </c>
      <c r="AE872" s="22" t="s">
        <v>2258</v>
      </c>
      <c r="AF872" s="26" t="s">
        <v>2243</v>
      </c>
      <c r="AG872" s="22" t="s">
        <v>1627</v>
      </c>
    </row>
    <row r="873" spans="1:33" ht="105" x14ac:dyDescent="0.25">
      <c r="A873" s="20" t="s">
        <v>2232</v>
      </c>
      <c r="B873" s="21">
        <v>77101604</v>
      </c>
      <c r="C873" s="22" t="s">
        <v>2262</v>
      </c>
      <c r="D873" s="36">
        <v>42856</v>
      </c>
      <c r="E873" s="21" t="s">
        <v>3559</v>
      </c>
      <c r="F873" s="23" t="s">
        <v>4037</v>
      </c>
      <c r="G873" s="23" t="s">
        <v>3665</v>
      </c>
      <c r="H873" s="24">
        <v>50000000</v>
      </c>
      <c r="I873" s="25">
        <v>25000000</v>
      </c>
      <c r="J873" s="23" t="s">
        <v>57</v>
      </c>
      <c r="K873" s="23" t="s">
        <v>3576</v>
      </c>
      <c r="L873" s="22" t="s">
        <v>2234</v>
      </c>
      <c r="M873" s="22" t="s">
        <v>770</v>
      </c>
      <c r="N873" s="22" t="s">
        <v>2235</v>
      </c>
      <c r="O873" s="22" t="s">
        <v>2236</v>
      </c>
      <c r="P873" s="26" t="s">
        <v>2253</v>
      </c>
      <c r="Q873" s="26" t="s">
        <v>2254</v>
      </c>
      <c r="R873" s="26" t="s">
        <v>2255</v>
      </c>
      <c r="S873" s="27" t="s">
        <v>2256</v>
      </c>
      <c r="T873" s="26">
        <v>34020204</v>
      </c>
      <c r="U873" s="26" t="s">
        <v>2257</v>
      </c>
      <c r="V873" s="28">
        <v>7046</v>
      </c>
      <c r="W873" s="29">
        <v>17601</v>
      </c>
      <c r="X873" s="30">
        <v>42885</v>
      </c>
      <c r="Y873" s="26" t="s">
        <v>47</v>
      </c>
      <c r="Z873" s="29">
        <v>4600006859</v>
      </c>
      <c r="AA873" s="33">
        <f t="shared" si="13"/>
        <v>1</v>
      </c>
      <c r="AB873" s="31" t="s">
        <v>2263</v>
      </c>
      <c r="AC873" s="32" t="s">
        <v>360</v>
      </c>
      <c r="AD873" s="32" t="s">
        <v>2264</v>
      </c>
      <c r="AE873" s="22" t="s">
        <v>2258</v>
      </c>
      <c r="AF873" s="26" t="s">
        <v>2243</v>
      </c>
      <c r="AG873" s="22" t="s">
        <v>1627</v>
      </c>
    </row>
    <row r="874" spans="1:33" ht="105" x14ac:dyDescent="0.25">
      <c r="A874" s="20" t="s">
        <v>2232</v>
      </c>
      <c r="B874" s="21">
        <v>77101604</v>
      </c>
      <c r="C874" s="22" t="s">
        <v>2265</v>
      </c>
      <c r="D874" s="36">
        <v>42856</v>
      </c>
      <c r="E874" s="21" t="s">
        <v>3559</v>
      </c>
      <c r="F874" s="23" t="s">
        <v>4037</v>
      </c>
      <c r="G874" s="23" t="s">
        <v>3665</v>
      </c>
      <c r="H874" s="24">
        <v>50000000</v>
      </c>
      <c r="I874" s="25">
        <v>25000000</v>
      </c>
      <c r="J874" s="23" t="s">
        <v>57</v>
      </c>
      <c r="K874" s="23" t="s">
        <v>3576</v>
      </c>
      <c r="L874" s="22" t="s">
        <v>2234</v>
      </c>
      <c r="M874" s="22" t="s">
        <v>770</v>
      </c>
      <c r="N874" s="22" t="s">
        <v>2235</v>
      </c>
      <c r="O874" s="22" t="s">
        <v>2236</v>
      </c>
      <c r="P874" s="26" t="s">
        <v>2253</v>
      </c>
      <c r="Q874" s="26" t="s">
        <v>2254</v>
      </c>
      <c r="R874" s="26" t="s">
        <v>2255</v>
      </c>
      <c r="S874" s="27" t="s">
        <v>2256</v>
      </c>
      <c r="T874" s="26">
        <v>34020204</v>
      </c>
      <c r="U874" s="26" t="s">
        <v>2257</v>
      </c>
      <c r="V874" s="28">
        <v>7047</v>
      </c>
      <c r="W874" s="29">
        <v>17602</v>
      </c>
      <c r="X874" s="30">
        <v>42885</v>
      </c>
      <c r="Y874" s="26" t="s">
        <v>47</v>
      </c>
      <c r="Z874" s="29">
        <v>4600006860</v>
      </c>
      <c r="AA874" s="33">
        <f t="shared" si="13"/>
        <v>1</v>
      </c>
      <c r="AB874" s="31" t="s">
        <v>2266</v>
      </c>
      <c r="AC874" s="32" t="s">
        <v>360</v>
      </c>
      <c r="AD874" s="32" t="s">
        <v>2267</v>
      </c>
      <c r="AE874" s="22" t="s">
        <v>2258</v>
      </c>
      <c r="AF874" s="26" t="s">
        <v>2243</v>
      </c>
      <c r="AG874" s="22" t="s">
        <v>1627</v>
      </c>
    </row>
    <row r="875" spans="1:33" ht="105" x14ac:dyDescent="0.25">
      <c r="A875" s="20" t="s">
        <v>2232</v>
      </c>
      <c r="B875" s="21">
        <v>77101604</v>
      </c>
      <c r="C875" s="22" t="s">
        <v>2268</v>
      </c>
      <c r="D875" s="36">
        <v>42856</v>
      </c>
      <c r="E875" s="21" t="s">
        <v>3559</v>
      </c>
      <c r="F875" s="23" t="s">
        <v>4037</v>
      </c>
      <c r="G875" s="23" t="s">
        <v>3665</v>
      </c>
      <c r="H875" s="24">
        <v>50000000</v>
      </c>
      <c r="I875" s="25">
        <v>25000000</v>
      </c>
      <c r="J875" s="23" t="s">
        <v>57</v>
      </c>
      <c r="K875" s="23" t="s">
        <v>3576</v>
      </c>
      <c r="L875" s="22" t="s">
        <v>2234</v>
      </c>
      <c r="M875" s="22" t="s">
        <v>770</v>
      </c>
      <c r="N875" s="22" t="s">
        <v>2235</v>
      </c>
      <c r="O875" s="22" t="s">
        <v>2236</v>
      </c>
      <c r="P875" s="26" t="s">
        <v>2253</v>
      </c>
      <c r="Q875" s="26" t="s">
        <v>2254</v>
      </c>
      <c r="R875" s="26" t="s">
        <v>2255</v>
      </c>
      <c r="S875" s="27" t="s">
        <v>2256</v>
      </c>
      <c r="T875" s="26">
        <v>34020204</v>
      </c>
      <c r="U875" s="26" t="s">
        <v>2257</v>
      </c>
      <c r="V875" s="28">
        <v>7048</v>
      </c>
      <c r="W875" s="29">
        <v>17603</v>
      </c>
      <c r="X875" s="30">
        <v>42885</v>
      </c>
      <c r="Y875" s="26" t="s">
        <v>47</v>
      </c>
      <c r="Z875" s="29">
        <v>4600006862</v>
      </c>
      <c r="AA875" s="33">
        <f t="shared" si="13"/>
        <v>1</v>
      </c>
      <c r="AB875" s="31" t="s">
        <v>2269</v>
      </c>
      <c r="AC875" s="32" t="s">
        <v>360</v>
      </c>
      <c r="AD875" s="32" t="s">
        <v>2270</v>
      </c>
      <c r="AE875" s="22" t="s">
        <v>2258</v>
      </c>
      <c r="AF875" s="26" t="s">
        <v>2243</v>
      </c>
      <c r="AG875" s="22" t="s">
        <v>1627</v>
      </c>
    </row>
    <row r="876" spans="1:33" ht="105" x14ac:dyDescent="0.25">
      <c r="A876" s="20" t="s">
        <v>2232</v>
      </c>
      <c r="B876" s="21">
        <v>77101604</v>
      </c>
      <c r="C876" s="22" t="s">
        <v>2271</v>
      </c>
      <c r="D876" s="36">
        <v>42856</v>
      </c>
      <c r="E876" s="21" t="s">
        <v>3559</v>
      </c>
      <c r="F876" s="23" t="s">
        <v>4037</v>
      </c>
      <c r="G876" s="23" t="s">
        <v>3665</v>
      </c>
      <c r="H876" s="24">
        <v>35000000</v>
      </c>
      <c r="I876" s="25">
        <v>17500000</v>
      </c>
      <c r="J876" s="23" t="s">
        <v>57</v>
      </c>
      <c r="K876" s="23" t="s">
        <v>3576</v>
      </c>
      <c r="L876" s="22" t="s">
        <v>2234</v>
      </c>
      <c r="M876" s="22" t="s">
        <v>770</v>
      </c>
      <c r="N876" s="22" t="s">
        <v>2235</v>
      </c>
      <c r="O876" s="22" t="s">
        <v>2236</v>
      </c>
      <c r="P876" s="26" t="s">
        <v>2253</v>
      </c>
      <c r="Q876" s="26" t="s">
        <v>2254</v>
      </c>
      <c r="R876" s="26" t="s">
        <v>2255</v>
      </c>
      <c r="S876" s="27" t="s">
        <v>2256</v>
      </c>
      <c r="T876" s="26">
        <v>34020204</v>
      </c>
      <c r="U876" s="26" t="s">
        <v>2257</v>
      </c>
      <c r="V876" s="28">
        <v>7049</v>
      </c>
      <c r="W876" s="29">
        <v>17604</v>
      </c>
      <c r="X876" s="30">
        <v>42885</v>
      </c>
      <c r="Y876" s="26" t="s">
        <v>47</v>
      </c>
      <c r="Z876" s="29">
        <v>4600006863</v>
      </c>
      <c r="AA876" s="33">
        <f t="shared" si="13"/>
        <v>1</v>
      </c>
      <c r="AB876" s="31" t="s">
        <v>2272</v>
      </c>
      <c r="AC876" s="32" t="s">
        <v>360</v>
      </c>
      <c r="AD876" s="32" t="s">
        <v>2273</v>
      </c>
      <c r="AE876" s="22" t="s">
        <v>2258</v>
      </c>
      <c r="AF876" s="26" t="s">
        <v>2243</v>
      </c>
      <c r="AG876" s="22" t="s">
        <v>1627</v>
      </c>
    </row>
    <row r="877" spans="1:33" ht="114.75" x14ac:dyDescent="0.25">
      <c r="A877" s="20" t="s">
        <v>2232</v>
      </c>
      <c r="B877" s="21">
        <v>77101604</v>
      </c>
      <c r="C877" s="22" t="s">
        <v>2274</v>
      </c>
      <c r="D877" s="36">
        <v>42856</v>
      </c>
      <c r="E877" s="21" t="s">
        <v>3559</v>
      </c>
      <c r="F877" s="23" t="s">
        <v>4037</v>
      </c>
      <c r="G877" s="23" t="s">
        <v>3665</v>
      </c>
      <c r="H877" s="24">
        <v>35866271</v>
      </c>
      <c r="I877" s="25">
        <v>17933136</v>
      </c>
      <c r="J877" s="23" t="s">
        <v>57</v>
      </c>
      <c r="K877" s="23" t="s">
        <v>3576</v>
      </c>
      <c r="L877" s="22" t="s">
        <v>2234</v>
      </c>
      <c r="M877" s="22" t="s">
        <v>770</v>
      </c>
      <c r="N877" s="22" t="s">
        <v>2235</v>
      </c>
      <c r="O877" s="22" t="s">
        <v>2236</v>
      </c>
      <c r="P877" s="26" t="s">
        <v>2253</v>
      </c>
      <c r="Q877" s="26" t="s">
        <v>2254</v>
      </c>
      <c r="R877" s="26" t="s">
        <v>2255</v>
      </c>
      <c r="S877" s="27" t="s">
        <v>2256</v>
      </c>
      <c r="T877" s="26">
        <v>34020204</v>
      </c>
      <c r="U877" s="26" t="s">
        <v>2257</v>
      </c>
      <c r="V877" s="28">
        <v>7050</v>
      </c>
      <c r="W877" s="29">
        <v>17605</v>
      </c>
      <c r="X877" s="30">
        <v>42885</v>
      </c>
      <c r="Y877" s="26" t="s">
        <v>47</v>
      </c>
      <c r="Z877" s="29">
        <v>4600006864</v>
      </c>
      <c r="AA877" s="33">
        <f t="shared" si="13"/>
        <v>1</v>
      </c>
      <c r="AB877" s="31" t="s">
        <v>2275</v>
      </c>
      <c r="AC877" s="32" t="s">
        <v>360</v>
      </c>
      <c r="AD877" s="32" t="s">
        <v>2276</v>
      </c>
      <c r="AE877" s="22" t="s">
        <v>2277</v>
      </c>
      <c r="AF877" s="26" t="s">
        <v>2243</v>
      </c>
      <c r="AG877" s="22" t="s">
        <v>1627</v>
      </c>
    </row>
    <row r="878" spans="1:33" ht="105" x14ac:dyDescent="0.25">
      <c r="A878" s="20" t="s">
        <v>2232</v>
      </c>
      <c r="B878" s="21">
        <v>77101604</v>
      </c>
      <c r="C878" s="22" t="s">
        <v>2278</v>
      </c>
      <c r="D878" s="36">
        <v>42856</v>
      </c>
      <c r="E878" s="21" t="s">
        <v>3559</v>
      </c>
      <c r="F878" s="23" t="s">
        <v>4037</v>
      </c>
      <c r="G878" s="23" t="s">
        <v>3665</v>
      </c>
      <c r="H878" s="24">
        <v>57000000</v>
      </c>
      <c r="I878" s="25">
        <v>28500000</v>
      </c>
      <c r="J878" s="23" t="s">
        <v>57</v>
      </c>
      <c r="K878" s="23" t="s">
        <v>3576</v>
      </c>
      <c r="L878" s="22" t="s">
        <v>2234</v>
      </c>
      <c r="M878" s="22" t="s">
        <v>770</v>
      </c>
      <c r="N878" s="22" t="s">
        <v>2235</v>
      </c>
      <c r="O878" s="22" t="s">
        <v>2236</v>
      </c>
      <c r="P878" s="26" t="s">
        <v>2253</v>
      </c>
      <c r="Q878" s="26" t="s">
        <v>2254</v>
      </c>
      <c r="R878" s="26" t="s">
        <v>2255</v>
      </c>
      <c r="S878" s="27" t="s">
        <v>2256</v>
      </c>
      <c r="T878" s="26">
        <v>34020204</v>
      </c>
      <c r="U878" s="26" t="s">
        <v>2257</v>
      </c>
      <c r="V878" s="28">
        <v>7051</v>
      </c>
      <c r="W878" s="29">
        <v>17606</v>
      </c>
      <c r="X878" s="30">
        <v>42885</v>
      </c>
      <c r="Y878" s="26" t="s">
        <v>47</v>
      </c>
      <c r="Z878" s="29">
        <v>4600006865</v>
      </c>
      <c r="AA878" s="33">
        <f t="shared" si="13"/>
        <v>1</v>
      </c>
      <c r="AB878" s="31" t="s">
        <v>2279</v>
      </c>
      <c r="AC878" s="32" t="s">
        <v>360</v>
      </c>
      <c r="AD878" s="32" t="s">
        <v>2280</v>
      </c>
      <c r="AE878" s="22" t="s">
        <v>2258</v>
      </c>
      <c r="AF878" s="26" t="s">
        <v>2243</v>
      </c>
      <c r="AG878" s="22" t="s">
        <v>1627</v>
      </c>
    </row>
    <row r="879" spans="1:33" ht="105" x14ac:dyDescent="0.25">
      <c r="A879" s="20" t="s">
        <v>2232</v>
      </c>
      <c r="B879" s="21">
        <v>77101604</v>
      </c>
      <c r="C879" s="22" t="s">
        <v>2281</v>
      </c>
      <c r="D879" s="36">
        <v>42856</v>
      </c>
      <c r="E879" s="21" t="s">
        <v>3559</v>
      </c>
      <c r="F879" s="23" t="s">
        <v>4037</v>
      </c>
      <c r="G879" s="23" t="s">
        <v>3665</v>
      </c>
      <c r="H879" s="24">
        <v>30000000</v>
      </c>
      <c r="I879" s="25">
        <v>15000000</v>
      </c>
      <c r="J879" s="23" t="s">
        <v>57</v>
      </c>
      <c r="K879" s="23" t="s">
        <v>3576</v>
      </c>
      <c r="L879" s="22" t="s">
        <v>2234</v>
      </c>
      <c r="M879" s="22" t="s">
        <v>770</v>
      </c>
      <c r="N879" s="22" t="s">
        <v>2235</v>
      </c>
      <c r="O879" s="22" t="s">
        <v>2236</v>
      </c>
      <c r="P879" s="26" t="s">
        <v>2253</v>
      </c>
      <c r="Q879" s="26" t="s">
        <v>2254</v>
      </c>
      <c r="R879" s="26" t="s">
        <v>2255</v>
      </c>
      <c r="S879" s="27" t="s">
        <v>2256</v>
      </c>
      <c r="T879" s="26">
        <v>34020204</v>
      </c>
      <c r="U879" s="26" t="s">
        <v>2257</v>
      </c>
      <c r="V879" s="28">
        <v>7053</v>
      </c>
      <c r="W879" s="29">
        <v>17607</v>
      </c>
      <c r="X879" s="30">
        <v>42885</v>
      </c>
      <c r="Y879" s="26" t="s">
        <v>47</v>
      </c>
      <c r="Z879" s="29">
        <v>4600006869</v>
      </c>
      <c r="AA879" s="33">
        <f t="shared" si="13"/>
        <v>1</v>
      </c>
      <c r="AB879" s="31" t="s">
        <v>2282</v>
      </c>
      <c r="AC879" s="32" t="s">
        <v>360</v>
      </c>
      <c r="AD879" s="32" t="s">
        <v>2283</v>
      </c>
      <c r="AE879" s="22" t="s">
        <v>2258</v>
      </c>
      <c r="AF879" s="26" t="s">
        <v>2243</v>
      </c>
      <c r="AG879" s="22" t="s">
        <v>1627</v>
      </c>
    </row>
    <row r="880" spans="1:33" ht="105" x14ac:dyDescent="0.25">
      <c r="A880" s="20" t="s">
        <v>2232</v>
      </c>
      <c r="B880" s="21">
        <v>77101604</v>
      </c>
      <c r="C880" s="22" t="s">
        <v>2284</v>
      </c>
      <c r="D880" s="36">
        <v>42856</v>
      </c>
      <c r="E880" s="21" t="s">
        <v>3559</v>
      </c>
      <c r="F880" s="23" t="s">
        <v>4037</v>
      </c>
      <c r="G880" s="23" t="s">
        <v>3665</v>
      </c>
      <c r="H880" s="24">
        <v>50000000</v>
      </c>
      <c r="I880" s="25">
        <v>25000000</v>
      </c>
      <c r="J880" s="23" t="s">
        <v>57</v>
      </c>
      <c r="K880" s="23" t="s">
        <v>3576</v>
      </c>
      <c r="L880" s="22" t="s">
        <v>2234</v>
      </c>
      <c r="M880" s="22" t="s">
        <v>770</v>
      </c>
      <c r="N880" s="22" t="s">
        <v>2235</v>
      </c>
      <c r="O880" s="22" t="s">
        <v>2236</v>
      </c>
      <c r="P880" s="26" t="s">
        <v>2253</v>
      </c>
      <c r="Q880" s="26" t="s">
        <v>2254</v>
      </c>
      <c r="R880" s="26" t="s">
        <v>2255</v>
      </c>
      <c r="S880" s="27" t="s">
        <v>2256</v>
      </c>
      <c r="T880" s="26">
        <v>34020204</v>
      </c>
      <c r="U880" s="26" t="s">
        <v>2257</v>
      </c>
      <c r="V880" s="28">
        <v>7052</v>
      </c>
      <c r="W880" s="29">
        <v>17608</v>
      </c>
      <c r="X880" s="30">
        <v>42885</v>
      </c>
      <c r="Y880" s="26" t="s">
        <v>47</v>
      </c>
      <c r="Z880" s="29">
        <v>4600006867</v>
      </c>
      <c r="AA880" s="33">
        <f t="shared" si="13"/>
        <v>1</v>
      </c>
      <c r="AB880" s="31" t="s">
        <v>2285</v>
      </c>
      <c r="AC880" s="32" t="s">
        <v>360</v>
      </c>
      <c r="AD880" s="32" t="s">
        <v>2286</v>
      </c>
      <c r="AE880" s="22" t="s">
        <v>2258</v>
      </c>
      <c r="AF880" s="26" t="s">
        <v>2243</v>
      </c>
      <c r="AG880" s="22" t="s">
        <v>1627</v>
      </c>
    </row>
    <row r="881" spans="1:33" ht="105" x14ac:dyDescent="0.25">
      <c r="A881" s="20" t="s">
        <v>2232</v>
      </c>
      <c r="B881" s="21">
        <v>77101604</v>
      </c>
      <c r="C881" s="22" t="s">
        <v>2287</v>
      </c>
      <c r="D881" s="36">
        <v>42856</v>
      </c>
      <c r="E881" s="21" t="s">
        <v>3559</v>
      </c>
      <c r="F881" s="23" t="s">
        <v>4037</v>
      </c>
      <c r="G881" s="23" t="s">
        <v>3665</v>
      </c>
      <c r="H881" s="24">
        <v>50000000</v>
      </c>
      <c r="I881" s="25">
        <v>25000000</v>
      </c>
      <c r="J881" s="23" t="s">
        <v>57</v>
      </c>
      <c r="K881" s="23" t="s">
        <v>3576</v>
      </c>
      <c r="L881" s="22" t="s">
        <v>2234</v>
      </c>
      <c r="M881" s="22" t="s">
        <v>770</v>
      </c>
      <c r="N881" s="22" t="s">
        <v>2235</v>
      </c>
      <c r="O881" s="22" t="s">
        <v>2236</v>
      </c>
      <c r="P881" s="26" t="s">
        <v>2253</v>
      </c>
      <c r="Q881" s="26" t="s">
        <v>2254</v>
      </c>
      <c r="R881" s="26" t="s">
        <v>2255</v>
      </c>
      <c r="S881" s="27" t="s">
        <v>2256</v>
      </c>
      <c r="T881" s="26">
        <v>34020204</v>
      </c>
      <c r="U881" s="26" t="s">
        <v>2257</v>
      </c>
      <c r="V881" s="28">
        <v>7055</v>
      </c>
      <c r="W881" s="29">
        <v>17613</v>
      </c>
      <c r="X881" s="30">
        <v>42885</v>
      </c>
      <c r="Y881" s="26" t="s">
        <v>47</v>
      </c>
      <c r="Z881" s="29">
        <v>4600006871</v>
      </c>
      <c r="AA881" s="33">
        <f t="shared" si="13"/>
        <v>1</v>
      </c>
      <c r="AB881" s="31" t="s">
        <v>2288</v>
      </c>
      <c r="AC881" s="32" t="s">
        <v>360</v>
      </c>
      <c r="AD881" s="32" t="s">
        <v>2289</v>
      </c>
      <c r="AE881" s="22" t="s">
        <v>2258</v>
      </c>
      <c r="AF881" s="26" t="s">
        <v>2243</v>
      </c>
      <c r="AG881" s="22" t="s">
        <v>1627</v>
      </c>
    </row>
    <row r="882" spans="1:33" ht="105" x14ac:dyDescent="0.25">
      <c r="A882" s="20" t="s">
        <v>2232</v>
      </c>
      <c r="B882" s="21">
        <v>77101604</v>
      </c>
      <c r="C882" s="22" t="s">
        <v>2290</v>
      </c>
      <c r="D882" s="36">
        <v>42856</v>
      </c>
      <c r="E882" s="21" t="s">
        <v>3559</v>
      </c>
      <c r="F882" s="23" t="s">
        <v>4037</v>
      </c>
      <c r="G882" s="23" t="s">
        <v>3665</v>
      </c>
      <c r="H882" s="24">
        <v>50000000</v>
      </c>
      <c r="I882" s="25">
        <v>25000000</v>
      </c>
      <c r="J882" s="23" t="s">
        <v>57</v>
      </c>
      <c r="K882" s="23" t="s">
        <v>3576</v>
      </c>
      <c r="L882" s="22" t="s">
        <v>2234</v>
      </c>
      <c r="M882" s="22" t="s">
        <v>770</v>
      </c>
      <c r="N882" s="22" t="s">
        <v>2235</v>
      </c>
      <c r="O882" s="22" t="s">
        <v>2236</v>
      </c>
      <c r="P882" s="26" t="s">
        <v>2253</v>
      </c>
      <c r="Q882" s="26" t="s">
        <v>2254</v>
      </c>
      <c r="R882" s="26" t="s">
        <v>2255</v>
      </c>
      <c r="S882" s="27" t="s">
        <v>2256</v>
      </c>
      <c r="T882" s="26">
        <v>34020204</v>
      </c>
      <c r="U882" s="26" t="s">
        <v>2257</v>
      </c>
      <c r="V882" s="28">
        <v>7056</v>
      </c>
      <c r="W882" s="29">
        <v>17614</v>
      </c>
      <c r="X882" s="30">
        <v>42885</v>
      </c>
      <c r="Y882" s="26" t="s">
        <v>47</v>
      </c>
      <c r="Z882" s="29">
        <v>4600006874</v>
      </c>
      <c r="AA882" s="33">
        <f t="shared" si="13"/>
        <v>1</v>
      </c>
      <c r="AB882" s="31" t="s">
        <v>2291</v>
      </c>
      <c r="AC882" s="32" t="s">
        <v>360</v>
      </c>
      <c r="AD882" s="32" t="s">
        <v>2292</v>
      </c>
      <c r="AE882" s="22" t="s">
        <v>2277</v>
      </c>
      <c r="AF882" s="26" t="s">
        <v>2243</v>
      </c>
      <c r="AG882" s="22" t="s">
        <v>1627</v>
      </c>
    </row>
    <row r="883" spans="1:33" ht="114.75" x14ac:dyDescent="0.25">
      <c r="A883" s="20" t="s">
        <v>2232</v>
      </c>
      <c r="B883" s="21">
        <v>77101604</v>
      </c>
      <c r="C883" s="22" t="s">
        <v>2293</v>
      </c>
      <c r="D883" s="36">
        <v>42856</v>
      </c>
      <c r="E883" s="21" t="s">
        <v>3559</v>
      </c>
      <c r="F883" s="23" t="s">
        <v>4037</v>
      </c>
      <c r="G883" s="23" t="s">
        <v>3665</v>
      </c>
      <c r="H883" s="24">
        <v>50000000</v>
      </c>
      <c r="I883" s="25">
        <v>25000000</v>
      </c>
      <c r="J883" s="23" t="s">
        <v>57</v>
      </c>
      <c r="K883" s="23" t="s">
        <v>3576</v>
      </c>
      <c r="L883" s="22" t="s">
        <v>2234</v>
      </c>
      <c r="M883" s="22" t="s">
        <v>770</v>
      </c>
      <c r="N883" s="22" t="s">
        <v>2235</v>
      </c>
      <c r="O883" s="22" t="s">
        <v>2236</v>
      </c>
      <c r="P883" s="26" t="s">
        <v>2253</v>
      </c>
      <c r="Q883" s="26" t="s">
        <v>2254</v>
      </c>
      <c r="R883" s="26" t="s">
        <v>2255</v>
      </c>
      <c r="S883" s="27" t="s">
        <v>2256</v>
      </c>
      <c r="T883" s="26">
        <v>34020204</v>
      </c>
      <c r="U883" s="26" t="s">
        <v>2257</v>
      </c>
      <c r="V883" s="28">
        <v>7057</v>
      </c>
      <c r="W883" s="29">
        <v>17615</v>
      </c>
      <c r="X883" s="30">
        <v>42885</v>
      </c>
      <c r="Y883" s="26" t="s">
        <v>47</v>
      </c>
      <c r="Z883" s="29">
        <v>4600006875</v>
      </c>
      <c r="AA883" s="33">
        <f t="shared" si="13"/>
        <v>1</v>
      </c>
      <c r="AB883" s="31" t="s">
        <v>2294</v>
      </c>
      <c r="AC883" s="32" t="s">
        <v>360</v>
      </c>
      <c r="AD883" s="32" t="s">
        <v>2295</v>
      </c>
      <c r="AE883" s="22" t="s">
        <v>2277</v>
      </c>
      <c r="AF883" s="26" t="s">
        <v>2243</v>
      </c>
      <c r="AG883" s="22" t="s">
        <v>1627</v>
      </c>
    </row>
    <row r="884" spans="1:33" ht="140.25" x14ac:dyDescent="0.25">
      <c r="A884" s="20" t="s">
        <v>2232</v>
      </c>
      <c r="B884" s="21">
        <v>77101604</v>
      </c>
      <c r="C884" s="22" t="s">
        <v>2296</v>
      </c>
      <c r="D884" s="36">
        <v>42887</v>
      </c>
      <c r="E884" s="21" t="s">
        <v>3559</v>
      </c>
      <c r="F884" s="23" t="s">
        <v>4037</v>
      </c>
      <c r="G884" s="23" t="s">
        <v>3665</v>
      </c>
      <c r="H884" s="24">
        <v>48000000</v>
      </c>
      <c r="I884" s="25">
        <v>24000000</v>
      </c>
      <c r="J884" s="23" t="s">
        <v>57</v>
      </c>
      <c r="K884" s="23" t="s">
        <v>3576</v>
      </c>
      <c r="L884" s="22" t="s">
        <v>2234</v>
      </c>
      <c r="M884" s="22" t="s">
        <v>770</v>
      </c>
      <c r="N884" s="22" t="s">
        <v>2235</v>
      </c>
      <c r="O884" s="22" t="s">
        <v>2236</v>
      </c>
      <c r="P884" s="26" t="s">
        <v>2253</v>
      </c>
      <c r="Q884" s="26" t="s">
        <v>2254</v>
      </c>
      <c r="R884" s="26" t="s">
        <v>2255</v>
      </c>
      <c r="S884" s="27" t="s">
        <v>2256</v>
      </c>
      <c r="T884" s="26">
        <v>34020204</v>
      </c>
      <c r="U884" s="26" t="s">
        <v>2257</v>
      </c>
      <c r="V884" s="28">
        <v>7058</v>
      </c>
      <c r="W884" s="29">
        <v>17616</v>
      </c>
      <c r="X884" s="30">
        <v>42885</v>
      </c>
      <c r="Y884" s="26" t="s">
        <v>47</v>
      </c>
      <c r="Z884" s="29">
        <v>4600006876</v>
      </c>
      <c r="AA884" s="33">
        <f t="shared" si="13"/>
        <v>1</v>
      </c>
      <c r="AB884" s="31" t="s">
        <v>2297</v>
      </c>
      <c r="AC884" s="32" t="s">
        <v>360</v>
      </c>
      <c r="AD884" s="32" t="s">
        <v>2298</v>
      </c>
      <c r="AE884" s="22" t="s">
        <v>2277</v>
      </c>
      <c r="AF884" s="26" t="s">
        <v>2243</v>
      </c>
      <c r="AG884" s="22" t="s">
        <v>1627</v>
      </c>
    </row>
    <row r="885" spans="1:33" ht="105" x14ac:dyDescent="0.25">
      <c r="A885" s="20" t="s">
        <v>2232</v>
      </c>
      <c r="B885" s="21">
        <v>77101604</v>
      </c>
      <c r="C885" s="22" t="s">
        <v>2299</v>
      </c>
      <c r="D885" s="36">
        <v>42917</v>
      </c>
      <c r="E885" s="21" t="s">
        <v>3557</v>
      </c>
      <c r="F885" s="23" t="s">
        <v>4037</v>
      </c>
      <c r="G885" s="23" t="s">
        <v>3665</v>
      </c>
      <c r="H885" s="24">
        <v>20000000</v>
      </c>
      <c r="I885" s="25">
        <v>10000000</v>
      </c>
      <c r="J885" s="23" t="s">
        <v>57</v>
      </c>
      <c r="K885" s="23" t="s">
        <v>3576</v>
      </c>
      <c r="L885" s="22" t="s">
        <v>2234</v>
      </c>
      <c r="M885" s="22" t="s">
        <v>770</v>
      </c>
      <c r="N885" s="22" t="s">
        <v>2235</v>
      </c>
      <c r="O885" s="22" t="s">
        <v>2236</v>
      </c>
      <c r="P885" s="26" t="s">
        <v>2253</v>
      </c>
      <c r="Q885" s="26" t="s">
        <v>2254</v>
      </c>
      <c r="R885" s="26" t="s">
        <v>2255</v>
      </c>
      <c r="S885" s="27" t="s">
        <v>2256</v>
      </c>
      <c r="T885" s="26">
        <v>34020204</v>
      </c>
      <c r="U885" s="26" t="s">
        <v>2257</v>
      </c>
      <c r="V885" s="28">
        <v>7059</v>
      </c>
      <c r="W885" s="29">
        <v>17617</v>
      </c>
      <c r="X885" s="30">
        <v>42923</v>
      </c>
      <c r="Y885" s="26" t="s">
        <v>47</v>
      </c>
      <c r="Z885" s="29">
        <v>4600007005</v>
      </c>
      <c r="AA885" s="33">
        <f t="shared" si="13"/>
        <v>1</v>
      </c>
      <c r="AB885" s="31" t="s">
        <v>2300</v>
      </c>
      <c r="AC885" s="32" t="s">
        <v>360</v>
      </c>
      <c r="AD885" s="32" t="s">
        <v>2301</v>
      </c>
      <c r="AE885" s="22" t="s">
        <v>2277</v>
      </c>
      <c r="AF885" s="26" t="s">
        <v>2243</v>
      </c>
      <c r="AG885" s="22" t="s">
        <v>1627</v>
      </c>
    </row>
    <row r="886" spans="1:33" ht="105" x14ac:dyDescent="0.25">
      <c r="A886" s="20" t="s">
        <v>2232</v>
      </c>
      <c r="B886" s="21">
        <v>77101604</v>
      </c>
      <c r="C886" s="22" t="s">
        <v>2302</v>
      </c>
      <c r="D886" s="36">
        <v>42887</v>
      </c>
      <c r="E886" s="21" t="s">
        <v>3559</v>
      </c>
      <c r="F886" s="23" t="s">
        <v>4037</v>
      </c>
      <c r="G886" s="23" t="s">
        <v>3665</v>
      </c>
      <c r="H886" s="24">
        <v>50000000</v>
      </c>
      <c r="I886" s="25">
        <v>25000000</v>
      </c>
      <c r="J886" s="23" t="s">
        <v>57</v>
      </c>
      <c r="K886" s="23" t="s">
        <v>3576</v>
      </c>
      <c r="L886" s="22" t="s">
        <v>2234</v>
      </c>
      <c r="M886" s="22" t="s">
        <v>770</v>
      </c>
      <c r="N886" s="22" t="s">
        <v>2235</v>
      </c>
      <c r="O886" s="22" t="s">
        <v>2236</v>
      </c>
      <c r="P886" s="26" t="s">
        <v>2253</v>
      </c>
      <c r="Q886" s="26" t="s">
        <v>2254</v>
      </c>
      <c r="R886" s="26" t="s">
        <v>2255</v>
      </c>
      <c r="S886" s="27" t="s">
        <v>2256</v>
      </c>
      <c r="T886" s="26">
        <v>34020204</v>
      </c>
      <c r="U886" s="26" t="s">
        <v>2257</v>
      </c>
      <c r="V886" s="28">
        <v>7060</v>
      </c>
      <c r="W886" s="29">
        <v>17618</v>
      </c>
      <c r="X886" s="30">
        <v>42885</v>
      </c>
      <c r="Y886" s="26" t="s">
        <v>47</v>
      </c>
      <c r="Z886" s="29">
        <v>4600006877</v>
      </c>
      <c r="AA886" s="33">
        <f t="shared" si="13"/>
        <v>1</v>
      </c>
      <c r="AB886" s="31" t="s">
        <v>2303</v>
      </c>
      <c r="AC886" s="32" t="s">
        <v>360</v>
      </c>
      <c r="AD886" s="32" t="s">
        <v>2304</v>
      </c>
      <c r="AE886" s="22" t="s">
        <v>2277</v>
      </c>
      <c r="AF886" s="26" t="s">
        <v>2243</v>
      </c>
      <c r="AG886" s="22" t="s">
        <v>1627</v>
      </c>
    </row>
    <row r="887" spans="1:33" ht="105" x14ac:dyDescent="0.25">
      <c r="A887" s="20" t="s">
        <v>2232</v>
      </c>
      <c r="B887" s="21">
        <v>77101604</v>
      </c>
      <c r="C887" s="22" t="s">
        <v>2305</v>
      </c>
      <c r="D887" s="36">
        <v>42887</v>
      </c>
      <c r="E887" s="21" t="s">
        <v>3559</v>
      </c>
      <c r="F887" s="23" t="s">
        <v>4037</v>
      </c>
      <c r="G887" s="23" t="s">
        <v>3665</v>
      </c>
      <c r="H887" s="24">
        <v>20000000</v>
      </c>
      <c r="I887" s="25">
        <v>10000000</v>
      </c>
      <c r="J887" s="23" t="s">
        <v>57</v>
      </c>
      <c r="K887" s="23" t="s">
        <v>3576</v>
      </c>
      <c r="L887" s="22" t="s">
        <v>2234</v>
      </c>
      <c r="M887" s="22" t="s">
        <v>770</v>
      </c>
      <c r="N887" s="22" t="s">
        <v>2235</v>
      </c>
      <c r="O887" s="22" t="s">
        <v>2236</v>
      </c>
      <c r="P887" s="26" t="s">
        <v>2253</v>
      </c>
      <c r="Q887" s="26" t="s">
        <v>2254</v>
      </c>
      <c r="R887" s="26" t="s">
        <v>2255</v>
      </c>
      <c r="S887" s="27" t="s">
        <v>2256</v>
      </c>
      <c r="T887" s="26">
        <v>34020204</v>
      </c>
      <c r="U887" s="26" t="s">
        <v>2257</v>
      </c>
      <c r="V887" s="28">
        <v>7062</v>
      </c>
      <c r="W887" s="29">
        <v>17620</v>
      </c>
      <c r="X887" s="30">
        <v>42885</v>
      </c>
      <c r="Y887" s="26" t="s">
        <v>47</v>
      </c>
      <c r="Z887" s="29">
        <v>4600006879</v>
      </c>
      <c r="AA887" s="33">
        <f t="shared" si="13"/>
        <v>1</v>
      </c>
      <c r="AB887" s="31" t="s">
        <v>2306</v>
      </c>
      <c r="AC887" s="32" t="s">
        <v>360</v>
      </c>
      <c r="AD887" s="32" t="s">
        <v>2307</v>
      </c>
      <c r="AE887" s="22" t="s">
        <v>2277</v>
      </c>
      <c r="AF887" s="26" t="s">
        <v>2243</v>
      </c>
      <c r="AG887" s="22" t="s">
        <v>1627</v>
      </c>
    </row>
    <row r="888" spans="1:33" ht="105" x14ac:dyDescent="0.25">
      <c r="A888" s="20" t="s">
        <v>2232</v>
      </c>
      <c r="B888" s="21">
        <v>77101604</v>
      </c>
      <c r="C888" s="22" t="s">
        <v>2308</v>
      </c>
      <c r="D888" s="36">
        <v>42887</v>
      </c>
      <c r="E888" s="21" t="s">
        <v>3559</v>
      </c>
      <c r="F888" s="23" t="s">
        <v>4037</v>
      </c>
      <c r="G888" s="23" t="s">
        <v>3665</v>
      </c>
      <c r="H888" s="24">
        <v>30000000</v>
      </c>
      <c r="I888" s="25">
        <v>15000000</v>
      </c>
      <c r="J888" s="23" t="s">
        <v>57</v>
      </c>
      <c r="K888" s="23" t="s">
        <v>3576</v>
      </c>
      <c r="L888" s="22" t="s">
        <v>2234</v>
      </c>
      <c r="M888" s="22" t="s">
        <v>770</v>
      </c>
      <c r="N888" s="22" t="s">
        <v>2235</v>
      </c>
      <c r="O888" s="22" t="s">
        <v>2236</v>
      </c>
      <c r="P888" s="26" t="s">
        <v>2253</v>
      </c>
      <c r="Q888" s="26" t="s">
        <v>2254</v>
      </c>
      <c r="R888" s="26" t="s">
        <v>2255</v>
      </c>
      <c r="S888" s="27" t="s">
        <v>2256</v>
      </c>
      <c r="T888" s="26">
        <v>34020204</v>
      </c>
      <c r="U888" s="26" t="s">
        <v>2257</v>
      </c>
      <c r="V888" s="28">
        <v>7063</v>
      </c>
      <c r="W888" s="29">
        <v>17621</v>
      </c>
      <c r="X888" s="30">
        <v>42885</v>
      </c>
      <c r="Y888" s="26" t="s">
        <v>47</v>
      </c>
      <c r="Z888" s="29">
        <v>4600006880</v>
      </c>
      <c r="AA888" s="33">
        <f t="shared" si="13"/>
        <v>1</v>
      </c>
      <c r="AB888" s="31" t="s">
        <v>2309</v>
      </c>
      <c r="AC888" s="32" t="s">
        <v>360</v>
      </c>
      <c r="AD888" s="32" t="s">
        <v>2310</v>
      </c>
      <c r="AE888" s="22" t="s">
        <v>2277</v>
      </c>
      <c r="AF888" s="26" t="s">
        <v>2243</v>
      </c>
      <c r="AG888" s="22" t="s">
        <v>1627</v>
      </c>
    </row>
    <row r="889" spans="1:33" ht="105" x14ac:dyDescent="0.25">
      <c r="A889" s="20" t="s">
        <v>2232</v>
      </c>
      <c r="B889" s="21">
        <v>77101604</v>
      </c>
      <c r="C889" s="22" t="s">
        <v>2311</v>
      </c>
      <c r="D889" s="36">
        <v>42887</v>
      </c>
      <c r="E889" s="21" t="s">
        <v>3559</v>
      </c>
      <c r="F889" s="23" t="s">
        <v>4037</v>
      </c>
      <c r="G889" s="23" t="s">
        <v>3665</v>
      </c>
      <c r="H889" s="24">
        <v>70000000</v>
      </c>
      <c r="I889" s="25">
        <v>35000000</v>
      </c>
      <c r="J889" s="23" t="s">
        <v>57</v>
      </c>
      <c r="K889" s="23" t="s">
        <v>3576</v>
      </c>
      <c r="L889" s="22" t="s">
        <v>2234</v>
      </c>
      <c r="M889" s="22" t="s">
        <v>770</v>
      </c>
      <c r="N889" s="22" t="s">
        <v>2235</v>
      </c>
      <c r="O889" s="22" t="s">
        <v>2236</v>
      </c>
      <c r="P889" s="26" t="s">
        <v>2253</v>
      </c>
      <c r="Q889" s="26" t="s">
        <v>2254</v>
      </c>
      <c r="R889" s="26" t="s">
        <v>2255</v>
      </c>
      <c r="S889" s="27" t="s">
        <v>2256</v>
      </c>
      <c r="T889" s="26">
        <v>34020204</v>
      </c>
      <c r="U889" s="26" t="s">
        <v>2257</v>
      </c>
      <c r="V889" s="28">
        <v>7064</v>
      </c>
      <c r="W889" s="29">
        <v>17622</v>
      </c>
      <c r="X889" s="30">
        <v>42885</v>
      </c>
      <c r="Y889" s="26" t="s">
        <v>47</v>
      </c>
      <c r="Z889" s="29">
        <v>4600006881</v>
      </c>
      <c r="AA889" s="33">
        <f t="shared" si="13"/>
        <v>1</v>
      </c>
      <c r="AB889" s="31" t="s">
        <v>2312</v>
      </c>
      <c r="AC889" s="32" t="s">
        <v>360</v>
      </c>
      <c r="AD889" s="32" t="s">
        <v>2313</v>
      </c>
      <c r="AE889" s="22" t="s">
        <v>2277</v>
      </c>
      <c r="AF889" s="26" t="s">
        <v>2243</v>
      </c>
      <c r="AG889" s="22" t="s">
        <v>1627</v>
      </c>
    </row>
    <row r="890" spans="1:33" ht="105" x14ac:dyDescent="0.25">
      <c r="A890" s="20" t="s">
        <v>2232</v>
      </c>
      <c r="B890" s="21">
        <v>77101604</v>
      </c>
      <c r="C890" s="22" t="s">
        <v>2314</v>
      </c>
      <c r="D890" s="36">
        <v>42887</v>
      </c>
      <c r="E890" s="21" t="s">
        <v>3559</v>
      </c>
      <c r="F890" s="23" t="s">
        <v>4037</v>
      </c>
      <c r="G890" s="23" t="s">
        <v>3665</v>
      </c>
      <c r="H890" s="24">
        <v>10000000</v>
      </c>
      <c r="I890" s="25">
        <v>5000000</v>
      </c>
      <c r="J890" s="23" t="s">
        <v>57</v>
      </c>
      <c r="K890" s="23" t="s">
        <v>3576</v>
      </c>
      <c r="L890" s="22" t="s">
        <v>2234</v>
      </c>
      <c r="M890" s="22" t="s">
        <v>770</v>
      </c>
      <c r="N890" s="22" t="s">
        <v>2235</v>
      </c>
      <c r="O890" s="22" t="s">
        <v>2236</v>
      </c>
      <c r="P890" s="26" t="s">
        <v>2253</v>
      </c>
      <c r="Q890" s="26" t="s">
        <v>2254</v>
      </c>
      <c r="R890" s="26" t="s">
        <v>2255</v>
      </c>
      <c r="S890" s="27" t="s">
        <v>2256</v>
      </c>
      <c r="T890" s="26">
        <v>34020204</v>
      </c>
      <c r="U890" s="26" t="s">
        <v>2257</v>
      </c>
      <c r="V890" s="28">
        <v>7065</v>
      </c>
      <c r="W890" s="29">
        <v>17623</v>
      </c>
      <c r="X890" s="30">
        <v>42886</v>
      </c>
      <c r="Y890" s="26" t="s">
        <v>47</v>
      </c>
      <c r="Z890" s="29">
        <v>4600006890</v>
      </c>
      <c r="AA890" s="33">
        <f t="shared" si="13"/>
        <v>1</v>
      </c>
      <c r="AB890" s="31" t="s">
        <v>2315</v>
      </c>
      <c r="AC890" s="32" t="s">
        <v>360</v>
      </c>
      <c r="AD890" s="32" t="s">
        <v>2316</v>
      </c>
      <c r="AE890" s="22" t="s">
        <v>2277</v>
      </c>
      <c r="AF890" s="26" t="s">
        <v>2243</v>
      </c>
      <c r="AG890" s="22" t="s">
        <v>1627</v>
      </c>
    </row>
    <row r="891" spans="1:33" ht="105" x14ac:dyDescent="0.25">
      <c r="A891" s="20" t="s">
        <v>2232</v>
      </c>
      <c r="B891" s="21">
        <v>77101604</v>
      </c>
      <c r="C891" s="22" t="s">
        <v>2317</v>
      </c>
      <c r="D891" s="36">
        <v>42887</v>
      </c>
      <c r="E891" s="21" t="s">
        <v>3559</v>
      </c>
      <c r="F891" s="23" t="s">
        <v>4037</v>
      </c>
      <c r="G891" s="23" t="s">
        <v>3665</v>
      </c>
      <c r="H891" s="24">
        <v>50000000</v>
      </c>
      <c r="I891" s="25">
        <v>25000000</v>
      </c>
      <c r="J891" s="23" t="s">
        <v>57</v>
      </c>
      <c r="K891" s="23" t="s">
        <v>3576</v>
      </c>
      <c r="L891" s="22" t="s">
        <v>2234</v>
      </c>
      <c r="M891" s="22" t="s">
        <v>770</v>
      </c>
      <c r="N891" s="22" t="s">
        <v>2235</v>
      </c>
      <c r="O891" s="22" t="s">
        <v>2236</v>
      </c>
      <c r="P891" s="26" t="s">
        <v>2253</v>
      </c>
      <c r="Q891" s="26" t="s">
        <v>2254</v>
      </c>
      <c r="R891" s="26" t="s">
        <v>2255</v>
      </c>
      <c r="S891" s="27" t="s">
        <v>2256</v>
      </c>
      <c r="T891" s="26">
        <v>34020204</v>
      </c>
      <c r="U891" s="26" t="s">
        <v>2257</v>
      </c>
      <c r="V891" s="28">
        <v>7066</v>
      </c>
      <c r="W891" s="29">
        <v>17624</v>
      </c>
      <c r="X891" s="30">
        <v>42885</v>
      </c>
      <c r="Y891" s="26" t="s">
        <v>47</v>
      </c>
      <c r="Z891" s="29">
        <v>4600006891</v>
      </c>
      <c r="AA891" s="33">
        <f t="shared" si="13"/>
        <v>1</v>
      </c>
      <c r="AB891" s="31" t="s">
        <v>2318</v>
      </c>
      <c r="AC891" s="32" t="s">
        <v>360</v>
      </c>
      <c r="AD891" s="32" t="s">
        <v>2319</v>
      </c>
      <c r="AE891" s="22" t="s">
        <v>2277</v>
      </c>
      <c r="AF891" s="26" t="s">
        <v>2243</v>
      </c>
      <c r="AG891" s="22" t="s">
        <v>1627</v>
      </c>
    </row>
    <row r="892" spans="1:33" ht="105" x14ac:dyDescent="0.25">
      <c r="A892" s="20" t="s">
        <v>2232</v>
      </c>
      <c r="B892" s="21">
        <v>77101604</v>
      </c>
      <c r="C892" s="22" t="s">
        <v>2320</v>
      </c>
      <c r="D892" s="36">
        <v>42887</v>
      </c>
      <c r="E892" s="21" t="s">
        <v>3559</v>
      </c>
      <c r="F892" s="23" t="s">
        <v>4037</v>
      </c>
      <c r="G892" s="23" t="s">
        <v>3665</v>
      </c>
      <c r="H892" s="24">
        <v>54439775</v>
      </c>
      <c r="I892" s="25">
        <v>27219888</v>
      </c>
      <c r="J892" s="23" t="s">
        <v>57</v>
      </c>
      <c r="K892" s="23" t="s">
        <v>3576</v>
      </c>
      <c r="L892" s="22" t="s">
        <v>2234</v>
      </c>
      <c r="M892" s="22" t="s">
        <v>770</v>
      </c>
      <c r="N892" s="22" t="s">
        <v>2235</v>
      </c>
      <c r="O892" s="22" t="s">
        <v>2236</v>
      </c>
      <c r="P892" s="26" t="s">
        <v>2253</v>
      </c>
      <c r="Q892" s="26" t="s">
        <v>2254</v>
      </c>
      <c r="R892" s="26" t="s">
        <v>2255</v>
      </c>
      <c r="S892" s="27" t="s">
        <v>2256</v>
      </c>
      <c r="T892" s="26">
        <v>34020204</v>
      </c>
      <c r="U892" s="26" t="s">
        <v>2257</v>
      </c>
      <c r="V892" s="28">
        <v>7067</v>
      </c>
      <c r="W892" s="29">
        <v>17625</v>
      </c>
      <c r="X892" s="30">
        <v>42885</v>
      </c>
      <c r="Y892" s="26" t="s">
        <v>47</v>
      </c>
      <c r="Z892" s="29">
        <v>4600006882</v>
      </c>
      <c r="AA892" s="33">
        <f t="shared" si="13"/>
        <v>1</v>
      </c>
      <c r="AB892" s="31" t="s">
        <v>2321</v>
      </c>
      <c r="AC892" s="32" t="s">
        <v>360</v>
      </c>
      <c r="AD892" s="32" t="s">
        <v>2322</v>
      </c>
      <c r="AE892" s="22" t="s">
        <v>2258</v>
      </c>
      <c r="AF892" s="26" t="s">
        <v>2243</v>
      </c>
      <c r="AG892" s="22" t="s">
        <v>1627</v>
      </c>
    </row>
    <row r="893" spans="1:33" ht="135" x14ac:dyDescent="0.25">
      <c r="A893" s="20" t="s">
        <v>2232</v>
      </c>
      <c r="B893" s="21">
        <v>77101604</v>
      </c>
      <c r="C893" s="22" t="s">
        <v>2323</v>
      </c>
      <c r="D893" s="36">
        <v>43009</v>
      </c>
      <c r="E893" s="21" t="s">
        <v>3550</v>
      </c>
      <c r="F893" s="23" t="s">
        <v>4037</v>
      </c>
      <c r="G893" s="23" t="s">
        <v>3665</v>
      </c>
      <c r="H893" s="24">
        <v>50000000</v>
      </c>
      <c r="I893" s="25">
        <v>85979446</v>
      </c>
      <c r="J893" s="23" t="s">
        <v>57</v>
      </c>
      <c r="K893" s="23" t="s">
        <v>3576</v>
      </c>
      <c r="L893" s="22" t="s">
        <v>2234</v>
      </c>
      <c r="M893" s="22" t="s">
        <v>770</v>
      </c>
      <c r="N893" s="22" t="s">
        <v>2235</v>
      </c>
      <c r="O893" s="22" t="s">
        <v>2236</v>
      </c>
      <c r="P893" s="26" t="s">
        <v>2253</v>
      </c>
      <c r="Q893" s="26" t="s">
        <v>2254</v>
      </c>
      <c r="R893" s="26" t="s">
        <v>2255</v>
      </c>
      <c r="S893" s="27" t="s">
        <v>2256</v>
      </c>
      <c r="T893" s="26">
        <v>34020204</v>
      </c>
      <c r="U893" s="26" t="s">
        <v>2257</v>
      </c>
      <c r="V893" s="28">
        <v>7595</v>
      </c>
      <c r="W893" s="29">
        <v>18773</v>
      </c>
      <c r="X893" s="30">
        <v>43006</v>
      </c>
      <c r="Y893" s="26" t="s">
        <v>47</v>
      </c>
      <c r="Z893" s="29">
        <v>4600007537</v>
      </c>
      <c r="AA893" s="33">
        <f t="shared" si="13"/>
        <v>1</v>
      </c>
      <c r="AB893" s="31" t="s">
        <v>2324</v>
      </c>
      <c r="AC893" s="32" t="s">
        <v>360</v>
      </c>
      <c r="AD893" s="32" t="s">
        <v>2325</v>
      </c>
      <c r="AE893" s="22" t="s">
        <v>2277</v>
      </c>
      <c r="AF893" s="26" t="s">
        <v>2243</v>
      </c>
      <c r="AG893" s="22" t="s">
        <v>1627</v>
      </c>
    </row>
    <row r="894" spans="1:33" ht="105" x14ac:dyDescent="0.25">
      <c r="A894" s="20" t="s">
        <v>2232</v>
      </c>
      <c r="B894" s="21">
        <v>77101604</v>
      </c>
      <c r="C894" s="22" t="s">
        <v>2326</v>
      </c>
      <c r="D894" s="36">
        <v>42948</v>
      </c>
      <c r="E894" s="21" t="s">
        <v>3557</v>
      </c>
      <c r="F894" s="23" t="s">
        <v>4037</v>
      </c>
      <c r="G894" s="23" t="s">
        <v>3665</v>
      </c>
      <c r="H894" s="24">
        <v>180000000</v>
      </c>
      <c r="I894" s="25">
        <v>63296090</v>
      </c>
      <c r="J894" s="23" t="s">
        <v>57</v>
      </c>
      <c r="K894" s="23" t="s">
        <v>3576</v>
      </c>
      <c r="L894" s="22" t="s">
        <v>2234</v>
      </c>
      <c r="M894" s="22" t="s">
        <v>770</v>
      </c>
      <c r="N894" s="22" t="s">
        <v>2235</v>
      </c>
      <c r="O894" s="22" t="s">
        <v>2236</v>
      </c>
      <c r="P894" s="26" t="s">
        <v>2253</v>
      </c>
      <c r="Q894" s="26" t="s">
        <v>2254</v>
      </c>
      <c r="R894" s="26" t="s">
        <v>2255</v>
      </c>
      <c r="S894" s="27" t="s">
        <v>2256</v>
      </c>
      <c r="T894" s="26">
        <v>34020204</v>
      </c>
      <c r="U894" s="26" t="s">
        <v>2257</v>
      </c>
      <c r="V894" s="28">
        <v>7206</v>
      </c>
      <c r="W894" s="29">
        <v>18012</v>
      </c>
      <c r="X894" s="30">
        <v>42943</v>
      </c>
      <c r="Y894" s="26" t="s">
        <v>47</v>
      </c>
      <c r="Z894" s="29">
        <v>4600007094</v>
      </c>
      <c r="AA894" s="33">
        <f t="shared" si="13"/>
        <v>1</v>
      </c>
      <c r="AB894" s="31" t="s">
        <v>2327</v>
      </c>
      <c r="AC894" s="32" t="s">
        <v>360</v>
      </c>
      <c r="AD894" s="32" t="s">
        <v>2328</v>
      </c>
      <c r="AE894" s="22" t="s">
        <v>2277</v>
      </c>
      <c r="AF894" s="26" t="s">
        <v>2243</v>
      </c>
      <c r="AG894" s="22" t="s">
        <v>1627</v>
      </c>
    </row>
    <row r="895" spans="1:33" ht="127.5" x14ac:dyDescent="0.25">
      <c r="A895" s="20" t="s">
        <v>2232</v>
      </c>
      <c r="B895" s="21">
        <v>77101604</v>
      </c>
      <c r="C895" s="22" t="s">
        <v>2329</v>
      </c>
      <c r="D895" s="36">
        <v>42948</v>
      </c>
      <c r="E895" s="21" t="s">
        <v>3557</v>
      </c>
      <c r="F895" s="23" t="s">
        <v>4037</v>
      </c>
      <c r="G895" s="23" t="s">
        <v>3665</v>
      </c>
      <c r="H895" s="24">
        <v>80000000</v>
      </c>
      <c r="I895" s="25">
        <v>17041255</v>
      </c>
      <c r="J895" s="23" t="s">
        <v>57</v>
      </c>
      <c r="K895" s="23" t="s">
        <v>3576</v>
      </c>
      <c r="L895" s="22" t="s">
        <v>2234</v>
      </c>
      <c r="M895" s="22" t="s">
        <v>770</v>
      </c>
      <c r="N895" s="22" t="s">
        <v>2235</v>
      </c>
      <c r="O895" s="22" t="s">
        <v>2236</v>
      </c>
      <c r="P895" s="26" t="s">
        <v>2253</v>
      </c>
      <c r="Q895" s="26" t="s">
        <v>2254</v>
      </c>
      <c r="R895" s="26" t="s">
        <v>2255</v>
      </c>
      <c r="S895" s="27" t="s">
        <v>2256</v>
      </c>
      <c r="T895" s="26">
        <v>34020204</v>
      </c>
      <c r="U895" s="26" t="s">
        <v>2257</v>
      </c>
      <c r="V895" s="28">
        <v>7207</v>
      </c>
      <c r="W895" s="29">
        <v>18013</v>
      </c>
      <c r="X895" s="30">
        <v>42943</v>
      </c>
      <c r="Y895" s="26" t="s">
        <v>47</v>
      </c>
      <c r="Z895" s="29">
        <v>4600007092</v>
      </c>
      <c r="AA895" s="33">
        <f t="shared" si="13"/>
        <v>1</v>
      </c>
      <c r="AB895" s="31" t="s">
        <v>2330</v>
      </c>
      <c r="AC895" s="32" t="s">
        <v>360</v>
      </c>
      <c r="AD895" s="32" t="s">
        <v>2331</v>
      </c>
      <c r="AE895" s="22" t="s">
        <v>2277</v>
      </c>
      <c r="AF895" s="26" t="s">
        <v>2243</v>
      </c>
      <c r="AG895" s="22" t="s">
        <v>1627</v>
      </c>
    </row>
    <row r="896" spans="1:33" ht="105" x14ac:dyDescent="0.25">
      <c r="A896" s="20" t="s">
        <v>2232</v>
      </c>
      <c r="B896" s="21">
        <v>77101604</v>
      </c>
      <c r="C896" s="22" t="s">
        <v>2332</v>
      </c>
      <c r="D896" s="36">
        <v>42948</v>
      </c>
      <c r="E896" s="21" t="s">
        <v>3557</v>
      </c>
      <c r="F896" s="23" t="s">
        <v>4037</v>
      </c>
      <c r="G896" s="23" t="s">
        <v>3665</v>
      </c>
      <c r="H896" s="24">
        <v>60000000</v>
      </c>
      <c r="I896" s="25">
        <v>17041255</v>
      </c>
      <c r="J896" s="23" t="s">
        <v>57</v>
      </c>
      <c r="K896" s="23" t="s">
        <v>3576</v>
      </c>
      <c r="L896" s="22" t="s">
        <v>2234</v>
      </c>
      <c r="M896" s="22" t="s">
        <v>770</v>
      </c>
      <c r="N896" s="22" t="s">
        <v>2235</v>
      </c>
      <c r="O896" s="22" t="s">
        <v>2236</v>
      </c>
      <c r="P896" s="26" t="s">
        <v>2253</v>
      </c>
      <c r="Q896" s="26" t="s">
        <v>2254</v>
      </c>
      <c r="R896" s="26" t="s">
        <v>2255</v>
      </c>
      <c r="S896" s="27" t="s">
        <v>2256</v>
      </c>
      <c r="T896" s="26">
        <v>34020204</v>
      </c>
      <c r="U896" s="26" t="s">
        <v>2257</v>
      </c>
      <c r="V896" s="28">
        <v>7208</v>
      </c>
      <c r="W896" s="29">
        <v>18014</v>
      </c>
      <c r="X896" s="30">
        <v>42943</v>
      </c>
      <c r="Y896" s="26" t="s">
        <v>47</v>
      </c>
      <c r="Z896" s="29">
        <v>4600007093</v>
      </c>
      <c r="AA896" s="33">
        <f t="shared" si="13"/>
        <v>1</v>
      </c>
      <c r="AB896" s="31" t="s">
        <v>2333</v>
      </c>
      <c r="AC896" s="32" t="s">
        <v>360</v>
      </c>
      <c r="AD896" s="32" t="s">
        <v>2334</v>
      </c>
      <c r="AE896" s="22" t="s">
        <v>2258</v>
      </c>
      <c r="AF896" s="26" t="s">
        <v>2243</v>
      </c>
      <c r="AG896" s="22" t="s">
        <v>1627</v>
      </c>
    </row>
    <row r="897" spans="1:33" ht="105" x14ac:dyDescent="0.25">
      <c r="A897" s="20" t="s">
        <v>2232</v>
      </c>
      <c r="B897" s="21">
        <v>77101604</v>
      </c>
      <c r="C897" s="22" t="s">
        <v>2335</v>
      </c>
      <c r="D897" s="36">
        <v>42948</v>
      </c>
      <c r="E897" s="21" t="s">
        <v>3557</v>
      </c>
      <c r="F897" s="23" t="s">
        <v>4037</v>
      </c>
      <c r="G897" s="23" t="s">
        <v>3665</v>
      </c>
      <c r="H897" s="24">
        <v>120000000</v>
      </c>
      <c r="I897" s="25">
        <v>41882933</v>
      </c>
      <c r="J897" s="23" t="s">
        <v>57</v>
      </c>
      <c r="K897" s="23" t="s">
        <v>3576</v>
      </c>
      <c r="L897" s="22" t="s">
        <v>2234</v>
      </c>
      <c r="M897" s="22" t="s">
        <v>770</v>
      </c>
      <c r="N897" s="22" t="s">
        <v>2235</v>
      </c>
      <c r="O897" s="22" t="s">
        <v>2236</v>
      </c>
      <c r="P897" s="26" t="s">
        <v>2253</v>
      </c>
      <c r="Q897" s="26" t="s">
        <v>2254</v>
      </c>
      <c r="R897" s="26" t="s">
        <v>2255</v>
      </c>
      <c r="S897" s="27" t="s">
        <v>2256</v>
      </c>
      <c r="T897" s="26">
        <v>34020204</v>
      </c>
      <c r="U897" s="26" t="s">
        <v>2257</v>
      </c>
      <c r="V897" s="28">
        <v>7209</v>
      </c>
      <c r="W897" s="29">
        <v>18015</v>
      </c>
      <c r="X897" s="30">
        <v>42943</v>
      </c>
      <c r="Y897" s="26" t="s">
        <v>47</v>
      </c>
      <c r="Z897" s="29">
        <v>4600007095</v>
      </c>
      <c r="AA897" s="33">
        <f t="shared" si="13"/>
        <v>1</v>
      </c>
      <c r="AB897" s="31" t="s">
        <v>2336</v>
      </c>
      <c r="AC897" s="32" t="s">
        <v>360</v>
      </c>
      <c r="AD897" s="32" t="s">
        <v>2337</v>
      </c>
      <c r="AE897" s="22" t="s">
        <v>2258</v>
      </c>
      <c r="AF897" s="26" t="s">
        <v>2243</v>
      </c>
      <c r="AG897" s="22" t="s">
        <v>1627</v>
      </c>
    </row>
    <row r="898" spans="1:33" ht="105" x14ac:dyDescent="0.25">
      <c r="A898" s="20" t="s">
        <v>2232</v>
      </c>
      <c r="B898" s="21">
        <v>77101604</v>
      </c>
      <c r="C898" s="22" t="s">
        <v>2338</v>
      </c>
      <c r="D898" s="36">
        <v>42948</v>
      </c>
      <c r="E898" s="21" t="s">
        <v>3557</v>
      </c>
      <c r="F898" s="23" t="s">
        <v>4037</v>
      </c>
      <c r="G898" s="23" t="s">
        <v>3665</v>
      </c>
      <c r="H898" s="24">
        <v>60000000</v>
      </c>
      <c r="I898" s="25">
        <v>18015041</v>
      </c>
      <c r="J898" s="23" t="s">
        <v>57</v>
      </c>
      <c r="K898" s="23" t="s">
        <v>3576</v>
      </c>
      <c r="L898" s="22" t="s">
        <v>2234</v>
      </c>
      <c r="M898" s="22" t="s">
        <v>770</v>
      </c>
      <c r="N898" s="22" t="s">
        <v>2235</v>
      </c>
      <c r="O898" s="22" t="s">
        <v>2236</v>
      </c>
      <c r="P898" s="26" t="s">
        <v>2253</v>
      </c>
      <c r="Q898" s="26" t="s">
        <v>2254</v>
      </c>
      <c r="R898" s="26" t="s">
        <v>2255</v>
      </c>
      <c r="S898" s="27" t="s">
        <v>2256</v>
      </c>
      <c r="T898" s="26">
        <v>34020204</v>
      </c>
      <c r="U898" s="26" t="s">
        <v>2257</v>
      </c>
      <c r="V898" s="28">
        <v>7210</v>
      </c>
      <c r="W898" s="29">
        <v>18016</v>
      </c>
      <c r="X898" s="30">
        <v>42943</v>
      </c>
      <c r="Y898" s="26" t="s">
        <v>47</v>
      </c>
      <c r="Z898" s="29">
        <v>4600007096</v>
      </c>
      <c r="AA898" s="33">
        <f t="shared" si="13"/>
        <v>1</v>
      </c>
      <c r="AB898" s="31" t="s">
        <v>2339</v>
      </c>
      <c r="AC898" s="32" t="s">
        <v>360</v>
      </c>
      <c r="AD898" s="32" t="s">
        <v>2340</v>
      </c>
      <c r="AE898" s="22" t="s">
        <v>2258</v>
      </c>
      <c r="AF898" s="26" t="s">
        <v>2243</v>
      </c>
      <c r="AG898" s="22" t="s">
        <v>1627</v>
      </c>
    </row>
    <row r="899" spans="1:33" ht="114.75" x14ac:dyDescent="0.25">
      <c r="A899" s="20" t="s">
        <v>2232</v>
      </c>
      <c r="B899" s="21">
        <v>77101604</v>
      </c>
      <c r="C899" s="22" t="s">
        <v>2341</v>
      </c>
      <c r="D899" s="36">
        <v>42948</v>
      </c>
      <c r="E899" s="21" t="s">
        <v>3557</v>
      </c>
      <c r="F899" s="23" t="s">
        <v>4037</v>
      </c>
      <c r="G899" s="23" t="s">
        <v>3665</v>
      </c>
      <c r="H899" s="24">
        <v>90000000</v>
      </c>
      <c r="I899" s="25">
        <v>29213580</v>
      </c>
      <c r="J899" s="23" t="s">
        <v>57</v>
      </c>
      <c r="K899" s="23" t="s">
        <v>3576</v>
      </c>
      <c r="L899" s="22" t="s">
        <v>2234</v>
      </c>
      <c r="M899" s="22" t="s">
        <v>770</v>
      </c>
      <c r="N899" s="22" t="s">
        <v>2235</v>
      </c>
      <c r="O899" s="22" t="s">
        <v>2236</v>
      </c>
      <c r="P899" s="26" t="s">
        <v>2253</v>
      </c>
      <c r="Q899" s="26" t="s">
        <v>2254</v>
      </c>
      <c r="R899" s="26" t="s">
        <v>2255</v>
      </c>
      <c r="S899" s="27" t="s">
        <v>2256</v>
      </c>
      <c r="T899" s="26">
        <v>34020204</v>
      </c>
      <c r="U899" s="26" t="s">
        <v>2257</v>
      </c>
      <c r="V899" s="28">
        <v>7211</v>
      </c>
      <c r="W899" s="29">
        <v>18017</v>
      </c>
      <c r="X899" s="30">
        <v>42943</v>
      </c>
      <c r="Y899" s="26" t="s">
        <v>47</v>
      </c>
      <c r="Z899" s="29">
        <v>4600007097</v>
      </c>
      <c r="AA899" s="33">
        <f t="shared" si="13"/>
        <v>1</v>
      </c>
      <c r="AB899" s="31" t="s">
        <v>2342</v>
      </c>
      <c r="AC899" s="32" t="s">
        <v>360</v>
      </c>
      <c r="AD899" s="32" t="s">
        <v>2343</v>
      </c>
      <c r="AE899" s="22" t="s">
        <v>2258</v>
      </c>
      <c r="AF899" s="26" t="s">
        <v>2243</v>
      </c>
      <c r="AG899" s="22" t="s">
        <v>1627</v>
      </c>
    </row>
    <row r="900" spans="1:33" ht="114.75" x14ac:dyDescent="0.25">
      <c r="A900" s="20" t="s">
        <v>2232</v>
      </c>
      <c r="B900" s="21">
        <v>77101604</v>
      </c>
      <c r="C900" s="22" t="s">
        <v>2344</v>
      </c>
      <c r="D900" s="36">
        <v>42948</v>
      </c>
      <c r="E900" s="21" t="s">
        <v>3557</v>
      </c>
      <c r="F900" s="23" t="s">
        <v>4037</v>
      </c>
      <c r="G900" s="23" t="s">
        <v>3665</v>
      </c>
      <c r="H900" s="24">
        <v>120000000</v>
      </c>
      <c r="I900" s="25">
        <v>41385905</v>
      </c>
      <c r="J900" s="23" t="s">
        <v>57</v>
      </c>
      <c r="K900" s="23" t="s">
        <v>3576</v>
      </c>
      <c r="L900" s="22" t="s">
        <v>2234</v>
      </c>
      <c r="M900" s="22" t="s">
        <v>770</v>
      </c>
      <c r="N900" s="22" t="s">
        <v>2235</v>
      </c>
      <c r="O900" s="22" t="s">
        <v>2236</v>
      </c>
      <c r="P900" s="26" t="s">
        <v>2253</v>
      </c>
      <c r="Q900" s="26" t="s">
        <v>2254</v>
      </c>
      <c r="R900" s="26" t="s">
        <v>2255</v>
      </c>
      <c r="S900" s="27" t="s">
        <v>2256</v>
      </c>
      <c r="T900" s="26">
        <v>34020204</v>
      </c>
      <c r="U900" s="26" t="s">
        <v>2257</v>
      </c>
      <c r="V900" s="28">
        <v>7212</v>
      </c>
      <c r="W900" s="29">
        <v>18018</v>
      </c>
      <c r="X900" s="30">
        <v>42943</v>
      </c>
      <c r="Y900" s="26" t="s">
        <v>47</v>
      </c>
      <c r="Z900" s="29">
        <v>4600007098</v>
      </c>
      <c r="AA900" s="33">
        <f t="shared" si="13"/>
        <v>1</v>
      </c>
      <c r="AB900" s="31" t="s">
        <v>2345</v>
      </c>
      <c r="AC900" s="32" t="s">
        <v>360</v>
      </c>
      <c r="AD900" s="32" t="s">
        <v>2346</v>
      </c>
      <c r="AE900" s="22" t="s">
        <v>2258</v>
      </c>
      <c r="AF900" s="26" t="s">
        <v>2243</v>
      </c>
      <c r="AG900" s="22" t="s">
        <v>1627</v>
      </c>
    </row>
    <row r="901" spans="1:33" ht="114.75" x14ac:dyDescent="0.25">
      <c r="A901" s="20" t="s">
        <v>2232</v>
      </c>
      <c r="B901" s="21">
        <v>77101604</v>
      </c>
      <c r="C901" s="22" t="s">
        <v>2347</v>
      </c>
      <c r="D901" s="36">
        <v>42948</v>
      </c>
      <c r="E901" s="21" t="s">
        <v>3557</v>
      </c>
      <c r="F901" s="23" t="s">
        <v>4037</v>
      </c>
      <c r="G901" s="23" t="s">
        <v>3665</v>
      </c>
      <c r="H901" s="24">
        <v>80000000</v>
      </c>
      <c r="I901" s="25">
        <v>17041255</v>
      </c>
      <c r="J901" s="23" t="s">
        <v>57</v>
      </c>
      <c r="K901" s="23" t="s">
        <v>3576</v>
      </c>
      <c r="L901" s="22" t="s">
        <v>2234</v>
      </c>
      <c r="M901" s="22" t="s">
        <v>770</v>
      </c>
      <c r="N901" s="22" t="s">
        <v>2235</v>
      </c>
      <c r="O901" s="22" t="s">
        <v>2236</v>
      </c>
      <c r="P901" s="26" t="s">
        <v>2253</v>
      </c>
      <c r="Q901" s="26" t="s">
        <v>2254</v>
      </c>
      <c r="R901" s="26" t="s">
        <v>2255</v>
      </c>
      <c r="S901" s="27" t="s">
        <v>2256</v>
      </c>
      <c r="T901" s="26">
        <v>34020204</v>
      </c>
      <c r="U901" s="26" t="s">
        <v>2257</v>
      </c>
      <c r="V901" s="28">
        <v>7213</v>
      </c>
      <c r="W901" s="29">
        <v>18019</v>
      </c>
      <c r="X901" s="30">
        <v>42943</v>
      </c>
      <c r="Y901" s="26" t="s">
        <v>47</v>
      </c>
      <c r="Z901" s="29">
        <v>4600007099</v>
      </c>
      <c r="AA901" s="33">
        <f t="shared" si="13"/>
        <v>1</v>
      </c>
      <c r="AB901" s="31" t="s">
        <v>2348</v>
      </c>
      <c r="AC901" s="32" t="s">
        <v>360</v>
      </c>
      <c r="AD901" s="32" t="s">
        <v>2349</v>
      </c>
      <c r="AE901" s="22" t="s">
        <v>2258</v>
      </c>
      <c r="AF901" s="26" t="s">
        <v>2243</v>
      </c>
      <c r="AG901" s="22" t="s">
        <v>1627</v>
      </c>
    </row>
    <row r="902" spans="1:33" ht="127.5" x14ac:dyDescent="0.25">
      <c r="A902" s="20" t="s">
        <v>2232</v>
      </c>
      <c r="B902" s="21">
        <v>77101604</v>
      </c>
      <c r="C902" s="22" t="s">
        <v>2350</v>
      </c>
      <c r="D902" s="36">
        <v>42948</v>
      </c>
      <c r="E902" s="21" t="s">
        <v>3557</v>
      </c>
      <c r="F902" s="23" t="s">
        <v>4037</v>
      </c>
      <c r="G902" s="23" t="s">
        <v>3665</v>
      </c>
      <c r="H902" s="24">
        <v>60000000</v>
      </c>
      <c r="I902" s="25">
        <v>18015041</v>
      </c>
      <c r="J902" s="23" t="s">
        <v>57</v>
      </c>
      <c r="K902" s="23" t="s">
        <v>3576</v>
      </c>
      <c r="L902" s="22" t="s">
        <v>2234</v>
      </c>
      <c r="M902" s="22" t="s">
        <v>770</v>
      </c>
      <c r="N902" s="22" t="s">
        <v>2235</v>
      </c>
      <c r="O902" s="22" t="s">
        <v>2236</v>
      </c>
      <c r="P902" s="26" t="s">
        <v>2253</v>
      </c>
      <c r="Q902" s="26" t="s">
        <v>2254</v>
      </c>
      <c r="R902" s="26" t="s">
        <v>2255</v>
      </c>
      <c r="S902" s="27" t="s">
        <v>2256</v>
      </c>
      <c r="T902" s="26">
        <v>34020204</v>
      </c>
      <c r="U902" s="26" t="s">
        <v>2257</v>
      </c>
      <c r="V902" s="28">
        <v>7214</v>
      </c>
      <c r="W902" s="29">
        <v>18020</v>
      </c>
      <c r="X902" s="30">
        <v>42943</v>
      </c>
      <c r="Y902" s="26" t="s">
        <v>47</v>
      </c>
      <c r="Z902" s="29">
        <v>4600007100</v>
      </c>
      <c r="AA902" s="33">
        <f t="shared" si="13"/>
        <v>1</v>
      </c>
      <c r="AB902" s="31" t="s">
        <v>2351</v>
      </c>
      <c r="AC902" s="32" t="s">
        <v>360</v>
      </c>
      <c r="AD902" s="32" t="s">
        <v>2352</v>
      </c>
      <c r="AE902" s="22" t="s">
        <v>2258</v>
      </c>
      <c r="AF902" s="26" t="s">
        <v>2243</v>
      </c>
      <c r="AG902" s="22" t="s">
        <v>1627</v>
      </c>
    </row>
    <row r="903" spans="1:33" ht="105" x14ac:dyDescent="0.25">
      <c r="A903" s="20" t="s">
        <v>2232</v>
      </c>
      <c r="B903" s="21">
        <v>77101604</v>
      </c>
      <c r="C903" s="22" t="s">
        <v>2353</v>
      </c>
      <c r="D903" s="36">
        <v>42948</v>
      </c>
      <c r="E903" s="21" t="s">
        <v>3557</v>
      </c>
      <c r="F903" s="23" t="s">
        <v>4037</v>
      </c>
      <c r="G903" s="23" t="s">
        <v>3665</v>
      </c>
      <c r="H903" s="24">
        <v>80000000</v>
      </c>
      <c r="I903" s="25">
        <v>17041255</v>
      </c>
      <c r="J903" s="23" t="s">
        <v>57</v>
      </c>
      <c r="K903" s="23" t="s">
        <v>3576</v>
      </c>
      <c r="L903" s="22" t="s">
        <v>2234</v>
      </c>
      <c r="M903" s="22" t="s">
        <v>770</v>
      </c>
      <c r="N903" s="22" t="s">
        <v>2235</v>
      </c>
      <c r="O903" s="22" t="s">
        <v>2236</v>
      </c>
      <c r="P903" s="26" t="s">
        <v>2253</v>
      </c>
      <c r="Q903" s="26" t="s">
        <v>2254</v>
      </c>
      <c r="R903" s="26" t="s">
        <v>2255</v>
      </c>
      <c r="S903" s="27" t="s">
        <v>2256</v>
      </c>
      <c r="T903" s="26">
        <v>34020204</v>
      </c>
      <c r="U903" s="26" t="s">
        <v>2257</v>
      </c>
      <c r="V903" s="28">
        <v>7215</v>
      </c>
      <c r="W903" s="29">
        <v>18021</v>
      </c>
      <c r="X903" s="30">
        <v>42943</v>
      </c>
      <c r="Y903" s="26" t="s">
        <v>47</v>
      </c>
      <c r="Z903" s="29">
        <v>4600007101</v>
      </c>
      <c r="AA903" s="33">
        <f t="shared" si="13"/>
        <v>1</v>
      </c>
      <c r="AB903" s="31" t="s">
        <v>2354</v>
      </c>
      <c r="AC903" s="32" t="s">
        <v>360</v>
      </c>
      <c r="AD903" s="32" t="s">
        <v>2355</v>
      </c>
      <c r="AE903" s="22" t="s">
        <v>2258</v>
      </c>
      <c r="AF903" s="26" t="s">
        <v>2243</v>
      </c>
      <c r="AG903" s="22" t="s">
        <v>1627</v>
      </c>
    </row>
    <row r="904" spans="1:33" ht="114.75" x14ac:dyDescent="0.25">
      <c r="A904" s="20" t="s">
        <v>2232</v>
      </c>
      <c r="B904" s="21">
        <v>77101604</v>
      </c>
      <c r="C904" s="22" t="s">
        <v>2356</v>
      </c>
      <c r="D904" s="36">
        <v>42948</v>
      </c>
      <c r="E904" s="21" t="s">
        <v>3557</v>
      </c>
      <c r="F904" s="23" t="s">
        <v>4037</v>
      </c>
      <c r="G904" s="23" t="s">
        <v>3665</v>
      </c>
      <c r="H904" s="24">
        <v>210000000</v>
      </c>
      <c r="I904" s="25">
        <v>77243515</v>
      </c>
      <c r="J904" s="23" t="s">
        <v>57</v>
      </c>
      <c r="K904" s="23" t="s">
        <v>3576</v>
      </c>
      <c r="L904" s="22" t="s">
        <v>2234</v>
      </c>
      <c r="M904" s="22" t="s">
        <v>770</v>
      </c>
      <c r="N904" s="22" t="s">
        <v>2235</v>
      </c>
      <c r="O904" s="22" t="s">
        <v>2236</v>
      </c>
      <c r="P904" s="26" t="s">
        <v>2253</v>
      </c>
      <c r="Q904" s="26" t="s">
        <v>2254</v>
      </c>
      <c r="R904" s="26" t="s">
        <v>2255</v>
      </c>
      <c r="S904" s="27" t="s">
        <v>2256</v>
      </c>
      <c r="T904" s="26">
        <v>34020204</v>
      </c>
      <c r="U904" s="26" t="s">
        <v>2257</v>
      </c>
      <c r="V904" s="28">
        <v>7216</v>
      </c>
      <c r="W904" s="29">
        <v>18022</v>
      </c>
      <c r="X904" s="30">
        <v>42943</v>
      </c>
      <c r="Y904" s="26" t="s">
        <v>47</v>
      </c>
      <c r="Z904" s="29">
        <v>4600007102</v>
      </c>
      <c r="AA904" s="33">
        <f t="shared" si="13"/>
        <v>1</v>
      </c>
      <c r="AB904" s="31" t="s">
        <v>2357</v>
      </c>
      <c r="AC904" s="32" t="s">
        <v>360</v>
      </c>
      <c r="AD904" s="32" t="s">
        <v>2358</v>
      </c>
      <c r="AE904" s="22" t="s">
        <v>2277</v>
      </c>
      <c r="AF904" s="26" t="s">
        <v>2243</v>
      </c>
      <c r="AG904" s="22" t="s">
        <v>1627</v>
      </c>
    </row>
    <row r="905" spans="1:33" ht="114.75" x14ac:dyDescent="0.25">
      <c r="A905" s="20" t="s">
        <v>2232</v>
      </c>
      <c r="B905" s="21">
        <v>77101604</v>
      </c>
      <c r="C905" s="22" t="s">
        <v>2359</v>
      </c>
      <c r="D905" s="36">
        <v>42948</v>
      </c>
      <c r="E905" s="21" t="s">
        <v>3557</v>
      </c>
      <c r="F905" s="23" t="s">
        <v>4037</v>
      </c>
      <c r="G905" s="23" t="s">
        <v>3665</v>
      </c>
      <c r="H905" s="24">
        <v>120000000</v>
      </c>
      <c r="I905" s="25">
        <v>41740925</v>
      </c>
      <c r="J905" s="23" t="s">
        <v>57</v>
      </c>
      <c r="K905" s="23" t="s">
        <v>3576</v>
      </c>
      <c r="L905" s="22" t="s">
        <v>2234</v>
      </c>
      <c r="M905" s="22" t="s">
        <v>770</v>
      </c>
      <c r="N905" s="22" t="s">
        <v>2235</v>
      </c>
      <c r="O905" s="22" t="s">
        <v>2236</v>
      </c>
      <c r="P905" s="26" t="s">
        <v>2253</v>
      </c>
      <c r="Q905" s="26" t="s">
        <v>2254</v>
      </c>
      <c r="R905" s="26" t="s">
        <v>2255</v>
      </c>
      <c r="S905" s="27" t="s">
        <v>2256</v>
      </c>
      <c r="T905" s="26">
        <v>34020204</v>
      </c>
      <c r="U905" s="26" t="s">
        <v>2257</v>
      </c>
      <c r="V905" s="28">
        <v>7217</v>
      </c>
      <c r="W905" s="29">
        <v>18023</v>
      </c>
      <c r="X905" s="30">
        <v>42943</v>
      </c>
      <c r="Y905" s="26" t="s">
        <v>47</v>
      </c>
      <c r="Z905" s="29">
        <v>4600007103</v>
      </c>
      <c r="AA905" s="33">
        <f t="shared" si="13"/>
        <v>1</v>
      </c>
      <c r="AB905" s="31" t="s">
        <v>2360</v>
      </c>
      <c r="AC905" s="32" t="s">
        <v>360</v>
      </c>
      <c r="AD905" s="32" t="s">
        <v>2361</v>
      </c>
      <c r="AE905" s="22" t="s">
        <v>2277</v>
      </c>
      <c r="AF905" s="26" t="s">
        <v>2243</v>
      </c>
      <c r="AG905" s="22" t="s">
        <v>1627</v>
      </c>
    </row>
    <row r="906" spans="1:33" ht="114.75" x14ac:dyDescent="0.25">
      <c r="A906" s="20" t="s">
        <v>2232</v>
      </c>
      <c r="B906" s="21">
        <v>77101604</v>
      </c>
      <c r="C906" s="22" t="s">
        <v>2362</v>
      </c>
      <c r="D906" s="36">
        <v>42948</v>
      </c>
      <c r="E906" s="21" t="s">
        <v>3557</v>
      </c>
      <c r="F906" s="23" t="s">
        <v>4037</v>
      </c>
      <c r="G906" s="23" t="s">
        <v>3665</v>
      </c>
      <c r="H906" s="24">
        <v>180000000</v>
      </c>
      <c r="I906" s="25">
        <v>65243662</v>
      </c>
      <c r="J906" s="23" t="s">
        <v>57</v>
      </c>
      <c r="K906" s="23" t="s">
        <v>3576</v>
      </c>
      <c r="L906" s="22" t="s">
        <v>2234</v>
      </c>
      <c r="M906" s="22" t="s">
        <v>770</v>
      </c>
      <c r="N906" s="22" t="s">
        <v>2235</v>
      </c>
      <c r="O906" s="22" t="s">
        <v>2236</v>
      </c>
      <c r="P906" s="26" t="s">
        <v>2253</v>
      </c>
      <c r="Q906" s="26" t="s">
        <v>2254</v>
      </c>
      <c r="R906" s="26" t="s">
        <v>2255</v>
      </c>
      <c r="S906" s="27" t="s">
        <v>2256</v>
      </c>
      <c r="T906" s="26">
        <v>34020204</v>
      </c>
      <c r="U906" s="26" t="s">
        <v>2257</v>
      </c>
      <c r="V906" s="28">
        <v>7218</v>
      </c>
      <c r="W906" s="29">
        <v>18024</v>
      </c>
      <c r="X906" s="30">
        <v>42943</v>
      </c>
      <c r="Y906" s="26" t="s">
        <v>47</v>
      </c>
      <c r="Z906" s="29">
        <v>4600007104</v>
      </c>
      <c r="AA906" s="33">
        <f t="shared" si="13"/>
        <v>1</v>
      </c>
      <c r="AB906" s="31" t="s">
        <v>2363</v>
      </c>
      <c r="AC906" s="32" t="s">
        <v>360</v>
      </c>
      <c r="AD906" s="32" t="s">
        <v>2364</v>
      </c>
      <c r="AE906" s="22" t="s">
        <v>2277</v>
      </c>
      <c r="AF906" s="26" t="s">
        <v>2243</v>
      </c>
      <c r="AG906" s="22" t="s">
        <v>1627</v>
      </c>
    </row>
    <row r="907" spans="1:33" ht="105" x14ac:dyDescent="0.25">
      <c r="A907" s="20" t="s">
        <v>2232</v>
      </c>
      <c r="B907" s="21">
        <v>77101604</v>
      </c>
      <c r="C907" s="22" t="s">
        <v>2365</v>
      </c>
      <c r="D907" s="36">
        <v>42948</v>
      </c>
      <c r="E907" s="21" t="s">
        <v>3557</v>
      </c>
      <c r="F907" s="23" t="s">
        <v>4037</v>
      </c>
      <c r="G907" s="23" t="s">
        <v>3665</v>
      </c>
      <c r="H907" s="24">
        <v>68000000</v>
      </c>
      <c r="I907" s="25">
        <v>14748798</v>
      </c>
      <c r="J907" s="23" t="s">
        <v>57</v>
      </c>
      <c r="K907" s="23" t="s">
        <v>3576</v>
      </c>
      <c r="L907" s="22" t="s">
        <v>2234</v>
      </c>
      <c r="M907" s="22" t="s">
        <v>770</v>
      </c>
      <c r="N907" s="22" t="s">
        <v>2235</v>
      </c>
      <c r="O907" s="22" t="s">
        <v>2236</v>
      </c>
      <c r="P907" s="26" t="s">
        <v>2253</v>
      </c>
      <c r="Q907" s="26" t="s">
        <v>2254</v>
      </c>
      <c r="R907" s="26" t="s">
        <v>2255</v>
      </c>
      <c r="S907" s="27" t="s">
        <v>2256</v>
      </c>
      <c r="T907" s="26">
        <v>34020204</v>
      </c>
      <c r="U907" s="26" t="s">
        <v>2257</v>
      </c>
      <c r="V907" s="28">
        <v>7219</v>
      </c>
      <c r="W907" s="29">
        <v>18025</v>
      </c>
      <c r="X907" s="30">
        <v>42943</v>
      </c>
      <c r="Y907" s="26" t="s">
        <v>47</v>
      </c>
      <c r="Z907" s="29">
        <v>4600007105</v>
      </c>
      <c r="AA907" s="33">
        <f t="shared" si="13"/>
        <v>1</v>
      </c>
      <c r="AB907" s="31" t="s">
        <v>2366</v>
      </c>
      <c r="AC907" s="32" t="s">
        <v>360</v>
      </c>
      <c r="AD907" s="32" t="s">
        <v>2367</v>
      </c>
      <c r="AE907" s="22" t="s">
        <v>2258</v>
      </c>
      <c r="AF907" s="26" t="s">
        <v>2243</v>
      </c>
      <c r="AG907" s="22" t="s">
        <v>1627</v>
      </c>
    </row>
    <row r="908" spans="1:33" ht="114.75" x14ac:dyDescent="0.25">
      <c r="A908" s="20" t="s">
        <v>2232</v>
      </c>
      <c r="B908" s="21">
        <v>77101604</v>
      </c>
      <c r="C908" s="22" t="s">
        <v>2368</v>
      </c>
      <c r="D908" s="36">
        <v>42948</v>
      </c>
      <c r="E908" s="21" t="s">
        <v>3557</v>
      </c>
      <c r="F908" s="23" t="s">
        <v>4037</v>
      </c>
      <c r="G908" s="23" t="s">
        <v>3665</v>
      </c>
      <c r="H908" s="24">
        <v>60000000</v>
      </c>
      <c r="I908" s="25">
        <v>18501934</v>
      </c>
      <c r="J908" s="23" t="s">
        <v>57</v>
      </c>
      <c r="K908" s="23" t="s">
        <v>3576</v>
      </c>
      <c r="L908" s="22" t="s">
        <v>2234</v>
      </c>
      <c r="M908" s="22" t="s">
        <v>770</v>
      </c>
      <c r="N908" s="22" t="s">
        <v>2235</v>
      </c>
      <c r="O908" s="22" t="s">
        <v>2236</v>
      </c>
      <c r="P908" s="26" t="s">
        <v>2253</v>
      </c>
      <c r="Q908" s="26" t="s">
        <v>2254</v>
      </c>
      <c r="R908" s="26" t="s">
        <v>2255</v>
      </c>
      <c r="S908" s="27" t="s">
        <v>2256</v>
      </c>
      <c r="T908" s="26">
        <v>34020204</v>
      </c>
      <c r="U908" s="26" t="s">
        <v>2257</v>
      </c>
      <c r="V908" s="28">
        <v>7220</v>
      </c>
      <c r="W908" s="29">
        <v>18026</v>
      </c>
      <c r="X908" s="30">
        <v>42943</v>
      </c>
      <c r="Y908" s="26" t="s">
        <v>47</v>
      </c>
      <c r="Z908" s="29">
        <v>4600007106</v>
      </c>
      <c r="AA908" s="33">
        <f t="shared" ref="AA908:AA971" si="14">+IF(AND(W908="",X908="",Y908="",Z908=""),"",IF(AND(W908&lt;&gt;"",X908="",Y908="",Z908=""),0%,IF(AND(W908&lt;&gt;"",X908&lt;&gt;"",Y908="",Z908=""),33%,IF(AND(W908&lt;&gt;"",X908&lt;&gt;"",Y908&lt;&gt;"",Z908=""),66%,IF(AND(W908&lt;&gt;"",X908&lt;&gt;"",Y908&lt;&gt;"",Z908&lt;&gt;""),100%,"Información incompleta")))))</f>
        <v>1</v>
      </c>
      <c r="AB908" s="31" t="s">
        <v>2369</v>
      </c>
      <c r="AC908" s="32" t="s">
        <v>360</v>
      </c>
      <c r="AD908" s="32" t="s">
        <v>2370</v>
      </c>
      <c r="AE908" s="22" t="s">
        <v>2277</v>
      </c>
      <c r="AF908" s="26" t="s">
        <v>2243</v>
      </c>
      <c r="AG908" s="22" t="s">
        <v>1627</v>
      </c>
    </row>
    <row r="909" spans="1:33" ht="114.75" x14ac:dyDescent="0.25">
      <c r="A909" s="20" t="s">
        <v>2232</v>
      </c>
      <c r="B909" s="21">
        <v>77101604</v>
      </c>
      <c r="C909" s="22" t="s">
        <v>2371</v>
      </c>
      <c r="D909" s="36">
        <v>42948</v>
      </c>
      <c r="E909" s="21" t="s">
        <v>3557</v>
      </c>
      <c r="F909" s="23" t="s">
        <v>4037</v>
      </c>
      <c r="G909" s="23" t="s">
        <v>3665</v>
      </c>
      <c r="H909" s="24">
        <v>216000000</v>
      </c>
      <c r="I909" s="25">
        <v>77902880</v>
      </c>
      <c r="J909" s="23" t="s">
        <v>57</v>
      </c>
      <c r="K909" s="23" t="s">
        <v>3576</v>
      </c>
      <c r="L909" s="22" t="s">
        <v>2234</v>
      </c>
      <c r="M909" s="22" t="s">
        <v>770</v>
      </c>
      <c r="N909" s="22" t="s">
        <v>2235</v>
      </c>
      <c r="O909" s="22" t="s">
        <v>2236</v>
      </c>
      <c r="P909" s="26" t="s">
        <v>2253</v>
      </c>
      <c r="Q909" s="26" t="s">
        <v>2254</v>
      </c>
      <c r="R909" s="26" t="s">
        <v>2255</v>
      </c>
      <c r="S909" s="27" t="s">
        <v>2256</v>
      </c>
      <c r="T909" s="26">
        <v>34020204</v>
      </c>
      <c r="U909" s="26" t="s">
        <v>2257</v>
      </c>
      <c r="V909" s="28">
        <v>7221</v>
      </c>
      <c r="W909" s="29">
        <v>18027</v>
      </c>
      <c r="X909" s="30">
        <v>42943</v>
      </c>
      <c r="Y909" s="26" t="s">
        <v>47</v>
      </c>
      <c r="Z909" s="29">
        <v>460007107</v>
      </c>
      <c r="AA909" s="33">
        <f t="shared" si="14"/>
        <v>1</v>
      </c>
      <c r="AB909" s="31" t="s">
        <v>2372</v>
      </c>
      <c r="AC909" s="32" t="s">
        <v>360</v>
      </c>
      <c r="AD909" s="32" t="s">
        <v>2373</v>
      </c>
      <c r="AE909" s="22" t="s">
        <v>2258</v>
      </c>
      <c r="AF909" s="26" t="s">
        <v>2243</v>
      </c>
      <c r="AG909" s="22" t="s">
        <v>1627</v>
      </c>
    </row>
    <row r="910" spans="1:33" ht="127.5" x14ac:dyDescent="0.25">
      <c r="A910" s="20" t="s">
        <v>2232</v>
      </c>
      <c r="B910" s="21">
        <v>77101604</v>
      </c>
      <c r="C910" s="22" t="s">
        <v>2374</v>
      </c>
      <c r="D910" s="36">
        <v>42948</v>
      </c>
      <c r="E910" s="21" t="s">
        <v>3557</v>
      </c>
      <c r="F910" s="23" t="s">
        <v>4037</v>
      </c>
      <c r="G910" s="23" t="s">
        <v>3665</v>
      </c>
      <c r="H910" s="24">
        <v>104000000</v>
      </c>
      <c r="I910" s="25">
        <v>24344650</v>
      </c>
      <c r="J910" s="23" t="s">
        <v>57</v>
      </c>
      <c r="K910" s="23" t="s">
        <v>3576</v>
      </c>
      <c r="L910" s="22" t="s">
        <v>2234</v>
      </c>
      <c r="M910" s="22" t="s">
        <v>770</v>
      </c>
      <c r="N910" s="22" t="s">
        <v>2235</v>
      </c>
      <c r="O910" s="22" t="s">
        <v>2236</v>
      </c>
      <c r="P910" s="26" t="s">
        <v>2253</v>
      </c>
      <c r="Q910" s="26" t="s">
        <v>2254</v>
      </c>
      <c r="R910" s="26" t="s">
        <v>2255</v>
      </c>
      <c r="S910" s="27" t="s">
        <v>2256</v>
      </c>
      <c r="T910" s="26">
        <v>34020204</v>
      </c>
      <c r="U910" s="26" t="s">
        <v>2257</v>
      </c>
      <c r="V910" s="28">
        <v>7222</v>
      </c>
      <c r="W910" s="29">
        <v>18028</v>
      </c>
      <c r="X910" s="30">
        <v>42943</v>
      </c>
      <c r="Y910" s="26" t="s">
        <v>47</v>
      </c>
      <c r="Z910" s="29">
        <v>460007108</v>
      </c>
      <c r="AA910" s="33">
        <f t="shared" si="14"/>
        <v>1</v>
      </c>
      <c r="AB910" s="31" t="s">
        <v>2375</v>
      </c>
      <c r="AC910" s="32" t="s">
        <v>360</v>
      </c>
      <c r="AD910" s="32" t="s">
        <v>2376</v>
      </c>
      <c r="AE910" s="22" t="s">
        <v>2277</v>
      </c>
      <c r="AF910" s="26" t="s">
        <v>2243</v>
      </c>
      <c r="AG910" s="22" t="s">
        <v>1627</v>
      </c>
    </row>
    <row r="911" spans="1:33" ht="114.75" x14ac:dyDescent="0.25">
      <c r="A911" s="20" t="s">
        <v>2232</v>
      </c>
      <c r="B911" s="21">
        <v>77101604</v>
      </c>
      <c r="C911" s="22" t="s">
        <v>2377</v>
      </c>
      <c r="D911" s="36">
        <v>42948</v>
      </c>
      <c r="E911" s="21" t="s">
        <v>3557</v>
      </c>
      <c r="F911" s="23" t="s">
        <v>4037</v>
      </c>
      <c r="G911" s="23" t="s">
        <v>3665</v>
      </c>
      <c r="H911" s="24">
        <v>67200000</v>
      </c>
      <c r="I911" s="25">
        <v>13633004</v>
      </c>
      <c r="J911" s="23" t="s">
        <v>57</v>
      </c>
      <c r="K911" s="23" t="s">
        <v>3576</v>
      </c>
      <c r="L911" s="22" t="s">
        <v>2234</v>
      </c>
      <c r="M911" s="22" t="s">
        <v>770</v>
      </c>
      <c r="N911" s="22" t="s">
        <v>2235</v>
      </c>
      <c r="O911" s="22" t="s">
        <v>2236</v>
      </c>
      <c r="P911" s="26" t="s">
        <v>2253</v>
      </c>
      <c r="Q911" s="26" t="s">
        <v>2254</v>
      </c>
      <c r="R911" s="26" t="s">
        <v>2255</v>
      </c>
      <c r="S911" s="27" t="s">
        <v>2256</v>
      </c>
      <c r="T911" s="26">
        <v>34020204</v>
      </c>
      <c r="U911" s="26" t="s">
        <v>2257</v>
      </c>
      <c r="V911" s="28">
        <v>7223</v>
      </c>
      <c r="W911" s="29">
        <v>18029</v>
      </c>
      <c r="X911" s="30">
        <v>42943</v>
      </c>
      <c r="Y911" s="26" t="s">
        <v>47</v>
      </c>
      <c r="Z911" s="29">
        <v>460007109</v>
      </c>
      <c r="AA911" s="33">
        <f t="shared" si="14"/>
        <v>1</v>
      </c>
      <c r="AB911" s="31" t="s">
        <v>2378</v>
      </c>
      <c r="AC911" s="32" t="s">
        <v>360</v>
      </c>
      <c r="AD911" s="32" t="s">
        <v>2379</v>
      </c>
      <c r="AE911" s="22" t="s">
        <v>2258</v>
      </c>
      <c r="AF911" s="26" t="s">
        <v>2243</v>
      </c>
      <c r="AG911" s="22" t="s">
        <v>1627</v>
      </c>
    </row>
    <row r="912" spans="1:33" ht="127.5" x14ac:dyDescent="0.25">
      <c r="A912" s="20" t="s">
        <v>2232</v>
      </c>
      <c r="B912" s="21">
        <v>77101604</v>
      </c>
      <c r="C912" s="22" t="s">
        <v>2380</v>
      </c>
      <c r="D912" s="36">
        <v>42948</v>
      </c>
      <c r="E912" s="21" t="s">
        <v>3557</v>
      </c>
      <c r="F912" s="23" t="s">
        <v>4037</v>
      </c>
      <c r="G912" s="23" t="s">
        <v>3665</v>
      </c>
      <c r="H912" s="24">
        <v>300000000</v>
      </c>
      <c r="I912" s="25">
        <v>107286165</v>
      </c>
      <c r="J912" s="23" t="s">
        <v>57</v>
      </c>
      <c r="K912" s="23" t="s">
        <v>3576</v>
      </c>
      <c r="L912" s="22" t="s">
        <v>2234</v>
      </c>
      <c r="M912" s="22" t="s">
        <v>770</v>
      </c>
      <c r="N912" s="22" t="s">
        <v>2235</v>
      </c>
      <c r="O912" s="22" t="s">
        <v>2236</v>
      </c>
      <c r="P912" s="26" t="s">
        <v>2253</v>
      </c>
      <c r="Q912" s="26" t="s">
        <v>2254</v>
      </c>
      <c r="R912" s="26" t="s">
        <v>2255</v>
      </c>
      <c r="S912" s="27" t="s">
        <v>2256</v>
      </c>
      <c r="T912" s="26">
        <v>34020204</v>
      </c>
      <c r="U912" s="26" t="s">
        <v>2257</v>
      </c>
      <c r="V912" s="28">
        <v>7224</v>
      </c>
      <c r="W912" s="29">
        <v>18030</v>
      </c>
      <c r="X912" s="30">
        <v>42943</v>
      </c>
      <c r="Y912" s="26" t="s">
        <v>47</v>
      </c>
      <c r="Z912" s="29">
        <v>460007110</v>
      </c>
      <c r="AA912" s="33">
        <f t="shared" si="14"/>
        <v>1</v>
      </c>
      <c r="AB912" s="31" t="s">
        <v>2381</v>
      </c>
      <c r="AC912" s="32" t="s">
        <v>360</v>
      </c>
      <c r="AD912" s="32" t="s">
        <v>2382</v>
      </c>
      <c r="AE912" s="22" t="s">
        <v>2258</v>
      </c>
      <c r="AF912" s="26" t="s">
        <v>2243</v>
      </c>
      <c r="AG912" s="22" t="s">
        <v>1627</v>
      </c>
    </row>
    <row r="913" spans="1:33" ht="105" x14ac:dyDescent="0.25">
      <c r="A913" s="20" t="s">
        <v>2232</v>
      </c>
      <c r="B913" s="21">
        <v>77101604</v>
      </c>
      <c r="C913" s="22" t="s">
        <v>2383</v>
      </c>
      <c r="D913" s="36">
        <v>42948</v>
      </c>
      <c r="E913" s="21" t="s">
        <v>3557</v>
      </c>
      <c r="F913" s="23" t="s">
        <v>4037</v>
      </c>
      <c r="G913" s="23" t="s">
        <v>3665</v>
      </c>
      <c r="H913" s="24">
        <v>80000000</v>
      </c>
      <c r="I913" s="25">
        <v>17041255</v>
      </c>
      <c r="J913" s="23" t="s">
        <v>57</v>
      </c>
      <c r="K913" s="23" t="s">
        <v>3576</v>
      </c>
      <c r="L913" s="22" t="s">
        <v>2234</v>
      </c>
      <c r="M913" s="22" t="s">
        <v>770</v>
      </c>
      <c r="N913" s="22" t="s">
        <v>2235</v>
      </c>
      <c r="O913" s="22" t="s">
        <v>2236</v>
      </c>
      <c r="P913" s="26" t="s">
        <v>2253</v>
      </c>
      <c r="Q913" s="26" t="s">
        <v>2254</v>
      </c>
      <c r="R913" s="26" t="s">
        <v>2255</v>
      </c>
      <c r="S913" s="27" t="s">
        <v>2256</v>
      </c>
      <c r="T913" s="26">
        <v>34020204</v>
      </c>
      <c r="U913" s="26" t="s">
        <v>2257</v>
      </c>
      <c r="V913" s="28">
        <v>7225</v>
      </c>
      <c r="W913" s="29">
        <v>18031</v>
      </c>
      <c r="X913" s="30">
        <v>42943</v>
      </c>
      <c r="Y913" s="26" t="s">
        <v>47</v>
      </c>
      <c r="Z913" s="29">
        <v>460007111</v>
      </c>
      <c r="AA913" s="33">
        <f t="shared" si="14"/>
        <v>1</v>
      </c>
      <c r="AB913" s="31" t="s">
        <v>2384</v>
      </c>
      <c r="AC913" s="32" t="s">
        <v>360</v>
      </c>
      <c r="AD913" s="32" t="s">
        <v>2385</v>
      </c>
      <c r="AE913" s="22" t="s">
        <v>2258</v>
      </c>
      <c r="AF913" s="26" t="s">
        <v>2243</v>
      </c>
      <c r="AG913" s="22" t="s">
        <v>1627</v>
      </c>
    </row>
    <row r="914" spans="1:33" ht="105" x14ac:dyDescent="0.25">
      <c r="A914" s="20" t="s">
        <v>2232</v>
      </c>
      <c r="B914" s="21">
        <v>77101604</v>
      </c>
      <c r="C914" s="22" t="s">
        <v>2386</v>
      </c>
      <c r="D914" s="36">
        <v>42948</v>
      </c>
      <c r="E914" s="21" t="s">
        <v>3557</v>
      </c>
      <c r="F914" s="23" t="s">
        <v>4037</v>
      </c>
      <c r="G914" s="23" t="s">
        <v>3665</v>
      </c>
      <c r="H914" s="24">
        <v>40000000</v>
      </c>
      <c r="I914" s="25">
        <v>5860302</v>
      </c>
      <c r="J914" s="23" t="s">
        <v>57</v>
      </c>
      <c r="K914" s="23" t="s">
        <v>3576</v>
      </c>
      <c r="L914" s="22" t="s">
        <v>2234</v>
      </c>
      <c r="M914" s="22" t="s">
        <v>770</v>
      </c>
      <c r="N914" s="22" t="s">
        <v>2235</v>
      </c>
      <c r="O914" s="22" t="s">
        <v>2236</v>
      </c>
      <c r="P914" s="26" t="s">
        <v>2253</v>
      </c>
      <c r="Q914" s="26" t="s">
        <v>2254</v>
      </c>
      <c r="R914" s="26" t="s">
        <v>2255</v>
      </c>
      <c r="S914" s="27" t="s">
        <v>2256</v>
      </c>
      <c r="T914" s="26">
        <v>34020204</v>
      </c>
      <c r="U914" s="26" t="s">
        <v>2257</v>
      </c>
      <c r="V914" s="28">
        <v>7226</v>
      </c>
      <c r="W914" s="29">
        <v>18032</v>
      </c>
      <c r="X914" s="30">
        <v>42943</v>
      </c>
      <c r="Y914" s="26" t="s">
        <v>47</v>
      </c>
      <c r="Z914" s="29">
        <v>4600007112</v>
      </c>
      <c r="AA914" s="33">
        <f t="shared" si="14"/>
        <v>1</v>
      </c>
      <c r="AB914" s="31" t="s">
        <v>2387</v>
      </c>
      <c r="AC914" s="32" t="s">
        <v>360</v>
      </c>
      <c r="AD914" s="32" t="s">
        <v>2388</v>
      </c>
      <c r="AE914" s="22" t="s">
        <v>2258</v>
      </c>
      <c r="AF914" s="26" t="s">
        <v>2243</v>
      </c>
      <c r="AG914" s="22" t="s">
        <v>1627</v>
      </c>
    </row>
    <row r="915" spans="1:33" ht="114.75" x14ac:dyDescent="0.25">
      <c r="A915" s="20" t="s">
        <v>2232</v>
      </c>
      <c r="B915" s="21">
        <v>77101604</v>
      </c>
      <c r="C915" s="22" t="s">
        <v>2389</v>
      </c>
      <c r="D915" s="36">
        <v>42948</v>
      </c>
      <c r="E915" s="21" t="s">
        <v>3557</v>
      </c>
      <c r="F915" s="23" t="s">
        <v>4037</v>
      </c>
      <c r="G915" s="23" t="s">
        <v>3665</v>
      </c>
      <c r="H915" s="24">
        <v>120000000</v>
      </c>
      <c r="I915" s="25">
        <v>41385905</v>
      </c>
      <c r="J915" s="23" t="s">
        <v>57</v>
      </c>
      <c r="K915" s="23" t="s">
        <v>3576</v>
      </c>
      <c r="L915" s="22" t="s">
        <v>2234</v>
      </c>
      <c r="M915" s="22" t="s">
        <v>770</v>
      </c>
      <c r="N915" s="22" t="s">
        <v>2235</v>
      </c>
      <c r="O915" s="22" t="s">
        <v>2236</v>
      </c>
      <c r="P915" s="26" t="s">
        <v>2253</v>
      </c>
      <c r="Q915" s="26" t="s">
        <v>2254</v>
      </c>
      <c r="R915" s="26" t="s">
        <v>2255</v>
      </c>
      <c r="S915" s="27" t="s">
        <v>2256</v>
      </c>
      <c r="T915" s="26">
        <v>34020204</v>
      </c>
      <c r="U915" s="26" t="s">
        <v>2257</v>
      </c>
      <c r="V915" s="28">
        <v>7227</v>
      </c>
      <c r="W915" s="29">
        <v>18033</v>
      </c>
      <c r="X915" s="30">
        <v>42943</v>
      </c>
      <c r="Y915" s="26" t="s">
        <v>47</v>
      </c>
      <c r="Z915" s="29">
        <v>460007125</v>
      </c>
      <c r="AA915" s="33">
        <f t="shared" si="14"/>
        <v>1</v>
      </c>
      <c r="AB915" s="31" t="s">
        <v>2390</v>
      </c>
      <c r="AC915" s="32" t="s">
        <v>360</v>
      </c>
      <c r="AD915" s="32" t="s">
        <v>2391</v>
      </c>
      <c r="AE915" s="22" t="s">
        <v>2258</v>
      </c>
      <c r="AF915" s="26" t="s">
        <v>2243</v>
      </c>
      <c r="AG915" s="22" t="s">
        <v>1627</v>
      </c>
    </row>
    <row r="916" spans="1:33" ht="105" x14ac:dyDescent="0.25">
      <c r="A916" s="20" t="s">
        <v>2232</v>
      </c>
      <c r="B916" s="21">
        <v>77101604</v>
      </c>
      <c r="C916" s="22" t="s">
        <v>2392</v>
      </c>
      <c r="D916" s="36">
        <v>42948</v>
      </c>
      <c r="E916" s="21" t="s">
        <v>3557</v>
      </c>
      <c r="F916" s="23" t="s">
        <v>4037</v>
      </c>
      <c r="G916" s="23" t="s">
        <v>3665</v>
      </c>
      <c r="H916" s="24">
        <v>83987064</v>
      </c>
      <c r="I916" s="25">
        <v>17041255</v>
      </c>
      <c r="J916" s="23" t="s">
        <v>57</v>
      </c>
      <c r="K916" s="23" t="s">
        <v>3576</v>
      </c>
      <c r="L916" s="22" t="s">
        <v>2234</v>
      </c>
      <c r="M916" s="22" t="s">
        <v>770</v>
      </c>
      <c r="N916" s="22" t="s">
        <v>2235</v>
      </c>
      <c r="O916" s="22" t="s">
        <v>2236</v>
      </c>
      <c r="P916" s="26" t="s">
        <v>2253</v>
      </c>
      <c r="Q916" s="26" t="s">
        <v>2254</v>
      </c>
      <c r="R916" s="26" t="s">
        <v>2255</v>
      </c>
      <c r="S916" s="27" t="s">
        <v>2256</v>
      </c>
      <c r="T916" s="26">
        <v>34020204</v>
      </c>
      <c r="U916" s="26" t="s">
        <v>2257</v>
      </c>
      <c r="V916" s="28">
        <v>7228</v>
      </c>
      <c r="W916" s="29">
        <v>18034</v>
      </c>
      <c r="X916" s="30">
        <v>42943</v>
      </c>
      <c r="Y916" s="26" t="s">
        <v>47</v>
      </c>
      <c r="Z916" s="29">
        <v>460007113</v>
      </c>
      <c r="AA916" s="33">
        <f t="shared" si="14"/>
        <v>1</v>
      </c>
      <c r="AB916" s="31" t="s">
        <v>2393</v>
      </c>
      <c r="AC916" s="32" t="s">
        <v>360</v>
      </c>
      <c r="AD916" s="32" t="s">
        <v>2394</v>
      </c>
      <c r="AE916" s="22" t="s">
        <v>2258</v>
      </c>
      <c r="AF916" s="26" t="s">
        <v>2243</v>
      </c>
      <c r="AG916" s="22" t="s">
        <v>1627</v>
      </c>
    </row>
    <row r="917" spans="1:33" ht="114.75" x14ac:dyDescent="0.25">
      <c r="A917" s="20" t="s">
        <v>2232</v>
      </c>
      <c r="B917" s="21">
        <v>77101604</v>
      </c>
      <c r="C917" s="22" t="s">
        <v>2395</v>
      </c>
      <c r="D917" s="36">
        <v>42948</v>
      </c>
      <c r="E917" s="21" t="s">
        <v>3557</v>
      </c>
      <c r="F917" s="23" t="s">
        <v>4037</v>
      </c>
      <c r="G917" s="23" t="s">
        <v>3665</v>
      </c>
      <c r="H917" s="24">
        <v>60000000</v>
      </c>
      <c r="I917" s="25">
        <v>18501934</v>
      </c>
      <c r="J917" s="23" t="s">
        <v>57</v>
      </c>
      <c r="K917" s="23" t="s">
        <v>3576</v>
      </c>
      <c r="L917" s="22" t="s">
        <v>2234</v>
      </c>
      <c r="M917" s="22" t="s">
        <v>770</v>
      </c>
      <c r="N917" s="22" t="s">
        <v>2235</v>
      </c>
      <c r="O917" s="22" t="s">
        <v>2236</v>
      </c>
      <c r="P917" s="26" t="s">
        <v>2253</v>
      </c>
      <c r="Q917" s="26" t="s">
        <v>2254</v>
      </c>
      <c r="R917" s="26" t="s">
        <v>2255</v>
      </c>
      <c r="S917" s="27" t="s">
        <v>2256</v>
      </c>
      <c r="T917" s="26">
        <v>34020204</v>
      </c>
      <c r="U917" s="26" t="s">
        <v>2257</v>
      </c>
      <c r="V917" s="28">
        <v>7229</v>
      </c>
      <c r="W917" s="29" t="s">
        <v>2396</v>
      </c>
      <c r="X917" s="30">
        <v>42943</v>
      </c>
      <c r="Y917" s="26" t="s">
        <v>47</v>
      </c>
      <c r="Z917" s="29">
        <v>4600007114</v>
      </c>
      <c r="AA917" s="33">
        <f t="shared" si="14"/>
        <v>1</v>
      </c>
      <c r="AB917" s="31" t="s">
        <v>2397</v>
      </c>
      <c r="AC917" s="32" t="s">
        <v>360</v>
      </c>
      <c r="AD917" s="32" t="s">
        <v>2398</v>
      </c>
      <c r="AE917" s="22" t="s">
        <v>2277</v>
      </c>
      <c r="AF917" s="26" t="s">
        <v>2243</v>
      </c>
      <c r="AG917" s="22" t="s">
        <v>1627</v>
      </c>
    </row>
    <row r="918" spans="1:33" ht="105" x14ac:dyDescent="0.25">
      <c r="A918" s="20" t="s">
        <v>2232</v>
      </c>
      <c r="B918" s="21">
        <v>77101604</v>
      </c>
      <c r="C918" s="22" t="s">
        <v>2399</v>
      </c>
      <c r="D918" s="36">
        <v>42979</v>
      </c>
      <c r="E918" s="21" t="s">
        <v>3557</v>
      </c>
      <c r="F918" s="23" t="s">
        <v>4037</v>
      </c>
      <c r="G918" s="23" t="s">
        <v>3665</v>
      </c>
      <c r="H918" s="24">
        <v>60000000</v>
      </c>
      <c r="I918" s="25">
        <v>18643942</v>
      </c>
      <c r="J918" s="23" t="s">
        <v>57</v>
      </c>
      <c r="K918" s="23" t="s">
        <v>3576</v>
      </c>
      <c r="L918" s="22" t="s">
        <v>2234</v>
      </c>
      <c r="M918" s="22" t="s">
        <v>770</v>
      </c>
      <c r="N918" s="22" t="s">
        <v>2235</v>
      </c>
      <c r="O918" s="22" t="s">
        <v>2236</v>
      </c>
      <c r="P918" s="26" t="s">
        <v>2253</v>
      </c>
      <c r="Q918" s="26" t="s">
        <v>2254</v>
      </c>
      <c r="R918" s="26" t="s">
        <v>2255</v>
      </c>
      <c r="S918" s="27" t="s">
        <v>2256</v>
      </c>
      <c r="T918" s="26">
        <v>34020204</v>
      </c>
      <c r="U918" s="26" t="s">
        <v>2257</v>
      </c>
      <c r="V918" s="28">
        <v>7276</v>
      </c>
      <c r="W918" s="29">
        <v>18215</v>
      </c>
      <c r="X918" s="30">
        <v>42944</v>
      </c>
      <c r="Y918" s="26" t="s">
        <v>47</v>
      </c>
      <c r="Z918" s="29">
        <v>4600007116</v>
      </c>
      <c r="AA918" s="33">
        <f t="shared" si="14"/>
        <v>1</v>
      </c>
      <c r="AB918" s="31" t="s">
        <v>2400</v>
      </c>
      <c r="AC918" s="32" t="s">
        <v>360</v>
      </c>
      <c r="AD918" s="32" t="s">
        <v>2401</v>
      </c>
      <c r="AE918" s="22" t="s">
        <v>2277</v>
      </c>
      <c r="AF918" s="26" t="s">
        <v>2243</v>
      </c>
      <c r="AG918" s="22" t="s">
        <v>1627</v>
      </c>
    </row>
    <row r="919" spans="1:33" ht="105" x14ac:dyDescent="0.25">
      <c r="A919" s="20" t="s">
        <v>2232</v>
      </c>
      <c r="B919" s="21">
        <v>77101604</v>
      </c>
      <c r="C919" s="22" t="s">
        <v>2402</v>
      </c>
      <c r="D919" s="36">
        <v>43009</v>
      </c>
      <c r="E919" s="21" t="s">
        <v>3549</v>
      </c>
      <c r="F919" s="23" t="s">
        <v>4037</v>
      </c>
      <c r="G919" s="23" t="s">
        <v>3665</v>
      </c>
      <c r="H919" s="24">
        <v>50000000</v>
      </c>
      <c r="I919" s="25">
        <v>24344650</v>
      </c>
      <c r="J919" s="23" t="s">
        <v>57</v>
      </c>
      <c r="K919" s="23" t="s">
        <v>3576</v>
      </c>
      <c r="L919" s="22" t="s">
        <v>2234</v>
      </c>
      <c r="M919" s="22" t="s">
        <v>770</v>
      </c>
      <c r="N919" s="22" t="s">
        <v>2235</v>
      </c>
      <c r="O919" s="22" t="s">
        <v>2236</v>
      </c>
      <c r="P919" s="26" t="s">
        <v>2253</v>
      </c>
      <c r="Q919" s="26" t="s">
        <v>2254</v>
      </c>
      <c r="R919" s="26" t="s">
        <v>2255</v>
      </c>
      <c r="S919" s="27" t="s">
        <v>2256</v>
      </c>
      <c r="T919" s="26">
        <v>34020204</v>
      </c>
      <c r="U919" s="26" t="s">
        <v>2257</v>
      </c>
      <c r="V919" s="28">
        <v>7485</v>
      </c>
      <c r="W919" s="29">
        <v>18584</v>
      </c>
      <c r="X919" s="30">
        <v>42992</v>
      </c>
      <c r="Y919" s="26" t="s">
        <v>47</v>
      </c>
      <c r="Z919" s="29">
        <v>4600007443</v>
      </c>
      <c r="AA919" s="33">
        <f t="shared" si="14"/>
        <v>1</v>
      </c>
      <c r="AB919" s="31" t="s">
        <v>2403</v>
      </c>
      <c r="AC919" s="32" t="s">
        <v>360</v>
      </c>
      <c r="AD919" s="32" t="s">
        <v>2404</v>
      </c>
      <c r="AE919" s="22" t="s">
        <v>2277</v>
      </c>
      <c r="AF919" s="26" t="s">
        <v>2243</v>
      </c>
      <c r="AG919" s="22" t="s">
        <v>1627</v>
      </c>
    </row>
    <row r="920" spans="1:33" ht="127.5" x14ac:dyDescent="0.25">
      <c r="A920" s="20" t="s">
        <v>2232</v>
      </c>
      <c r="B920" s="21">
        <v>77101604</v>
      </c>
      <c r="C920" s="22" t="s">
        <v>2405</v>
      </c>
      <c r="D920" s="36">
        <v>43009</v>
      </c>
      <c r="E920" s="21" t="s">
        <v>3549</v>
      </c>
      <c r="F920" s="23" t="s">
        <v>4037</v>
      </c>
      <c r="G920" s="23" t="s">
        <v>3665</v>
      </c>
      <c r="H920" s="24">
        <v>62987565</v>
      </c>
      <c r="I920" s="25">
        <v>51610658</v>
      </c>
      <c r="J920" s="23" t="s">
        <v>57</v>
      </c>
      <c r="K920" s="23" t="s">
        <v>3576</v>
      </c>
      <c r="L920" s="22" t="s">
        <v>2234</v>
      </c>
      <c r="M920" s="22" t="s">
        <v>770</v>
      </c>
      <c r="N920" s="22" t="s">
        <v>2235</v>
      </c>
      <c r="O920" s="22" t="s">
        <v>2236</v>
      </c>
      <c r="P920" s="26" t="s">
        <v>2253</v>
      </c>
      <c r="Q920" s="26" t="s">
        <v>2254</v>
      </c>
      <c r="R920" s="26" t="s">
        <v>2255</v>
      </c>
      <c r="S920" s="27" t="s">
        <v>2256</v>
      </c>
      <c r="T920" s="26">
        <v>34020204</v>
      </c>
      <c r="U920" s="26" t="s">
        <v>2257</v>
      </c>
      <c r="V920" s="28">
        <v>7486</v>
      </c>
      <c r="W920" s="29">
        <v>18583</v>
      </c>
      <c r="X920" s="30">
        <v>42992</v>
      </c>
      <c r="Y920" s="26" t="s">
        <v>47</v>
      </c>
      <c r="Z920" s="29">
        <v>4600007444</v>
      </c>
      <c r="AA920" s="33">
        <f t="shared" si="14"/>
        <v>1</v>
      </c>
      <c r="AB920" s="31" t="s">
        <v>2406</v>
      </c>
      <c r="AC920" s="32" t="s">
        <v>360</v>
      </c>
      <c r="AD920" s="32" t="s">
        <v>2407</v>
      </c>
      <c r="AE920" s="22" t="s">
        <v>2258</v>
      </c>
      <c r="AF920" s="26" t="s">
        <v>2243</v>
      </c>
      <c r="AG920" s="22" t="s">
        <v>1627</v>
      </c>
    </row>
    <row r="921" spans="1:33" ht="114.75" x14ac:dyDescent="0.25">
      <c r="A921" s="20" t="s">
        <v>2232</v>
      </c>
      <c r="B921" s="21">
        <v>77101604</v>
      </c>
      <c r="C921" s="22" t="s">
        <v>2408</v>
      </c>
      <c r="D921" s="36">
        <v>42979</v>
      </c>
      <c r="E921" s="21" t="s">
        <v>3549</v>
      </c>
      <c r="F921" s="23" t="s">
        <v>4037</v>
      </c>
      <c r="G921" s="23" t="s">
        <v>3665</v>
      </c>
      <c r="H921" s="24">
        <v>24455796</v>
      </c>
      <c r="I921" s="25">
        <v>9603645</v>
      </c>
      <c r="J921" s="23" t="s">
        <v>57</v>
      </c>
      <c r="K921" s="23" t="s">
        <v>3576</v>
      </c>
      <c r="L921" s="22" t="s">
        <v>2234</v>
      </c>
      <c r="M921" s="22" t="s">
        <v>770</v>
      </c>
      <c r="N921" s="22" t="s">
        <v>2235</v>
      </c>
      <c r="O921" s="22" t="s">
        <v>2236</v>
      </c>
      <c r="P921" s="26" t="s">
        <v>2253</v>
      </c>
      <c r="Q921" s="26" t="s">
        <v>2254</v>
      </c>
      <c r="R921" s="26" t="s">
        <v>2255</v>
      </c>
      <c r="S921" s="27" t="s">
        <v>2256</v>
      </c>
      <c r="T921" s="26">
        <v>34020204</v>
      </c>
      <c r="U921" s="26" t="s">
        <v>2257</v>
      </c>
      <c r="V921" s="28">
        <v>7277</v>
      </c>
      <c r="W921" s="29">
        <v>18188</v>
      </c>
      <c r="X921" s="30">
        <v>42982</v>
      </c>
      <c r="Y921" s="26" t="s">
        <v>47</v>
      </c>
      <c r="Z921" s="29">
        <v>4600007399</v>
      </c>
      <c r="AA921" s="33">
        <f t="shared" si="14"/>
        <v>1</v>
      </c>
      <c r="AB921" s="31" t="s">
        <v>2409</v>
      </c>
      <c r="AC921" s="32" t="s">
        <v>360</v>
      </c>
      <c r="AD921" s="32" t="s">
        <v>2410</v>
      </c>
      <c r="AE921" s="22" t="s">
        <v>2411</v>
      </c>
      <c r="AF921" s="26" t="s">
        <v>2243</v>
      </c>
      <c r="AG921" s="22" t="s">
        <v>1627</v>
      </c>
    </row>
    <row r="922" spans="1:33" ht="105" x14ac:dyDescent="0.25">
      <c r="A922" s="20" t="s">
        <v>2232</v>
      </c>
      <c r="B922" s="21">
        <v>77101604</v>
      </c>
      <c r="C922" s="22" t="s">
        <v>2412</v>
      </c>
      <c r="D922" s="36">
        <v>42979</v>
      </c>
      <c r="E922" s="21" t="s">
        <v>3549</v>
      </c>
      <c r="F922" s="23" t="s">
        <v>4037</v>
      </c>
      <c r="G922" s="23" t="s">
        <v>3665</v>
      </c>
      <c r="H922" s="24">
        <v>160000000</v>
      </c>
      <c r="I922" s="25">
        <v>30025240</v>
      </c>
      <c r="J922" s="23" t="s">
        <v>57</v>
      </c>
      <c r="K922" s="23" t="s">
        <v>3576</v>
      </c>
      <c r="L922" s="22" t="s">
        <v>2234</v>
      </c>
      <c r="M922" s="22" t="s">
        <v>770</v>
      </c>
      <c r="N922" s="22" t="s">
        <v>2235</v>
      </c>
      <c r="O922" s="22" t="s">
        <v>2236</v>
      </c>
      <c r="P922" s="26" t="s">
        <v>2253</v>
      </c>
      <c r="Q922" s="26" t="s">
        <v>2254</v>
      </c>
      <c r="R922" s="26" t="s">
        <v>2255</v>
      </c>
      <c r="S922" s="27" t="s">
        <v>2256</v>
      </c>
      <c r="T922" s="26">
        <v>34020204</v>
      </c>
      <c r="U922" s="26" t="s">
        <v>2257</v>
      </c>
      <c r="V922" s="28">
        <v>7278</v>
      </c>
      <c r="W922" s="29">
        <v>18789</v>
      </c>
      <c r="X922" s="30">
        <v>42982</v>
      </c>
      <c r="Y922" s="26" t="s">
        <v>47</v>
      </c>
      <c r="Z922" s="29">
        <v>4600007400</v>
      </c>
      <c r="AA922" s="33">
        <f t="shared" si="14"/>
        <v>1</v>
      </c>
      <c r="AB922" s="31" t="s">
        <v>2413</v>
      </c>
      <c r="AC922" s="32" t="s">
        <v>360</v>
      </c>
      <c r="AD922" s="32" t="s">
        <v>2414</v>
      </c>
      <c r="AE922" s="22" t="s">
        <v>2411</v>
      </c>
      <c r="AF922" s="26" t="s">
        <v>2243</v>
      </c>
      <c r="AG922" s="22" t="s">
        <v>1627</v>
      </c>
    </row>
    <row r="923" spans="1:33" ht="127.5" x14ac:dyDescent="0.25">
      <c r="A923" s="20" t="s">
        <v>2232</v>
      </c>
      <c r="B923" s="21">
        <v>77101604</v>
      </c>
      <c r="C923" s="22" t="s">
        <v>2415</v>
      </c>
      <c r="D923" s="36">
        <v>42979</v>
      </c>
      <c r="E923" s="21" t="s">
        <v>3549</v>
      </c>
      <c r="F923" s="23" t="s">
        <v>4037</v>
      </c>
      <c r="G923" s="23" t="s">
        <v>3665</v>
      </c>
      <c r="H923" s="24">
        <v>80000000</v>
      </c>
      <c r="I923" s="25">
        <v>15378781</v>
      </c>
      <c r="J923" s="23" t="s">
        <v>57</v>
      </c>
      <c r="K923" s="23" t="s">
        <v>3576</v>
      </c>
      <c r="L923" s="22" t="s">
        <v>2234</v>
      </c>
      <c r="M923" s="22" t="s">
        <v>770</v>
      </c>
      <c r="N923" s="22" t="s">
        <v>2235</v>
      </c>
      <c r="O923" s="22" t="s">
        <v>2236</v>
      </c>
      <c r="P923" s="26" t="s">
        <v>2253</v>
      </c>
      <c r="Q923" s="26" t="s">
        <v>2254</v>
      </c>
      <c r="R923" s="26" t="s">
        <v>2255</v>
      </c>
      <c r="S923" s="27" t="s">
        <v>2256</v>
      </c>
      <c r="T923" s="26">
        <v>34020204</v>
      </c>
      <c r="U923" s="26" t="s">
        <v>2257</v>
      </c>
      <c r="V923" s="28">
        <v>7279</v>
      </c>
      <c r="W923" s="29">
        <v>18190</v>
      </c>
      <c r="X923" s="30">
        <v>42982</v>
      </c>
      <c r="Y923" s="26" t="s">
        <v>47</v>
      </c>
      <c r="Z923" s="29">
        <v>4600007401</v>
      </c>
      <c r="AA923" s="33">
        <f t="shared" si="14"/>
        <v>1</v>
      </c>
      <c r="AB923" s="31" t="s">
        <v>2416</v>
      </c>
      <c r="AC923" s="32" t="s">
        <v>360</v>
      </c>
      <c r="AD923" s="32" t="s">
        <v>2417</v>
      </c>
      <c r="AE923" s="22" t="s">
        <v>2411</v>
      </c>
      <c r="AF923" s="26" t="s">
        <v>2243</v>
      </c>
      <c r="AG923" s="22" t="s">
        <v>1627</v>
      </c>
    </row>
    <row r="924" spans="1:33" ht="105" x14ac:dyDescent="0.25">
      <c r="A924" s="20" t="s">
        <v>2232</v>
      </c>
      <c r="B924" s="21">
        <v>77101604</v>
      </c>
      <c r="C924" s="22" t="s">
        <v>2418</v>
      </c>
      <c r="D924" s="36">
        <v>42979</v>
      </c>
      <c r="E924" s="21" t="s">
        <v>3549</v>
      </c>
      <c r="F924" s="23" t="s">
        <v>4037</v>
      </c>
      <c r="G924" s="23" t="s">
        <v>3665</v>
      </c>
      <c r="H924" s="24">
        <v>120000000</v>
      </c>
      <c r="I924" s="25">
        <v>25631302</v>
      </c>
      <c r="J924" s="23" t="s">
        <v>57</v>
      </c>
      <c r="K924" s="23" t="s">
        <v>3576</v>
      </c>
      <c r="L924" s="22" t="s">
        <v>2234</v>
      </c>
      <c r="M924" s="22" t="s">
        <v>770</v>
      </c>
      <c r="N924" s="22" t="s">
        <v>2235</v>
      </c>
      <c r="O924" s="22" t="s">
        <v>2236</v>
      </c>
      <c r="P924" s="26" t="s">
        <v>2253</v>
      </c>
      <c r="Q924" s="26" t="s">
        <v>2254</v>
      </c>
      <c r="R924" s="26" t="s">
        <v>2255</v>
      </c>
      <c r="S924" s="27" t="s">
        <v>2256</v>
      </c>
      <c r="T924" s="26">
        <v>34020204</v>
      </c>
      <c r="U924" s="26" t="s">
        <v>2257</v>
      </c>
      <c r="V924" s="28">
        <v>7280</v>
      </c>
      <c r="W924" s="29">
        <v>18191</v>
      </c>
      <c r="X924" s="30">
        <v>42982</v>
      </c>
      <c r="Y924" s="26" t="s">
        <v>47</v>
      </c>
      <c r="Z924" s="29">
        <v>4600007400</v>
      </c>
      <c r="AA924" s="33">
        <f t="shared" si="14"/>
        <v>1</v>
      </c>
      <c r="AB924" s="31" t="s">
        <v>2419</v>
      </c>
      <c r="AC924" s="32" t="s">
        <v>360</v>
      </c>
      <c r="AD924" s="32" t="s">
        <v>2420</v>
      </c>
      <c r="AE924" s="22" t="s">
        <v>2411</v>
      </c>
      <c r="AF924" s="26" t="s">
        <v>2243</v>
      </c>
      <c r="AG924" s="22" t="s">
        <v>1627</v>
      </c>
    </row>
    <row r="925" spans="1:33" ht="114.75" x14ac:dyDescent="0.25">
      <c r="A925" s="20" t="s">
        <v>2232</v>
      </c>
      <c r="B925" s="21">
        <v>77101604</v>
      </c>
      <c r="C925" s="22" t="s">
        <v>2421</v>
      </c>
      <c r="D925" s="36">
        <v>42979</v>
      </c>
      <c r="E925" s="21" t="s">
        <v>3549</v>
      </c>
      <c r="F925" s="23" t="s">
        <v>4037</v>
      </c>
      <c r="G925" s="23" t="s">
        <v>3665</v>
      </c>
      <c r="H925" s="24">
        <v>84000000</v>
      </c>
      <c r="I925" s="25">
        <v>16843427</v>
      </c>
      <c r="J925" s="23" t="s">
        <v>57</v>
      </c>
      <c r="K925" s="23" t="s">
        <v>3576</v>
      </c>
      <c r="L925" s="22" t="s">
        <v>2234</v>
      </c>
      <c r="M925" s="22" t="s">
        <v>770</v>
      </c>
      <c r="N925" s="22" t="s">
        <v>2235</v>
      </c>
      <c r="O925" s="22" t="s">
        <v>2236</v>
      </c>
      <c r="P925" s="26" t="s">
        <v>2253</v>
      </c>
      <c r="Q925" s="26" t="s">
        <v>2254</v>
      </c>
      <c r="R925" s="26" t="s">
        <v>2255</v>
      </c>
      <c r="S925" s="27" t="s">
        <v>2256</v>
      </c>
      <c r="T925" s="26">
        <v>34020204</v>
      </c>
      <c r="U925" s="26" t="s">
        <v>2257</v>
      </c>
      <c r="V925" s="28">
        <v>7281</v>
      </c>
      <c r="W925" s="29">
        <v>18192</v>
      </c>
      <c r="X925" s="30">
        <v>42982</v>
      </c>
      <c r="Y925" s="26" t="s">
        <v>47</v>
      </c>
      <c r="Z925" s="29">
        <v>4600007403</v>
      </c>
      <c r="AA925" s="33">
        <f t="shared" si="14"/>
        <v>1</v>
      </c>
      <c r="AB925" s="31" t="s">
        <v>2422</v>
      </c>
      <c r="AC925" s="32" t="s">
        <v>360</v>
      </c>
      <c r="AD925" s="32" t="s">
        <v>2423</v>
      </c>
      <c r="AE925" s="22" t="s">
        <v>2411</v>
      </c>
      <c r="AF925" s="26" t="s">
        <v>2243</v>
      </c>
      <c r="AG925" s="22" t="s">
        <v>1627</v>
      </c>
    </row>
    <row r="926" spans="1:33" ht="114.75" x14ac:dyDescent="0.25">
      <c r="A926" s="20" t="s">
        <v>2232</v>
      </c>
      <c r="B926" s="21">
        <v>77101604</v>
      </c>
      <c r="C926" s="22" t="s">
        <v>2424</v>
      </c>
      <c r="D926" s="36">
        <v>42979</v>
      </c>
      <c r="E926" s="21" t="s">
        <v>3549</v>
      </c>
      <c r="F926" s="23" t="s">
        <v>4037</v>
      </c>
      <c r="G926" s="23" t="s">
        <v>3665</v>
      </c>
      <c r="H926" s="24">
        <v>64000000</v>
      </c>
      <c r="I926" s="25">
        <v>15291901</v>
      </c>
      <c r="J926" s="23" t="s">
        <v>57</v>
      </c>
      <c r="K926" s="23" t="s">
        <v>3576</v>
      </c>
      <c r="L926" s="22" t="s">
        <v>2234</v>
      </c>
      <c r="M926" s="22" t="s">
        <v>770</v>
      </c>
      <c r="N926" s="22" t="s">
        <v>2235</v>
      </c>
      <c r="O926" s="22" t="s">
        <v>2236</v>
      </c>
      <c r="P926" s="26" t="s">
        <v>2253</v>
      </c>
      <c r="Q926" s="26" t="s">
        <v>2254</v>
      </c>
      <c r="R926" s="26" t="s">
        <v>2255</v>
      </c>
      <c r="S926" s="27" t="s">
        <v>2256</v>
      </c>
      <c r="T926" s="26">
        <v>34020204</v>
      </c>
      <c r="U926" s="26" t="s">
        <v>2257</v>
      </c>
      <c r="V926" s="28">
        <v>7282</v>
      </c>
      <c r="W926" s="29">
        <v>18193</v>
      </c>
      <c r="X926" s="30">
        <v>42982</v>
      </c>
      <c r="Y926" s="26" t="s">
        <v>47</v>
      </c>
      <c r="Z926" s="29">
        <v>4600007404</v>
      </c>
      <c r="AA926" s="33">
        <f t="shared" si="14"/>
        <v>1</v>
      </c>
      <c r="AB926" s="31" t="s">
        <v>2425</v>
      </c>
      <c r="AC926" s="32" t="s">
        <v>360</v>
      </c>
      <c r="AD926" s="32" t="s">
        <v>2426</v>
      </c>
      <c r="AE926" s="22" t="s">
        <v>2411</v>
      </c>
      <c r="AF926" s="26" t="s">
        <v>2243</v>
      </c>
      <c r="AG926" s="22" t="s">
        <v>1627</v>
      </c>
    </row>
    <row r="927" spans="1:33" ht="127.5" x14ac:dyDescent="0.25">
      <c r="A927" s="20" t="s">
        <v>2232</v>
      </c>
      <c r="B927" s="21">
        <v>77101604</v>
      </c>
      <c r="C927" s="22" t="s">
        <v>2427</v>
      </c>
      <c r="D927" s="36">
        <v>42979</v>
      </c>
      <c r="E927" s="21" t="s">
        <v>3549</v>
      </c>
      <c r="F927" s="23" t="s">
        <v>4037</v>
      </c>
      <c r="G927" s="23" t="s">
        <v>3665</v>
      </c>
      <c r="H927" s="24">
        <v>80000000</v>
      </c>
      <c r="I927" s="25">
        <v>16111104</v>
      </c>
      <c r="J927" s="23" t="s">
        <v>57</v>
      </c>
      <c r="K927" s="23" t="s">
        <v>3576</v>
      </c>
      <c r="L927" s="22" t="s">
        <v>2234</v>
      </c>
      <c r="M927" s="22" t="s">
        <v>770</v>
      </c>
      <c r="N927" s="22" t="s">
        <v>2235</v>
      </c>
      <c r="O927" s="22" t="s">
        <v>2236</v>
      </c>
      <c r="P927" s="26" t="s">
        <v>2253</v>
      </c>
      <c r="Q927" s="26" t="s">
        <v>2254</v>
      </c>
      <c r="R927" s="26" t="s">
        <v>2255</v>
      </c>
      <c r="S927" s="27" t="s">
        <v>2256</v>
      </c>
      <c r="T927" s="26">
        <v>34020204</v>
      </c>
      <c r="U927" s="26" t="s">
        <v>2257</v>
      </c>
      <c r="V927" s="28">
        <v>7283</v>
      </c>
      <c r="W927" s="29">
        <v>18194</v>
      </c>
      <c r="X927" s="30">
        <v>42982</v>
      </c>
      <c r="Y927" s="26" t="s">
        <v>47</v>
      </c>
      <c r="Z927" s="29">
        <v>4600007405</v>
      </c>
      <c r="AA927" s="33">
        <f t="shared" si="14"/>
        <v>1</v>
      </c>
      <c r="AB927" s="31" t="s">
        <v>2428</v>
      </c>
      <c r="AC927" s="32" t="s">
        <v>360</v>
      </c>
      <c r="AD927" s="32" t="s">
        <v>2429</v>
      </c>
      <c r="AE927" s="22" t="s">
        <v>2411</v>
      </c>
      <c r="AF927" s="26" t="s">
        <v>2243</v>
      </c>
      <c r="AG927" s="22" t="s">
        <v>1627</v>
      </c>
    </row>
    <row r="928" spans="1:33" ht="127.5" x14ac:dyDescent="0.25">
      <c r="A928" s="20" t="s">
        <v>2232</v>
      </c>
      <c r="B928" s="21">
        <v>77101604</v>
      </c>
      <c r="C928" s="22" t="s">
        <v>2430</v>
      </c>
      <c r="D928" s="36">
        <v>42979</v>
      </c>
      <c r="E928" s="21" t="s">
        <v>3549</v>
      </c>
      <c r="F928" s="23" t="s">
        <v>4037</v>
      </c>
      <c r="G928" s="23" t="s">
        <v>3665</v>
      </c>
      <c r="H928" s="24">
        <v>80000000</v>
      </c>
      <c r="I928" s="25">
        <v>17941911</v>
      </c>
      <c r="J928" s="23" t="s">
        <v>57</v>
      </c>
      <c r="K928" s="23" t="s">
        <v>3576</v>
      </c>
      <c r="L928" s="22" t="s">
        <v>2234</v>
      </c>
      <c r="M928" s="22" t="s">
        <v>770</v>
      </c>
      <c r="N928" s="22" t="s">
        <v>2235</v>
      </c>
      <c r="O928" s="22" t="s">
        <v>2236</v>
      </c>
      <c r="P928" s="26" t="s">
        <v>2253</v>
      </c>
      <c r="Q928" s="26" t="s">
        <v>2254</v>
      </c>
      <c r="R928" s="26" t="s">
        <v>2255</v>
      </c>
      <c r="S928" s="27" t="s">
        <v>2256</v>
      </c>
      <c r="T928" s="26">
        <v>34020204</v>
      </c>
      <c r="U928" s="26" t="s">
        <v>2257</v>
      </c>
      <c r="V928" s="28">
        <v>7284</v>
      </c>
      <c r="W928" s="29">
        <v>18195</v>
      </c>
      <c r="X928" s="30">
        <v>42982</v>
      </c>
      <c r="Y928" s="26" t="s">
        <v>47</v>
      </c>
      <c r="Z928" s="29">
        <v>4600007406</v>
      </c>
      <c r="AA928" s="33">
        <f t="shared" si="14"/>
        <v>1</v>
      </c>
      <c r="AB928" s="31" t="s">
        <v>2431</v>
      </c>
      <c r="AC928" s="32" t="s">
        <v>360</v>
      </c>
      <c r="AD928" s="32" t="s">
        <v>2432</v>
      </c>
      <c r="AE928" s="22" t="s">
        <v>2411</v>
      </c>
      <c r="AF928" s="26" t="s">
        <v>2243</v>
      </c>
      <c r="AG928" s="22" t="s">
        <v>1627</v>
      </c>
    </row>
    <row r="929" spans="1:33" ht="114.75" x14ac:dyDescent="0.25">
      <c r="A929" s="20" t="s">
        <v>2232</v>
      </c>
      <c r="B929" s="21">
        <v>77101604</v>
      </c>
      <c r="C929" s="22" t="s">
        <v>2433</v>
      </c>
      <c r="D929" s="36">
        <v>42979</v>
      </c>
      <c r="E929" s="21" t="s">
        <v>3549</v>
      </c>
      <c r="F929" s="23" t="s">
        <v>4037</v>
      </c>
      <c r="G929" s="23" t="s">
        <v>3665</v>
      </c>
      <c r="H929" s="24">
        <v>80000000</v>
      </c>
      <c r="I929" s="25">
        <v>16111104</v>
      </c>
      <c r="J929" s="23" t="s">
        <v>57</v>
      </c>
      <c r="K929" s="23" t="s">
        <v>3576</v>
      </c>
      <c r="L929" s="22" t="s">
        <v>2234</v>
      </c>
      <c r="M929" s="22" t="s">
        <v>770</v>
      </c>
      <c r="N929" s="22" t="s">
        <v>2235</v>
      </c>
      <c r="O929" s="22" t="s">
        <v>2236</v>
      </c>
      <c r="P929" s="26" t="s">
        <v>2253</v>
      </c>
      <c r="Q929" s="26" t="s">
        <v>2254</v>
      </c>
      <c r="R929" s="26" t="s">
        <v>2255</v>
      </c>
      <c r="S929" s="27" t="s">
        <v>2256</v>
      </c>
      <c r="T929" s="26">
        <v>34020204</v>
      </c>
      <c r="U929" s="26" t="s">
        <v>2257</v>
      </c>
      <c r="V929" s="28">
        <v>7285</v>
      </c>
      <c r="W929" s="29">
        <v>18196</v>
      </c>
      <c r="X929" s="30">
        <v>42982</v>
      </c>
      <c r="Y929" s="26" t="s">
        <v>47</v>
      </c>
      <c r="Z929" s="29">
        <v>4600007407</v>
      </c>
      <c r="AA929" s="33">
        <f t="shared" si="14"/>
        <v>1</v>
      </c>
      <c r="AB929" s="31" t="s">
        <v>2434</v>
      </c>
      <c r="AC929" s="32" t="s">
        <v>360</v>
      </c>
      <c r="AD929" s="32" t="s">
        <v>2435</v>
      </c>
      <c r="AE929" s="22" t="s">
        <v>2411</v>
      </c>
      <c r="AF929" s="26" t="s">
        <v>2243</v>
      </c>
      <c r="AG929" s="22" t="s">
        <v>1627</v>
      </c>
    </row>
    <row r="930" spans="1:33" ht="105" x14ac:dyDescent="0.25">
      <c r="A930" s="20" t="s">
        <v>2232</v>
      </c>
      <c r="B930" s="21">
        <v>77101604</v>
      </c>
      <c r="C930" s="22" t="s">
        <v>2436</v>
      </c>
      <c r="D930" s="36">
        <v>42979</v>
      </c>
      <c r="E930" s="21" t="s">
        <v>3549</v>
      </c>
      <c r="F930" s="23" t="s">
        <v>4037</v>
      </c>
      <c r="G930" s="23" t="s">
        <v>3665</v>
      </c>
      <c r="H930" s="24">
        <v>120000000</v>
      </c>
      <c r="I930" s="25">
        <v>23434333</v>
      </c>
      <c r="J930" s="23" t="s">
        <v>57</v>
      </c>
      <c r="K930" s="23" t="s">
        <v>3576</v>
      </c>
      <c r="L930" s="22" t="s">
        <v>2234</v>
      </c>
      <c r="M930" s="22" t="s">
        <v>770</v>
      </c>
      <c r="N930" s="22" t="s">
        <v>2235</v>
      </c>
      <c r="O930" s="22" t="s">
        <v>2236</v>
      </c>
      <c r="P930" s="26" t="s">
        <v>2253</v>
      </c>
      <c r="Q930" s="26" t="s">
        <v>2254</v>
      </c>
      <c r="R930" s="26" t="s">
        <v>2255</v>
      </c>
      <c r="S930" s="27" t="s">
        <v>2256</v>
      </c>
      <c r="T930" s="26">
        <v>34020204</v>
      </c>
      <c r="U930" s="26" t="s">
        <v>2257</v>
      </c>
      <c r="V930" s="28">
        <v>7286</v>
      </c>
      <c r="W930" s="29">
        <v>18197</v>
      </c>
      <c r="X930" s="30">
        <v>42982</v>
      </c>
      <c r="Y930" s="26" t="s">
        <v>47</v>
      </c>
      <c r="Z930" s="29">
        <v>4600007408</v>
      </c>
      <c r="AA930" s="33">
        <f t="shared" si="14"/>
        <v>1</v>
      </c>
      <c r="AB930" s="31" t="s">
        <v>2437</v>
      </c>
      <c r="AC930" s="32" t="s">
        <v>360</v>
      </c>
      <c r="AD930" s="32" t="s">
        <v>2438</v>
      </c>
      <c r="AE930" s="22" t="s">
        <v>2411</v>
      </c>
      <c r="AF930" s="26" t="s">
        <v>2243</v>
      </c>
      <c r="AG930" s="22" t="s">
        <v>1627</v>
      </c>
    </row>
    <row r="931" spans="1:33" ht="105" x14ac:dyDescent="0.25">
      <c r="A931" s="20" t="s">
        <v>2232</v>
      </c>
      <c r="B931" s="21">
        <v>77101604</v>
      </c>
      <c r="C931" s="22" t="s">
        <v>2439</v>
      </c>
      <c r="D931" s="36">
        <v>42979</v>
      </c>
      <c r="E931" s="21" t="s">
        <v>3549</v>
      </c>
      <c r="F931" s="23" t="s">
        <v>4037</v>
      </c>
      <c r="G931" s="23" t="s">
        <v>3665</v>
      </c>
      <c r="H931" s="24">
        <v>60000000</v>
      </c>
      <c r="I931" s="25">
        <v>11717167</v>
      </c>
      <c r="J931" s="23" t="s">
        <v>57</v>
      </c>
      <c r="K931" s="23" t="s">
        <v>3576</v>
      </c>
      <c r="L931" s="22" t="s">
        <v>2234</v>
      </c>
      <c r="M931" s="22" t="s">
        <v>770</v>
      </c>
      <c r="N931" s="22" t="s">
        <v>2235</v>
      </c>
      <c r="O931" s="22" t="s">
        <v>2236</v>
      </c>
      <c r="P931" s="26" t="s">
        <v>2253</v>
      </c>
      <c r="Q931" s="26" t="s">
        <v>2254</v>
      </c>
      <c r="R931" s="26" t="s">
        <v>2255</v>
      </c>
      <c r="S931" s="27" t="s">
        <v>2256</v>
      </c>
      <c r="T931" s="26">
        <v>34020204</v>
      </c>
      <c r="U931" s="26" t="s">
        <v>2257</v>
      </c>
      <c r="V931" s="28">
        <v>7287</v>
      </c>
      <c r="W931" s="29">
        <v>18198</v>
      </c>
      <c r="X931" s="30">
        <v>42982</v>
      </c>
      <c r="Y931" s="26" t="s">
        <v>47</v>
      </c>
      <c r="Z931" s="29">
        <v>4600007409</v>
      </c>
      <c r="AA931" s="33">
        <f t="shared" si="14"/>
        <v>1</v>
      </c>
      <c r="AB931" s="31" t="s">
        <v>2440</v>
      </c>
      <c r="AC931" s="32" t="s">
        <v>360</v>
      </c>
      <c r="AD931" s="32" t="s">
        <v>2441</v>
      </c>
      <c r="AE931" s="22" t="s">
        <v>2411</v>
      </c>
      <c r="AF931" s="26" t="s">
        <v>2243</v>
      </c>
      <c r="AG931" s="22" t="s">
        <v>1627</v>
      </c>
    </row>
    <row r="932" spans="1:33" ht="105" x14ac:dyDescent="0.25">
      <c r="A932" s="20" t="s">
        <v>2232</v>
      </c>
      <c r="B932" s="21">
        <v>77101604</v>
      </c>
      <c r="C932" s="22" t="s">
        <v>2442</v>
      </c>
      <c r="D932" s="36">
        <v>42979</v>
      </c>
      <c r="E932" s="21" t="s">
        <v>3549</v>
      </c>
      <c r="F932" s="23" t="s">
        <v>4037</v>
      </c>
      <c r="G932" s="23" t="s">
        <v>3665</v>
      </c>
      <c r="H932" s="24">
        <v>200000000</v>
      </c>
      <c r="I932" s="25">
        <v>41010083</v>
      </c>
      <c r="J932" s="23" t="s">
        <v>57</v>
      </c>
      <c r="K932" s="23" t="s">
        <v>3576</v>
      </c>
      <c r="L932" s="22" t="s">
        <v>2234</v>
      </c>
      <c r="M932" s="22" t="s">
        <v>770</v>
      </c>
      <c r="N932" s="22" t="s">
        <v>2235</v>
      </c>
      <c r="O932" s="22" t="s">
        <v>2236</v>
      </c>
      <c r="P932" s="26" t="s">
        <v>2253</v>
      </c>
      <c r="Q932" s="26" t="s">
        <v>2254</v>
      </c>
      <c r="R932" s="26" t="s">
        <v>2255</v>
      </c>
      <c r="S932" s="27" t="s">
        <v>2256</v>
      </c>
      <c r="T932" s="26">
        <v>34020204</v>
      </c>
      <c r="U932" s="26" t="s">
        <v>2257</v>
      </c>
      <c r="V932" s="28">
        <v>7316</v>
      </c>
      <c r="W932" s="29">
        <v>18214</v>
      </c>
      <c r="X932" s="30">
        <v>42982</v>
      </c>
      <c r="Y932" s="26" t="s">
        <v>47</v>
      </c>
      <c r="Z932" s="29">
        <v>4600007410</v>
      </c>
      <c r="AA932" s="33">
        <f t="shared" si="14"/>
        <v>1</v>
      </c>
      <c r="AB932" s="31" t="s">
        <v>2443</v>
      </c>
      <c r="AC932" s="32" t="s">
        <v>360</v>
      </c>
      <c r="AD932" s="32" t="s">
        <v>2444</v>
      </c>
      <c r="AE932" s="22" t="s">
        <v>2411</v>
      </c>
      <c r="AF932" s="26" t="s">
        <v>2243</v>
      </c>
      <c r="AG932" s="22" t="s">
        <v>1627</v>
      </c>
    </row>
    <row r="933" spans="1:33" ht="178.5" x14ac:dyDescent="0.25">
      <c r="A933" s="20" t="s">
        <v>2232</v>
      </c>
      <c r="B933" s="21">
        <v>77101604</v>
      </c>
      <c r="C933" s="22" t="s">
        <v>2445</v>
      </c>
      <c r="D933" s="36">
        <v>43040</v>
      </c>
      <c r="E933" s="21" t="s">
        <v>3562</v>
      </c>
      <c r="F933" s="23" t="s">
        <v>4037</v>
      </c>
      <c r="G933" s="23" t="s">
        <v>3665</v>
      </c>
      <c r="H933" s="24">
        <v>26996104</v>
      </c>
      <c r="I933" s="25">
        <v>26996104</v>
      </c>
      <c r="J933" s="23" t="s">
        <v>57</v>
      </c>
      <c r="K933" s="23" t="s">
        <v>3576</v>
      </c>
      <c r="L933" s="22" t="s">
        <v>2234</v>
      </c>
      <c r="M933" s="22" t="s">
        <v>770</v>
      </c>
      <c r="N933" s="22" t="s">
        <v>2235</v>
      </c>
      <c r="O933" s="22" t="s">
        <v>2236</v>
      </c>
      <c r="P933" s="26" t="s">
        <v>2253</v>
      </c>
      <c r="Q933" s="26" t="s">
        <v>2254</v>
      </c>
      <c r="R933" s="26" t="s">
        <v>2255</v>
      </c>
      <c r="S933" s="27" t="s">
        <v>2256</v>
      </c>
      <c r="T933" s="26">
        <v>34020204</v>
      </c>
      <c r="U933" s="26" t="s">
        <v>2257</v>
      </c>
      <c r="V933" s="28" t="s">
        <v>2446</v>
      </c>
      <c r="W933" s="29" t="s">
        <v>47</v>
      </c>
      <c r="X933" s="30">
        <v>43039</v>
      </c>
      <c r="Y933" s="26" t="s">
        <v>47</v>
      </c>
      <c r="Z933" s="29" t="s">
        <v>2446</v>
      </c>
      <c r="AA933" s="33">
        <f t="shared" si="14"/>
        <v>1</v>
      </c>
      <c r="AB933" s="31" t="s">
        <v>2447</v>
      </c>
      <c r="AC933" s="32" t="s">
        <v>360</v>
      </c>
      <c r="AD933" s="32" t="s">
        <v>2448</v>
      </c>
      <c r="AE933" s="22" t="s">
        <v>2258</v>
      </c>
      <c r="AF933" s="26" t="s">
        <v>2243</v>
      </c>
      <c r="AG933" s="22" t="s">
        <v>1627</v>
      </c>
    </row>
    <row r="934" spans="1:33" ht="191.25" x14ac:dyDescent="0.25">
      <c r="A934" s="20" t="s">
        <v>2232</v>
      </c>
      <c r="B934" s="21">
        <v>77101604</v>
      </c>
      <c r="C934" s="22" t="s">
        <v>2449</v>
      </c>
      <c r="D934" s="36">
        <v>43040</v>
      </c>
      <c r="E934" s="21" t="s">
        <v>3562</v>
      </c>
      <c r="F934" s="23" t="s">
        <v>4037</v>
      </c>
      <c r="G934" s="23" t="s">
        <v>3665</v>
      </c>
      <c r="H934" s="24">
        <v>104640373</v>
      </c>
      <c r="I934" s="25">
        <v>104640373</v>
      </c>
      <c r="J934" s="23" t="s">
        <v>57</v>
      </c>
      <c r="K934" s="23" t="s">
        <v>3576</v>
      </c>
      <c r="L934" s="22" t="s">
        <v>2234</v>
      </c>
      <c r="M934" s="22" t="s">
        <v>770</v>
      </c>
      <c r="N934" s="22" t="s">
        <v>2235</v>
      </c>
      <c r="O934" s="22" t="s">
        <v>2236</v>
      </c>
      <c r="P934" s="26" t="s">
        <v>2253</v>
      </c>
      <c r="Q934" s="26" t="s">
        <v>2254</v>
      </c>
      <c r="R934" s="26" t="s">
        <v>2255</v>
      </c>
      <c r="S934" s="27" t="s">
        <v>2256</v>
      </c>
      <c r="T934" s="26">
        <v>34020204</v>
      </c>
      <c r="U934" s="26" t="s">
        <v>2257</v>
      </c>
      <c r="V934" s="28" t="s">
        <v>2450</v>
      </c>
      <c r="W934" s="29" t="s">
        <v>47</v>
      </c>
      <c r="X934" s="30">
        <v>43039</v>
      </c>
      <c r="Y934" s="26" t="s">
        <v>47</v>
      </c>
      <c r="Z934" s="29" t="s">
        <v>2450</v>
      </c>
      <c r="AA934" s="33">
        <f t="shared" si="14"/>
        <v>1</v>
      </c>
      <c r="AB934" s="31" t="s">
        <v>2451</v>
      </c>
      <c r="AC934" s="32" t="s">
        <v>360</v>
      </c>
      <c r="AD934" s="32" t="s">
        <v>2452</v>
      </c>
      <c r="AE934" s="22" t="s">
        <v>2258</v>
      </c>
      <c r="AF934" s="26" t="s">
        <v>2243</v>
      </c>
      <c r="AG934" s="22" t="s">
        <v>1627</v>
      </c>
    </row>
    <row r="935" spans="1:33" ht="191.25" x14ac:dyDescent="0.25">
      <c r="A935" s="20" t="s">
        <v>2232</v>
      </c>
      <c r="B935" s="21">
        <v>77101604</v>
      </c>
      <c r="C935" s="22" t="s">
        <v>2453</v>
      </c>
      <c r="D935" s="36">
        <v>43040</v>
      </c>
      <c r="E935" s="21" t="s">
        <v>3562</v>
      </c>
      <c r="F935" s="23" t="s">
        <v>4037</v>
      </c>
      <c r="G935" s="23" t="s">
        <v>3665</v>
      </c>
      <c r="H935" s="24">
        <v>50028707</v>
      </c>
      <c r="I935" s="25">
        <v>50028707</v>
      </c>
      <c r="J935" s="23" t="s">
        <v>57</v>
      </c>
      <c r="K935" s="23" t="s">
        <v>3576</v>
      </c>
      <c r="L935" s="22" t="s">
        <v>2234</v>
      </c>
      <c r="M935" s="22" t="s">
        <v>770</v>
      </c>
      <c r="N935" s="22" t="s">
        <v>2235</v>
      </c>
      <c r="O935" s="22" t="s">
        <v>2236</v>
      </c>
      <c r="P935" s="26" t="s">
        <v>2253</v>
      </c>
      <c r="Q935" s="26" t="s">
        <v>2254</v>
      </c>
      <c r="R935" s="26" t="s">
        <v>2255</v>
      </c>
      <c r="S935" s="27" t="s">
        <v>2256</v>
      </c>
      <c r="T935" s="26">
        <v>34020204</v>
      </c>
      <c r="U935" s="26" t="s">
        <v>2257</v>
      </c>
      <c r="V935" s="28" t="s">
        <v>2454</v>
      </c>
      <c r="W935" s="29" t="s">
        <v>47</v>
      </c>
      <c r="X935" s="30">
        <v>43039</v>
      </c>
      <c r="Y935" s="26" t="s">
        <v>47</v>
      </c>
      <c r="Z935" s="29" t="s">
        <v>2454</v>
      </c>
      <c r="AA935" s="33">
        <f t="shared" si="14"/>
        <v>1</v>
      </c>
      <c r="AB935" s="31" t="s">
        <v>2455</v>
      </c>
      <c r="AC935" s="32" t="s">
        <v>360</v>
      </c>
      <c r="AD935" s="32" t="s">
        <v>2456</v>
      </c>
      <c r="AE935" s="22" t="s">
        <v>2258</v>
      </c>
      <c r="AF935" s="26" t="s">
        <v>2243</v>
      </c>
      <c r="AG935" s="22" t="s">
        <v>1627</v>
      </c>
    </row>
    <row r="936" spans="1:33" ht="178.5" x14ac:dyDescent="0.25">
      <c r="A936" s="20" t="s">
        <v>2232</v>
      </c>
      <c r="B936" s="21">
        <v>77101604</v>
      </c>
      <c r="C936" s="22" t="s">
        <v>2457</v>
      </c>
      <c r="D936" s="36">
        <v>43040</v>
      </c>
      <c r="E936" s="21" t="s">
        <v>3562</v>
      </c>
      <c r="F936" s="23" t="s">
        <v>4037</v>
      </c>
      <c r="G936" s="23" t="s">
        <v>3665</v>
      </c>
      <c r="H936" s="24">
        <v>54276652</v>
      </c>
      <c r="I936" s="25">
        <v>54276652</v>
      </c>
      <c r="J936" s="23" t="s">
        <v>57</v>
      </c>
      <c r="K936" s="23" t="s">
        <v>3576</v>
      </c>
      <c r="L936" s="22" t="s">
        <v>2234</v>
      </c>
      <c r="M936" s="22" t="s">
        <v>770</v>
      </c>
      <c r="N936" s="22" t="s">
        <v>2235</v>
      </c>
      <c r="O936" s="22" t="s">
        <v>2236</v>
      </c>
      <c r="P936" s="26" t="s">
        <v>2253</v>
      </c>
      <c r="Q936" s="26" t="s">
        <v>2254</v>
      </c>
      <c r="R936" s="26" t="s">
        <v>2255</v>
      </c>
      <c r="S936" s="27" t="s">
        <v>2256</v>
      </c>
      <c r="T936" s="26">
        <v>34020204</v>
      </c>
      <c r="U936" s="26" t="s">
        <v>2257</v>
      </c>
      <c r="V936" s="28" t="s">
        <v>2458</v>
      </c>
      <c r="W936" s="29" t="s">
        <v>47</v>
      </c>
      <c r="X936" s="30">
        <v>43039</v>
      </c>
      <c r="Y936" s="26" t="s">
        <v>47</v>
      </c>
      <c r="Z936" s="29" t="s">
        <v>2458</v>
      </c>
      <c r="AA936" s="33">
        <f t="shared" si="14"/>
        <v>1</v>
      </c>
      <c r="AB936" s="31" t="s">
        <v>2459</v>
      </c>
      <c r="AC936" s="32" t="s">
        <v>360</v>
      </c>
      <c r="AD936" s="32" t="s">
        <v>2460</v>
      </c>
      <c r="AE936" s="22" t="s">
        <v>2258</v>
      </c>
      <c r="AF936" s="26" t="s">
        <v>2243</v>
      </c>
      <c r="AG936" s="22" t="s">
        <v>1627</v>
      </c>
    </row>
    <row r="937" spans="1:33" ht="178.5" x14ac:dyDescent="0.25">
      <c r="A937" s="20" t="s">
        <v>2232</v>
      </c>
      <c r="B937" s="21">
        <v>77101604</v>
      </c>
      <c r="C937" s="22" t="s">
        <v>2461</v>
      </c>
      <c r="D937" s="36">
        <v>43040</v>
      </c>
      <c r="E937" s="21" t="s">
        <v>3562</v>
      </c>
      <c r="F937" s="23" t="s">
        <v>4037</v>
      </c>
      <c r="G937" s="23" t="s">
        <v>3665</v>
      </c>
      <c r="H937" s="24">
        <v>54276652</v>
      </c>
      <c r="I937" s="25">
        <v>54276652</v>
      </c>
      <c r="J937" s="23" t="s">
        <v>57</v>
      </c>
      <c r="K937" s="23" t="s">
        <v>3576</v>
      </c>
      <c r="L937" s="22" t="s">
        <v>2234</v>
      </c>
      <c r="M937" s="22" t="s">
        <v>770</v>
      </c>
      <c r="N937" s="22" t="s">
        <v>2235</v>
      </c>
      <c r="O937" s="22" t="s">
        <v>2236</v>
      </c>
      <c r="P937" s="26" t="s">
        <v>2253</v>
      </c>
      <c r="Q937" s="26" t="s">
        <v>2254</v>
      </c>
      <c r="R937" s="26" t="s">
        <v>2255</v>
      </c>
      <c r="S937" s="27" t="s">
        <v>2256</v>
      </c>
      <c r="T937" s="26">
        <v>34020204</v>
      </c>
      <c r="U937" s="26" t="s">
        <v>2257</v>
      </c>
      <c r="V937" s="28" t="s">
        <v>2462</v>
      </c>
      <c r="W937" s="29" t="s">
        <v>47</v>
      </c>
      <c r="X937" s="30">
        <v>43048</v>
      </c>
      <c r="Y937" s="26" t="s">
        <v>47</v>
      </c>
      <c r="Z937" s="29" t="s">
        <v>2462</v>
      </c>
      <c r="AA937" s="33">
        <f t="shared" si="14"/>
        <v>1</v>
      </c>
      <c r="AB937" s="31" t="s">
        <v>2463</v>
      </c>
      <c r="AC937" s="32" t="s">
        <v>360</v>
      </c>
      <c r="AD937" s="32" t="s">
        <v>2464</v>
      </c>
      <c r="AE937" s="22" t="s">
        <v>2258</v>
      </c>
      <c r="AF937" s="26" t="s">
        <v>2243</v>
      </c>
      <c r="AG937" s="22" t="s">
        <v>1627</v>
      </c>
    </row>
    <row r="938" spans="1:33" ht="90" x14ac:dyDescent="0.25">
      <c r="A938" s="20" t="s">
        <v>2232</v>
      </c>
      <c r="B938" s="21">
        <v>77101604</v>
      </c>
      <c r="C938" s="22" t="s">
        <v>2465</v>
      </c>
      <c r="D938" s="36">
        <v>43252</v>
      </c>
      <c r="E938" s="21" t="s">
        <v>3550</v>
      </c>
      <c r="F938" s="23" t="s">
        <v>4037</v>
      </c>
      <c r="G938" s="23" t="s">
        <v>3665</v>
      </c>
      <c r="H938" s="24">
        <v>350000000</v>
      </c>
      <c r="I938" s="25">
        <v>350000000</v>
      </c>
      <c r="J938" s="23" t="s">
        <v>3579</v>
      </c>
      <c r="K938" s="23" t="s">
        <v>47</v>
      </c>
      <c r="L938" s="22" t="s">
        <v>2234</v>
      </c>
      <c r="M938" s="22" t="s">
        <v>770</v>
      </c>
      <c r="N938" s="22" t="s">
        <v>2235</v>
      </c>
      <c r="O938" s="22" t="s">
        <v>2236</v>
      </c>
      <c r="P938" s="26" t="s">
        <v>2253</v>
      </c>
      <c r="Q938" s="26" t="s">
        <v>2254</v>
      </c>
      <c r="R938" s="26" t="s">
        <v>2255</v>
      </c>
      <c r="S938" s="27" t="s">
        <v>2256</v>
      </c>
      <c r="T938" s="26">
        <v>34020204</v>
      </c>
      <c r="U938" s="26" t="s">
        <v>2257</v>
      </c>
      <c r="V938" s="28"/>
      <c r="W938" s="29"/>
      <c r="X938" s="30"/>
      <c r="Y938" s="26"/>
      <c r="Z938" s="29"/>
      <c r="AA938" s="33" t="str">
        <f t="shared" si="14"/>
        <v/>
      </c>
      <c r="AB938" s="31"/>
      <c r="AC938" s="32"/>
      <c r="AD938" s="32"/>
      <c r="AE938" s="22" t="s">
        <v>2466</v>
      </c>
      <c r="AF938" s="26" t="s">
        <v>2243</v>
      </c>
      <c r="AG938" s="22" t="s">
        <v>1627</v>
      </c>
    </row>
    <row r="939" spans="1:33" ht="60" x14ac:dyDescent="0.25">
      <c r="A939" s="20" t="s">
        <v>2232</v>
      </c>
      <c r="B939" s="21">
        <v>77101703</v>
      </c>
      <c r="C939" s="22" t="s">
        <v>2467</v>
      </c>
      <c r="D939" s="36">
        <v>43252</v>
      </c>
      <c r="E939" s="21" t="s">
        <v>3550</v>
      </c>
      <c r="F939" s="23" t="s">
        <v>4037</v>
      </c>
      <c r="G939" s="23" t="s">
        <v>3665</v>
      </c>
      <c r="H939" s="24">
        <v>101281203</v>
      </c>
      <c r="I939" s="25">
        <v>101281203</v>
      </c>
      <c r="J939" s="23" t="s">
        <v>3579</v>
      </c>
      <c r="K939" s="23" t="s">
        <v>47</v>
      </c>
      <c r="L939" s="22" t="s">
        <v>2234</v>
      </c>
      <c r="M939" s="22" t="s">
        <v>770</v>
      </c>
      <c r="N939" s="22" t="s">
        <v>2235</v>
      </c>
      <c r="O939" s="22" t="s">
        <v>2236</v>
      </c>
      <c r="P939" s="26" t="s">
        <v>2468</v>
      </c>
      <c r="Q939" s="26" t="s">
        <v>2469</v>
      </c>
      <c r="R939" s="26" t="s">
        <v>2467</v>
      </c>
      <c r="S939" s="27" t="s">
        <v>2470</v>
      </c>
      <c r="T939" s="26">
        <v>34020301</v>
      </c>
      <c r="U939" s="26" t="s">
        <v>2471</v>
      </c>
      <c r="V939" s="28"/>
      <c r="W939" s="29"/>
      <c r="X939" s="30"/>
      <c r="Y939" s="26"/>
      <c r="Z939" s="29"/>
      <c r="AA939" s="33" t="str">
        <f t="shared" si="14"/>
        <v/>
      </c>
      <c r="AB939" s="31"/>
      <c r="AC939" s="32"/>
      <c r="AD939" s="32"/>
      <c r="AE939" s="22" t="s">
        <v>2472</v>
      </c>
      <c r="AF939" s="26" t="s">
        <v>2243</v>
      </c>
      <c r="AG939" s="22" t="s">
        <v>1627</v>
      </c>
    </row>
    <row r="940" spans="1:33" ht="60" x14ac:dyDescent="0.25">
      <c r="A940" s="20" t="s">
        <v>2232</v>
      </c>
      <c r="B940" s="21">
        <v>77101703</v>
      </c>
      <c r="C940" s="22" t="s">
        <v>4798</v>
      </c>
      <c r="D940" s="36">
        <v>43282</v>
      </c>
      <c r="E940" s="21" t="s">
        <v>3552</v>
      </c>
      <c r="F940" s="23" t="s">
        <v>4037</v>
      </c>
      <c r="G940" s="23" t="s">
        <v>3665</v>
      </c>
      <c r="H940" s="24">
        <v>200000000</v>
      </c>
      <c r="I940" s="25">
        <v>200000000</v>
      </c>
      <c r="J940" s="23" t="s">
        <v>3579</v>
      </c>
      <c r="K940" s="23" t="s">
        <v>47</v>
      </c>
      <c r="L940" s="22" t="s">
        <v>2234</v>
      </c>
      <c r="M940" s="22" t="s">
        <v>770</v>
      </c>
      <c r="N940" s="22" t="s">
        <v>2235</v>
      </c>
      <c r="O940" s="22" t="s">
        <v>2236</v>
      </c>
      <c r="P940" s="26" t="s">
        <v>2468</v>
      </c>
      <c r="Q940" s="26" t="s">
        <v>2473</v>
      </c>
      <c r="R940" s="26" t="s">
        <v>2467</v>
      </c>
      <c r="S940" s="27" t="s">
        <v>2470</v>
      </c>
      <c r="T940" s="26">
        <v>34020302</v>
      </c>
      <c r="U940" s="26" t="s">
        <v>2474</v>
      </c>
      <c r="V940" s="28"/>
      <c r="W940" s="29"/>
      <c r="X940" s="30"/>
      <c r="Y940" s="26"/>
      <c r="Z940" s="29"/>
      <c r="AA940" s="33" t="str">
        <f t="shared" si="14"/>
        <v/>
      </c>
      <c r="AB940" s="31"/>
      <c r="AC940" s="32"/>
      <c r="AD940" s="32"/>
      <c r="AE940" s="22" t="s">
        <v>2475</v>
      </c>
      <c r="AF940" s="26" t="s">
        <v>2243</v>
      </c>
      <c r="AG940" s="22" t="s">
        <v>1627</v>
      </c>
    </row>
    <row r="941" spans="1:33" ht="60" x14ac:dyDescent="0.25">
      <c r="A941" s="20" t="s">
        <v>2232</v>
      </c>
      <c r="B941" s="21">
        <v>77101604</v>
      </c>
      <c r="C941" s="22" t="s">
        <v>2476</v>
      </c>
      <c r="D941" s="36">
        <v>43252</v>
      </c>
      <c r="E941" s="21" t="s">
        <v>3550</v>
      </c>
      <c r="F941" s="23" t="s">
        <v>4037</v>
      </c>
      <c r="G941" s="23" t="s">
        <v>3665</v>
      </c>
      <c r="H941" s="24">
        <v>225000000</v>
      </c>
      <c r="I941" s="25">
        <v>225000000</v>
      </c>
      <c r="J941" s="23" t="s">
        <v>3579</v>
      </c>
      <c r="K941" s="23" t="s">
        <v>47</v>
      </c>
      <c r="L941" s="22" t="s">
        <v>2234</v>
      </c>
      <c r="M941" s="22" t="s">
        <v>770</v>
      </c>
      <c r="N941" s="22" t="s">
        <v>2235</v>
      </c>
      <c r="O941" s="22" t="s">
        <v>2236</v>
      </c>
      <c r="P941" s="26" t="s">
        <v>2246</v>
      </c>
      <c r="Q941" s="26" t="s">
        <v>2477</v>
      </c>
      <c r="R941" s="26" t="s">
        <v>2248</v>
      </c>
      <c r="S941" s="27" t="s">
        <v>2249</v>
      </c>
      <c r="T941" s="26">
        <v>34020106</v>
      </c>
      <c r="U941" s="26" t="s">
        <v>2478</v>
      </c>
      <c r="V941" s="28"/>
      <c r="W941" s="29"/>
      <c r="X941" s="30"/>
      <c r="Y941" s="26"/>
      <c r="Z941" s="29"/>
      <c r="AA941" s="33" t="str">
        <f t="shared" si="14"/>
        <v/>
      </c>
      <c r="AB941" s="31"/>
      <c r="AC941" s="32"/>
      <c r="AD941" s="32"/>
      <c r="AE941" s="22" t="s">
        <v>2479</v>
      </c>
      <c r="AF941" s="26" t="s">
        <v>2243</v>
      </c>
      <c r="AG941" s="22" t="s">
        <v>1627</v>
      </c>
    </row>
    <row r="942" spans="1:33" ht="60" x14ac:dyDescent="0.25">
      <c r="A942" s="20" t="s">
        <v>2232</v>
      </c>
      <c r="B942" s="21">
        <v>77101604</v>
      </c>
      <c r="C942" s="22" t="s">
        <v>4799</v>
      </c>
      <c r="D942" s="36">
        <v>43132</v>
      </c>
      <c r="E942" s="21" t="s">
        <v>4800</v>
      </c>
      <c r="F942" s="23" t="s">
        <v>3696</v>
      </c>
      <c r="G942" s="23" t="s">
        <v>3665</v>
      </c>
      <c r="H942" s="24">
        <v>75000000</v>
      </c>
      <c r="I942" s="25">
        <v>75000000</v>
      </c>
      <c r="J942" s="23" t="s">
        <v>3579</v>
      </c>
      <c r="K942" s="23" t="s">
        <v>47</v>
      </c>
      <c r="L942" s="22" t="s">
        <v>2234</v>
      </c>
      <c r="M942" s="22" t="s">
        <v>770</v>
      </c>
      <c r="N942" s="22" t="s">
        <v>2235</v>
      </c>
      <c r="O942" s="22" t="s">
        <v>2236</v>
      </c>
      <c r="P942" s="26" t="s">
        <v>2246</v>
      </c>
      <c r="Q942" s="26" t="s">
        <v>2480</v>
      </c>
      <c r="R942" s="26" t="s">
        <v>2248</v>
      </c>
      <c r="S942" s="27" t="s">
        <v>2249</v>
      </c>
      <c r="T942" s="26">
        <v>34020103</v>
      </c>
      <c r="U942" s="26" t="s">
        <v>2481</v>
      </c>
      <c r="V942" s="28">
        <v>7509</v>
      </c>
      <c r="W942" s="29">
        <v>18801</v>
      </c>
      <c r="X942" s="30">
        <v>43019</v>
      </c>
      <c r="Y942" s="26" t="s">
        <v>47</v>
      </c>
      <c r="Z942" s="29">
        <v>4600007586</v>
      </c>
      <c r="AA942" s="33">
        <f t="shared" si="14"/>
        <v>1</v>
      </c>
      <c r="AB942" s="31" t="s">
        <v>4801</v>
      </c>
      <c r="AC942" s="32" t="s">
        <v>360</v>
      </c>
      <c r="AD942" s="32"/>
      <c r="AE942" s="22" t="s">
        <v>2482</v>
      </c>
      <c r="AF942" s="26" t="s">
        <v>2243</v>
      </c>
      <c r="AG942" s="22" t="s">
        <v>1627</v>
      </c>
    </row>
    <row r="943" spans="1:33" ht="60" x14ac:dyDescent="0.25">
      <c r="A943" s="20" t="s">
        <v>2232</v>
      </c>
      <c r="B943" s="21">
        <v>77101703</v>
      </c>
      <c r="C943" s="22" t="s">
        <v>2483</v>
      </c>
      <c r="D943" s="36">
        <v>43252</v>
      </c>
      <c r="E943" s="21" t="s">
        <v>3550</v>
      </c>
      <c r="F943" s="23" t="s">
        <v>4037</v>
      </c>
      <c r="G943" s="23" t="s">
        <v>3665</v>
      </c>
      <c r="H943" s="24">
        <v>60000000</v>
      </c>
      <c r="I943" s="25">
        <v>60000000</v>
      </c>
      <c r="J943" s="23" t="s">
        <v>3579</v>
      </c>
      <c r="K943" s="23" t="s">
        <v>47</v>
      </c>
      <c r="L943" s="22" t="s">
        <v>2234</v>
      </c>
      <c r="M943" s="22" t="s">
        <v>770</v>
      </c>
      <c r="N943" s="22" t="s">
        <v>2235</v>
      </c>
      <c r="O943" s="22" t="s">
        <v>2236</v>
      </c>
      <c r="P943" s="26" t="s">
        <v>2253</v>
      </c>
      <c r="Q943" s="26" t="s">
        <v>2484</v>
      </c>
      <c r="R943" s="26" t="s">
        <v>2255</v>
      </c>
      <c r="S943" s="27" t="s">
        <v>2256</v>
      </c>
      <c r="T943" s="26">
        <v>34020206</v>
      </c>
      <c r="U943" s="26" t="s">
        <v>2485</v>
      </c>
      <c r="V943" s="28"/>
      <c r="W943" s="29"/>
      <c r="X943" s="30"/>
      <c r="Y943" s="26"/>
      <c r="Z943" s="29"/>
      <c r="AA943" s="33" t="str">
        <f t="shared" si="14"/>
        <v/>
      </c>
      <c r="AB943" s="31"/>
      <c r="AC943" s="32"/>
      <c r="AD943" s="32"/>
      <c r="AE943" s="22" t="s">
        <v>2486</v>
      </c>
      <c r="AF943" s="26" t="s">
        <v>2243</v>
      </c>
      <c r="AG943" s="22" t="s">
        <v>1627</v>
      </c>
    </row>
    <row r="944" spans="1:33" ht="60" x14ac:dyDescent="0.25">
      <c r="A944" s="20" t="s">
        <v>2232</v>
      </c>
      <c r="B944" s="21">
        <v>77101703</v>
      </c>
      <c r="C944" s="22" t="s">
        <v>2487</v>
      </c>
      <c r="D944" s="36">
        <v>43282</v>
      </c>
      <c r="E944" s="21" t="s">
        <v>3550</v>
      </c>
      <c r="F944" s="23" t="s">
        <v>4037</v>
      </c>
      <c r="G944" s="23" t="s">
        <v>3665</v>
      </c>
      <c r="H944" s="24">
        <v>70000000</v>
      </c>
      <c r="I944" s="25">
        <v>70000000</v>
      </c>
      <c r="J944" s="23" t="s">
        <v>3579</v>
      </c>
      <c r="K944" s="23" t="s">
        <v>47</v>
      </c>
      <c r="L944" s="22" t="s">
        <v>2234</v>
      </c>
      <c r="M944" s="22" t="s">
        <v>770</v>
      </c>
      <c r="N944" s="22" t="s">
        <v>2235</v>
      </c>
      <c r="O944" s="22" t="s">
        <v>2236</v>
      </c>
      <c r="P944" s="26" t="s">
        <v>2253</v>
      </c>
      <c r="Q944" s="26" t="s">
        <v>2484</v>
      </c>
      <c r="R944" s="26" t="s">
        <v>2255</v>
      </c>
      <c r="S944" s="27" t="s">
        <v>2256</v>
      </c>
      <c r="T944" s="26">
        <v>34020206</v>
      </c>
      <c r="U944" s="26" t="s">
        <v>2485</v>
      </c>
      <c r="V944" s="28"/>
      <c r="W944" s="29"/>
      <c r="X944" s="30"/>
      <c r="Y944" s="26"/>
      <c r="Z944" s="29"/>
      <c r="AA944" s="33" t="str">
        <f t="shared" si="14"/>
        <v/>
      </c>
      <c r="AB944" s="31"/>
      <c r="AC944" s="32"/>
      <c r="AD944" s="32"/>
      <c r="AE944" s="22" t="s">
        <v>2486</v>
      </c>
      <c r="AF944" s="26" t="s">
        <v>2243</v>
      </c>
      <c r="AG944" s="22" t="s">
        <v>1627</v>
      </c>
    </row>
    <row r="945" spans="1:33" ht="60" x14ac:dyDescent="0.25">
      <c r="A945" s="20" t="s">
        <v>2232</v>
      </c>
      <c r="B945" s="21">
        <v>77101703</v>
      </c>
      <c r="C945" s="22" t="s">
        <v>2488</v>
      </c>
      <c r="D945" s="36">
        <v>43252</v>
      </c>
      <c r="E945" s="21" t="s">
        <v>3550</v>
      </c>
      <c r="F945" s="23" t="s">
        <v>4037</v>
      </c>
      <c r="G945" s="23" t="s">
        <v>3665</v>
      </c>
      <c r="H945" s="24">
        <v>40000000</v>
      </c>
      <c r="I945" s="25">
        <v>40000000</v>
      </c>
      <c r="J945" s="23" t="s">
        <v>3579</v>
      </c>
      <c r="K945" s="23" t="s">
        <v>47</v>
      </c>
      <c r="L945" s="22" t="s">
        <v>2234</v>
      </c>
      <c r="M945" s="22" t="s">
        <v>770</v>
      </c>
      <c r="N945" s="22" t="s">
        <v>2235</v>
      </c>
      <c r="O945" s="22" t="s">
        <v>2236</v>
      </c>
      <c r="P945" s="26" t="s">
        <v>2253</v>
      </c>
      <c r="Q945" s="26" t="s">
        <v>2484</v>
      </c>
      <c r="R945" s="26" t="s">
        <v>2255</v>
      </c>
      <c r="S945" s="27" t="s">
        <v>2256</v>
      </c>
      <c r="T945" s="26">
        <v>34020206</v>
      </c>
      <c r="U945" s="26" t="s">
        <v>2485</v>
      </c>
      <c r="V945" s="28"/>
      <c r="W945" s="29"/>
      <c r="X945" s="30"/>
      <c r="Y945" s="26"/>
      <c r="Z945" s="29"/>
      <c r="AA945" s="33" t="str">
        <f t="shared" si="14"/>
        <v/>
      </c>
      <c r="AB945" s="31"/>
      <c r="AC945" s="32"/>
      <c r="AD945" s="32"/>
      <c r="AE945" s="22" t="s">
        <v>2486</v>
      </c>
      <c r="AF945" s="26" t="s">
        <v>2243</v>
      </c>
      <c r="AG945" s="22" t="s">
        <v>1627</v>
      </c>
    </row>
    <row r="946" spans="1:33" ht="60" x14ac:dyDescent="0.25">
      <c r="A946" s="20" t="s">
        <v>2232</v>
      </c>
      <c r="B946" s="21">
        <v>77101703</v>
      </c>
      <c r="C946" s="22" t="s">
        <v>2489</v>
      </c>
      <c r="D946" s="36">
        <v>43252</v>
      </c>
      <c r="E946" s="21" t="s">
        <v>3550</v>
      </c>
      <c r="F946" s="23" t="s">
        <v>4037</v>
      </c>
      <c r="G946" s="23" t="s">
        <v>3665</v>
      </c>
      <c r="H946" s="24">
        <v>75000000</v>
      </c>
      <c r="I946" s="25">
        <v>75000000</v>
      </c>
      <c r="J946" s="23" t="s">
        <v>3579</v>
      </c>
      <c r="K946" s="23" t="s">
        <v>47</v>
      </c>
      <c r="L946" s="22" t="s">
        <v>2234</v>
      </c>
      <c r="M946" s="22" t="s">
        <v>770</v>
      </c>
      <c r="N946" s="22" t="s">
        <v>2235</v>
      </c>
      <c r="O946" s="22" t="s">
        <v>2236</v>
      </c>
      <c r="P946" s="26" t="s">
        <v>2253</v>
      </c>
      <c r="Q946" s="26" t="s">
        <v>2484</v>
      </c>
      <c r="R946" s="26" t="s">
        <v>2255</v>
      </c>
      <c r="S946" s="27" t="s">
        <v>2256</v>
      </c>
      <c r="T946" s="26">
        <v>34020206</v>
      </c>
      <c r="U946" s="26" t="s">
        <v>2485</v>
      </c>
      <c r="V946" s="28"/>
      <c r="W946" s="29"/>
      <c r="X946" s="30"/>
      <c r="Y946" s="26"/>
      <c r="Z946" s="29"/>
      <c r="AA946" s="33" t="str">
        <f t="shared" si="14"/>
        <v/>
      </c>
      <c r="AB946" s="31"/>
      <c r="AC946" s="32"/>
      <c r="AD946" s="32"/>
      <c r="AE946" s="22" t="s">
        <v>2242</v>
      </c>
      <c r="AF946" s="26" t="s">
        <v>2243</v>
      </c>
      <c r="AG946" s="22" t="s">
        <v>1627</v>
      </c>
    </row>
    <row r="947" spans="1:33" ht="60" x14ac:dyDescent="0.25">
      <c r="A947" s="20" t="s">
        <v>2232</v>
      </c>
      <c r="B947" s="21">
        <v>77101604</v>
      </c>
      <c r="C947" s="22" t="s">
        <v>2490</v>
      </c>
      <c r="D947" s="36">
        <v>43252</v>
      </c>
      <c r="E947" s="21" t="s">
        <v>3550</v>
      </c>
      <c r="F947" s="23" t="s">
        <v>4037</v>
      </c>
      <c r="G947" s="23" t="s">
        <v>3665</v>
      </c>
      <c r="H947" s="24">
        <v>20000000</v>
      </c>
      <c r="I947" s="25">
        <v>20000000</v>
      </c>
      <c r="J947" s="23" t="s">
        <v>3579</v>
      </c>
      <c r="K947" s="23" t="s">
        <v>47</v>
      </c>
      <c r="L947" s="22" t="s">
        <v>2234</v>
      </c>
      <c r="M947" s="22" t="s">
        <v>770</v>
      </c>
      <c r="N947" s="22" t="s">
        <v>2235</v>
      </c>
      <c r="O947" s="22" t="s">
        <v>2236</v>
      </c>
      <c r="P947" s="26" t="s">
        <v>2253</v>
      </c>
      <c r="Q947" s="26" t="s">
        <v>2491</v>
      </c>
      <c r="R947" s="26" t="s">
        <v>2255</v>
      </c>
      <c r="S947" s="27" t="s">
        <v>2256</v>
      </c>
      <c r="T947" s="26">
        <v>34020208</v>
      </c>
      <c r="U947" s="26" t="s">
        <v>2492</v>
      </c>
      <c r="V947" s="28"/>
      <c r="W947" s="29"/>
      <c r="X947" s="30"/>
      <c r="Y947" s="26"/>
      <c r="Z947" s="29"/>
      <c r="AA947" s="33" t="str">
        <f t="shared" si="14"/>
        <v/>
      </c>
      <c r="AB947" s="31"/>
      <c r="AC947" s="32"/>
      <c r="AD947" s="32"/>
      <c r="AE947" s="22" t="s">
        <v>2475</v>
      </c>
      <c r="AF947" s="26" t="s">
        <v>2243</v>
      </c>
      <c r="AG947" s="22" t="s">
        <v>1627</v>
      </c>
    </row>
    <row r="948" spans="1:33" ht="60" x14ac:dyDescent="0.25">
      <c r="A948" s="20" t="s">
        <v>2232</v>
      </c>
      <c r="B948" s="21">
        <v>77101604</v>
      </c>
      <c r="C948" s="22" t="s">
        <v>2493</v>
      </c>
      <c r="D948" s="36">
        <v>43282</v>
      </c>
      <c r="E948" s="21" t="s">
        <v>3550</v>
      </c>
      <c r="F948" s="23" t="s">
        <v>4037</v>
      </c>
      <c r="G948" s="23" t="s">
        <v>3665</v>
      </c>
      <c r="H948" s="24">
        <v>96281203</v>
      </c>
      <c r="I948" s="25">
        <v>96281203</v>
      </c>
      <c r="J948" s="23" t="s">
        <v>3579</v>
      </c>
      <c r="K948" s="23" t="s">
        <v>47</v>
      </c>
      <c r="L948" s="22" t="s">
        <v>2234</v>
      </c>
      <c r="M948" s="22" t="s">
        <v>770</v>
      </c>
      <c r="N948" s="22" t="s">
        <v>2235</v>
      </c>
      <c r="O948" s="22" t="s">
        <v>2236</v>
      </c>
      <c r="P948" s="26" t="s">
        <v>2253</v>
      </c>
      <c r="Q948" s="26" t="s">
        <v>2494</v>
      </c>
      <c r="R948" s="26" t="s">
        <v>2255</v>
      </c>
      <c r="S948" s="27" t="s">
        <v>2256</v>
      </c>
      <c r="T948" s="26">
        <v>34020202</v>
      </c>
      <c r="U948" s="26" t="s">
        <v>2495</v>
      </c>
      <c r="V948" s="28"/>
      <c r="W948" s="29"/>
      <c r="X948" s="30"/>
      <c r="Y948" s="26"/>
      <c r="Z948" s="29"/>
      <c r="AA948" s="33" t="str">
        <f t="shared" si="14"/>
        <v/>
      </c>
      <c r="AB948" s="31"/>
      <c r="AC948" s="32"/>
      <c r="AD948" s="32"/>
      <c r="AE948" s="22" t="s">
        <v>2496</v>
      </c>
      <c r="AF948" s="26" t="s">
        <v>2243</v>
      </c>
      <c r="AG948" s="22" t="s">
        <v>1627</v>
      </c>
    </row>
    <row r="949" spans="1:33" ht="60" x14ac:dyDescent="0.25">
      <c r="A949" s="20" t="s">
        <v>2232</v>
      </c>
      <c r="B949" s="21">
        <v>77111603</v>
      </c>
      <c r="C949" s="22" t="s">
        <v>2497</v>
      </c>
      <c r="D949" s="36">
        <v>43282</v>
      </c>
      <c r="E949" s="21" t="s">
        <v>3552</v>
      </c>
      <c r="F949" s="23" t="s">
        <v>4037</v>
      </c>
      <c r="G949" s="23" t="s">
        <v>3665</v>
      </c>
      <c r="H949" s="24">
        <v>99330187</v>
      </c>
      <c r="I949" s="25">
        <v>99330187</v>
      </c>
      <c r="J949" s="23" t="s">
        <v>3579</v>
      </c>
      <c r="K949" s="23" t="s">
        <v>47</v>
      </c>
      <c r="L949" s="22" t="s">
        <v>2234</v>
      </c>
      <c r="M949" s="22" t="s">
        <v>770</v>
      </c>
      <c r="N949" s="22" t="s">
        <v>2235</v>
      </c>
      <c r="O949" s="22" t="s">
        <v>2236</v>
      </c>
      <c r="P949" s="26" t="s">
        <v>2253</v>
      </c>
      <c r="Q949" s="26" t="s">
        <v>2498</v>
      </c>
      <c r="R949" s="26" t="s">
        <v>2255</v>
      </c>
      <c r="S949" s="27" t="s">
        <v>2256</v>
      </c>
      <c r="T949" s="26">
        <v>34020201</v>
      </c>
      <c r="U949" s="26" t="s">
        <v>2499</v>
      </c>
      <c r="V949" s="28"/>
      <c r="W949" s="29"/>
      <c r="X949" s="30"/>
      <c r="Y949" s="26"/>
      <c r="Z949" s="29"/>
      <c r="AA949" s="33" t="str">
        <f t="shared" si="14"/>
        <v/>
      </c>
      <c r="AB949" s="31"/>
      <c r="AC949" s="32"/>
      <c r="AD949" s="32"/>
      <c r="AE949" s="22" t="s">
        <v>2482</v>
      </c>
      <c r="AF949" s="26" t="s">
        <v>2243</v>
      </c>
      <c r="AG949" s="22" t="s">
        <v>1627</v>
      </c>
    </row>
    <row r="950" spans="1:33" ht="60" x14ac:dyDescent="0.25">
      <c r="A950" s="20" t="s">
        <v>2232</v>
      </c>
      <c r="B950" s="21">
        <v>77111603</v>
      </c>
      <c r="C950" s="22" t="s">
        <v>2500</v>
      </c>
      <c r="D950" s="36">
        <v>43282</v>
      </c>
      <c r="E950" s="21" t="s">
        <v>3552</v>
      </c>
      <c r="F950" s="23" t="s">
        <v>4037</v>
      </c>
      <c r="G950" s="23" t="s">
        <v>3665</v>
      </c>
      <c r="H950" s="24">
        <v>230000000</v>
      </c>
      <c r="I950" s="25">
        <v>230000000</v>
      </c>
      <c r="J950" s="23" t="s">
        <v>3579</v>
      </c>
      <c r="K950" s="23" t="s">
        <v>47</v>
      </c>
      <c r="L950" s="22" t="s">
        <v>2234</v>
      </c>
      <c r="M950" s="22" t="s">
        <v>770</v>
      </c>
      <c r="N950" s="22" t="s">
        <v>2235</v>
      </c>
      <c r="O950" s="22" t="s">
        <v>2236</v>
      </c>
      <c r="P950" s="26" t="s">
        <v>2253</v>
      </c>
      <c r="Q950" s="26" t="s">
        <v>2498</v>
      </c>
      <c r="R950" s="26" t="s">
        <v>2255</v>
      </c>
      <c r="S950" s="27" t="s">
        <v>2256</v>
      </c>
      <c r="T950" s="26">
        <v>34020201</v>
      </c>
      <c r="U950" s="26" t="s">
        <v>2499</v>
      </c>
      <c r="V950" s="28"/>
      <c r="W950" s="29"/>
      <c r="X950" s="30"/>
      <c r="Y950" s="26"/>
      <c r="Z950" s="29"/>
      <c r="AA950" s="33" t="str">
        <f t="shared" si="14"/>
        <v/>
      </c>
      <c r="AB950" s="31"/>
      <c r="AC950" s="32"/>
      <c r="AD950" s="32"/>
      <c r="AE950" s="22" t="s">
        <v>2482</v>
      </c>
      <c r="AF950" s="26" t="s">
        <v>2243</v>
      </c>
      <c r="AG950" s="22" t="s">
        <v>1627</v>
      </c>
    </row>
    <row r="951" spans="1:33" ht="60" x14ac:dyDescent="0.25">
      <c r="A951" s="20" t="s">
        <v>2232</v>
      </c>
      <c r="B951" s="21">
        <v>90121500</v>
      </c>
      <c r="C951" s="22" t="s">
        <v>2501</v>
      </c>
      <c r="D951" s="36">
        <v>43009</v>
      </c>
      <c r="E951" s="21" t="s">
        <v>3563</v>
      </c>
      <c r="F951" s="23" t="s">
        <v>3677</v>
      </c>
      <c r="G951" s="23" t="s">
        <v>3665</v>
      </c>
      <c r="H951" s="24">
        <v>35000000</v>
      </c>
      <c r="I951" s="25">
        <v>30000000</v>
      </c>
      <c r="J951" s="23" t="s">
        <v>57</v>
      </c>
      <c r="K951" s="23" t="s">
        <v>3576</v>
      </c>
      <c r="L951" s="22" t="s">
        <v>2234</v>
      </c>
      <c r="M951" s="22" t="s">
        <v>770</v>
      </c>
      <c r="N951" s="22" t="s">
        <v>2502</v>
      </c>
      <c r="O951" s="22" t="s">
        <v>2236</v>
      </c>
      <c r="P951" s="26"/>
      <c r="Q951" s="26"/>
      <c r="R951" s="26"/>
      <c r="S951" s="27"/>
      <c r="T951" s="26"/>
      <c r="U951" s="26"/>
      <c r="V951" s="28"/>
      <c r="W951" s="29"/>
      <c r="X951" s="30"/>
      <c r="Y951" s="26"/>
      <c r="Z951" s="29"/>
      <c r="AA951" s="33" t="str">
        <f t="shared" si="14"/>
        <v/>
      </c>
      <c r="AB951" s="31"/>
      <c r="AC951" s="32"/>
      <c r="AD951" s="32" t="s">
        <v>2503</v>
      </c>
      <c r="AE951" s="22" t="s">
        <v>2504</v>
      </c>
      <c r="AF951" s="26" t="s">
        <v>2243</v>
      </c>
      <c r="AG951" s="22" t="s">
        <v>1627</v>
      </c>
    </row>
    <row r="952" spans="1:33" ht="60" x14ac:dyDescent="0.25">
      <c r="A952" s="20" t="s">
        <v>2232</v>
      </c>
      <c r="B952" s="21">
        <v>80111504</v>
      </c>
      <c r="C952" s="22" t="s">
        <v>2505</v>
      </c>
      <c r="D952" s="36">
        <v>43101</v>
      </c>
      <c r="E952" s="21" t="s">
        <v>3551</v>
      </c>
      <c r="F952" s="23" t="s">
        <v>4144</v>
      </c>
      <c r="G952" s="23" t="s">
        <v>3665</v>
      </c>
      <c r="H952" s="24">
        <v>103718797</v>
      </c>
      <c r="I952" s="25">
        <v>103718797</v>
      </c>
      <c r="J952" s="23" t="s">
        <v>3579</v>
      </c>
      <c r="K952" s="23" t="s">
        <v>47</v>
      </c>
      <c r="L952" s="22" t="s">
        <v>2234</v>
      </c>
      <c r="M952" s="22" t="s">
        <v>770</v>
      </c>
      <c r="N952" s="22" t="s">
        <v>2235</v>
      </c>
      <c r="O952" s="22" t="s">
        <v>2236</v>
      </c>
      <c r="P952" s="26" t="s">
        <v>2253</v>
      </c>
      <c r="Q952" s="26" t="s">
        <v>2506</v>
      </c>
      <c r="R952" s="26" t="s">
        <v>2255</v>
      </c>
      <c r="S952" s="27" t="s">
        <v>2256</v>
      </c>
      <c r="T952" s="26">
        <v>34020205</v>
      </c>
      <c r="U952" s="26" t="s">
        <v>2507</v>
      </c>
      <c r="V952" s="28"/>
      <c r="W952" s="29"/>
      <c r="X952" s="30"/>
      <c r="Y952" s="26"/>
      <c r="Z952" s="29"/>
      <c r="AA952" s="33" t="str">
        <f t="shared" si="14"/>
        <v/>
      </c>
      <c r="AB952" s="31"/>
      <c r="AC952" s="32"/>
      <c r="AD952" s="32" t="s">
        <v>2508</v>
      </c>
      <c r="AE952" s="22" t="s">
        <v>47</v>
      </c>
      <c r="AF952" s="26" t="s">
        <v>47</v>
      </c>
      <c r="AG952" s="22" t="s">
        <v>47</v>
      </c>
    </row>
    <row r="953" spans="1:33" ht="60" x14ac:dyDescent="0.25">
      <c r="A953" s="20" t="s">
        <v>2232</v>
      </c>
      <c r="B953" s="21">
        <v>80111504</v>
      </c>
      <c r="C953" s="22" t="s">
        <v>2509</v>
      </c>
      <c r="D953" s="36">
        <v>43101</v>
      </c>
      <c r="E953" s="21" t="s">
        <v>3551</v>
      </c>
      <c r="F953" s="23" t="s">
        <v>4144</v>
      </c>
      <c r="G953" s="23" t="s">
        <v>3665</v>
      </c>
      <c r="H953" s="24">
        <v>103718797</v>
      </c>
      <c r="I953" s="25">
        <v>103718797</v>
      </c>
      <c r="J953" s="23" t="s">
        <v>3579</v>
      </c>
      <c r="K953" s="23" t="s">
        <v>47</v>
      </c>
      <c r="L953" s="22" t="s">
        <v>2234</v>
      </c>
      <c r="M953" s="22" t="s">
        <v>770</v>
      </c>
      <c r="N953" s="22" t="s">
        <v>2235</v>
      </c>
      <c r="O953" s="22" t="s">
        <v>2236</v>
      </c>
      <c r="P953" s="26" t="s">
        <v>2253</v>
      </c>
      <c r="Q953" s="26" t="s">
        <v>2484</v>
      </c>
      <c r="R953" s="26" t="s">
        <v>2255</v>
      </c>
      <c r="S953" s="27" t="s">
        <v>2256</v>
      </c>
      <c r="T953" s="26">
        <v>34020206</v>
      </c>
      <c r="U953" s="26" t="s">
        <v>2485</v>
      </c>
      <c r="V953" s="28"/>
      <c r="W953" s="29"/>
      <c r="X953" s="30"/>
      <c r="Y953" s="26"/>
      <c r="Z953" s="29"/>
      <c r="AA953" s="33" t="str">
        <f t="shared" si="14"/>
        <v/>
      </c>
      <c r="AB953" s="31"/>
      <c r="AC953" s="32"/>
      <c r="AD953" s="32" t="s">
        <v>2508</v>
      </c>
      <c r="AE953" s="22" t="s">
        <v>47</v>
      </c>
      <c r="AF953" s="26" t="s">
        <v>47</v>
      </c>
      <c r="AG953" s="22" t="s">
        <v>47</v>
      </c>
    </row>
    <row r="954" spans="1:33" ht="60" x14ac:dyDescent="0.25">
      <c r="A954" s="20" t="s">
        <v>2232</v>
      </c>
      <c r="B954" s="21">
        <v>80111504</v>
      </c>
      <c r="C954" s="22" t="s">
        <v>2510</v>
      </c>
      <c r="D954" s="36">
        <v>43101</v>
      </c>
      <c r="E954" s="21" t="s">
        <v>3551</v>
      </c>
      <c r="F954" s="23" t="s">
        <v>4144</v>
      </c>
      <c r="G954" s="23" t="s">
        <v>3665</v>
      </c>
      <c r="H954" s="24">
        <v>103718797</v>
      </c>
      <c r="I954" s="25">
        <v>103718797</v>
      </c>
      <c r="J954" s="23" t="s">
        <v>3579</v>
      </c>
      <c r="K954" s="23" t="s">
        <v>47</v>
      </c>
      <c r="L954" s="22" t="s">
        <v>2234</v>
      </c>
      <c r="M954" s="22" t="s">
        <v>770</v>
      </c>
      <c r="N954" s="22" t="s">
        <v>2235</v>
      </c>
      <c r="O954" s="22" t="s">
        <v>2236</v>
      </c>
      <c r="P954" s="26" t="s">
        <v>2468</v>
      </c>
      <c r="Q954" s="26" t="s">
        <v>2469</v>
      </c>
      <c r="R954" s="26" t="s">
        <v>2467</v>
      </c>
      <c r="S954" s="27" t="s">
        <v>2470</v>
      </c>
      <c r="T954" s="26">
        <v>34020301</v>
      </c>
      <c r="U954" s="26" t="s">
        <v>2471</v>
      </c>
      <c r="V954" s="28"/>
      <c r="W954" s="29"/>
      <c r="X954" s="30"/>
      <c r="Y954" s="26"/>
      <c r="Z954" s="29"/>
      <c r="AA954" s="33" t="str">
        <f t="shared" si="14"/>
        <v/>
      </c>
      <c r="AB954" s="31"/>
      <c r="AC954" s="32"/>
      <c r="AD954" s="32" t="s">
        <v>2508</v>
      </c>
      <c r="AE954" s="22" t="s">
        <v>47</v>
      </c>
      <c r="AF954" s="26" t="s">
        <v>47</v>
      </c>
      <c r="AG954" s="22" t="s">
        <v>47</v>
      </c>
    </row>
    <row r="955" spans="1:33" ht="60" x14ac:dyDescent="0.25">
      <c r="A955" s="20" t="s">
        <v>2232</v>
      </c>
      <c r="B955" s="21">
        <v>80111504</v>
      </c>
      <c r="C955" s="22" t="s">
        <v>2511</v>
      </c>
      <c r="D955" s="36">
        <v>43252</v>
      </c>
      <c r="E955" s="21" t="s">
        <v>3550</v>
      </c>
      <c r="F955" s="23" t="s">
        <v>3677</v>
      </c>
      <c r="G955" s="23" t="s">
        <v>3665</v>
      </c>
      <c r="H955" s="24">
        <v>11951016</v>
      </c>
      <c r="I955" s="25">
        <v>11951016</v>
      </c>
      <c r="J955" s="23" t="s">
        <v>3579</v>
      </c>
      <c r="K955" s="23" t="s">
        <v>47</v>
      </c>
      <c r="L955" s="22" t="s">
        <v>2234</v>
      </c>
      <c r="M955" s="22" t="s">
        <v>770</v>
      </c>
      <c r="N955" s="22" t="s">
        <v>2235</v>
      </c>
      <c r="O955" s="22" t="s">
        <v>2236</v>
      </c>
      <c r="P955" s="26" t="s">
        <v>2253</v>
      </c>
      <c r="Q955" s="26" t="s">
        <v>2484</v>
      </c>
      <c r="R955" s="26" t="s">
        <v>2255</v>
      </c>
      <c r="S955" s="27" t="s">
        <v>2256</v>
      </c>
      <c r="T955" s="26">
        <v>34020206</v>
      </c>
      <c r="U955" s="26" t="s">
        <v>2485</v>
      </c>
      <c r="V955" s="28"/>
      <c r="W955" s="29"/>
      <c r="X955" s="30"/>
      <c r="Y955" s="26"/>
      <c r="Z955" s="29"/>
      <c r="AA955" s="33" t="str">
        <f t="shared" si="14"/>
        <v/>
      </c>
      <c r="AB955" s="31"/>
      <c r="AC955" s="32"/>
      <c r="AD955" s="32" t="s">
        <v>2508</v>
      </c>
      <c r="AE955" s="22" t="s">
        <v>2512</v>
      </c>
      <c r="AF955" s="26" t="s">
        <v>2243</v>
      </c>
      <c r="AG955" s="22" t="s">
        <v>1627</v>
      </c>
    </row>
    <row r="956" spans="1:33" ht="60" x14ac:dyDescent="0.25">
      <c r="A956" s="20" t="s">
        <v>2232</v>
      </c>
      <c r="B956" s="21" t="s">
        <v>4802</v>
      </c>
      <c r="C956" s="22" t="s">
        <v>2513</v>
      </c>
      <c r="D956" s="36">
        <v>42775</v>
      </c>
      <c r="E956" s="21" t="s">
        <v>3564</v>
      </c>
      <c r="F956" s="23" t="s">
        <v>3677</v>
      </c>
      <c r="G956" s="23" t="s">
        <v>3665</v>
      </c>
      <c r="H956" s="24">
        <v>85000000</v>
      </c>
      <c r="I956" s="25">
        <v>85000000</v>
      </c>
      <c r="J956" s="23" t="s">
        <v>3579</v>
      </c>
      <c r="K956" s="23" t="s">
        <v>47</v>
      </c>
      <c r="L956" s="22" t="s">
        <v>2234</v>
      </c>
      <c r="M956" s="22" t="s">
        <v>770</v>
      </c>
      <c r="N956" s="22" t="s">
        <v>2235</v>
      </c>
      <c r="O956" s="22" t="s">
        <v>2236</v>
      </c>
      <c r="P956" s="26" t="s">
        <v>2468</v>
      </c>
      <c r="Q956" s="26" t="s">
        <v>2469</v>
      </c>
      <c r="R956" s="26" t="s">
        <v>2467</v>
      </c>
      <c r="S956" s="27" t="s">
        <v>2470</v>
      </c>
      <c r="T956" s="26">
        <v>34020301</v>
      </c>
      <c r="U956" s="26" t="s">
        <v>2471</v>
      </c>
      <c r="V956" s="28"/>
      <c r="W956" s="29"/>
      <c r="X956" s="30"/>
      <c r="Y956" s="26"/>
      <c r="Z956" s="29"/>
      <c r="AA956" s="33" t="str">
        <f t="shared" si="14"/>
        <v/>
      </c>
      <c r="AB956" s="31"/>
      <c r="AC956" s="32"/>
      <c r="AD956" s="32" t="s">
        <v>2514</v>
      </c>
      <c r="AE956" s="22" t="s">
        <v>2512</v>
      </c>
      <c r="AF956" s="26" t="s">
        <v>2243</v>
      </c>
      <c r="AG956" s="22" t="s">
        <v>1627</v>
      </c>
    </row>
    <row r="957" spans="1:33" ht="60" x14ac:dyDescent="0.25">
      <c r="A957" s="20" t="s">
        <v>2232</v>
      </c>
      <c r="B957" s="21" t="s">
        <v>4802</v>
      </c>
      <c r="C957" s="22" t="s">
        <v>2513</v>
      </c>
      <c r="D957" s="36">
        <v>42775</v>
      </c>
      <c r="E957" s="21" t="s">
        <v>3564</v>
      </c>
      <c r="F957" s="23" t="s">
        <v>3677</v>
      </c>
      <c r="G957" s="23" t="s">
        <v>3665</v>
      </c>
      <c r="H957" s="24">
        <v>85000000</v>
      </c>
      <c r="I957" s="25">
        <v>85000000</v>
      </c>
      <c r="J957" s="23" t="s">
        <v>3579</v>
      </c>
      <c r="K957" s="23" t="s">
        <v>47</v>
      </c>
      <c r="L957" s="22" t="s">
        <v>2234</v>
      </c>
      <c r="M957" s="22" t="s">
        <v>770</v>
      </c>
      <c r="N957" s="22" t="s">
        <v>2235</v>
      </c>
      <c r="O957" s="22" t="s">
        <v>2236</v>
      </c>
      <c r="P957" s="26" t="s">
        <v>2253</v>
      </c>
      <c r="Q957" s="26" t="s">
        <v>2484</v>
      </c>
      <c r="R957" s="26" t="s">
        <v>2255</v>
      </c>
      <c r="S957" s="27" t="s">
        <v>2256</v>
      </c>
      <c r="T957" s="26">
        <v>34020206</v>
      </c>
      <c r="U957" s="26" t="s">
        <v>2485</v>
      </c>
      <c r="V957" s="28"/>
      <c r="W957" s="29"/>
      <c r="X957" s="30"/>
      <c r="Y957" s="26"/>
      <c r="Z957" s="29"/>
      <c r="AA957" s="33" t="str">
        <f t="shared" si="14"/>
        <v/>
      </c>
      <c r="AB957" s="31"/>
      <c r="AC957" s="32"/>
      <c r="AD957" s="32" t="s">
        <v>2515</v>
      </c>
      <c r="AE957" s="22" t="s">
        <v>2512</v>
      </c>
      <c r="AF957" s="26" t="s">
        <v>2243</v>
      </c>
      <c r="AG957" s="22" t="s">
        <v>1627</v>
      </c>
    </row>
    <row r="958" spans="1:33" ht="60" x14ac:dyDescent="0.25">
      <c r="A958" s="20" t="s">
        <v>2232</v>
      </c>
      <c r="B958" s="21" t="s">
        <v>47</v>
      </c>
      <c r="C958" s="22" t="s">
        <v>2516</v>
      </c>
      <c r="D958" s="36">
        <v>43132</v>
      </c>
      <c r="E958" s="21" t="s">
        <v>3557</v>
      </c>
      <c r="F958" s="23" t="s">
        <v>3591</v>
      </c>
      <c r="G958" s="23" t="s">
        <v>3665</v>
      </c>
      <c r="H958" s="24">
        <v>15000000</v>
      </c>
      <c r="I958" s="25">
        <v>15000000</v>
      </c>
      <c r="J958" s="23" t="s">
        <v>3579</v>
      </c>
      <c r="K958" s="23" t="s">
        <v>47</v>
      </c>
      <c r="L958" s="22" t="s">
        <v>2234</v>
      </c>
      <c r="M958" s="22" t="s">
        <v>770</v>
      </c>
      <c r="N958" s="22" t="s">
        <v>2235</v>
      </c>
      <c r="O958" s="22" t="s">
        <v>2236</v>
      </c>
      <c r="P958" s="26" t="s">
        <v>2253</v>
      </c>
      <c r="Q958" s="26" t="s">
        <v>2484</v>
      </c>
      <c r="R958" s="26" t="s">
        <v>2255</v>
      </c>
      <c r="S958" s="27" t="s">
        <v>2256</v>
      </c>
      <c r="T958" s="26">
        <v>34020206</v>
      </c>
      <c r="U958" s="26" t="s">
        <v>2485</v>
      </c>
      <c r="V958" s="28"/>
      <c r="W958" s="29"/>
      <c r="X958" s="30"/>
      <c r="Y958" s="26"/>
      <c r="Z958" s="29"/>
      <c r="AA958" s="33" t="str">
        <f t="shared" si="14"/>
        <v/>
      </c>
      <c r="AB958" s="31"/>
      <c r="AC958" s="32"/>
      <c r="AD958" s="32" t="s">
        <v>2517</v>
      </c>
      <c r="AE958" s="22" t="s">
        <v>2518</v>
      </c>
      <c r="AF958" s="26" t="s">
        <v>2243</v>
      </c>
      <c r="AG958" s="22" t="s">
        <v>1627</v>
      </c>
    </row>
    <row r="959" spans="1:33" ht="135" x14ac:dyDescent="0.25">
      <c r="A959" s="20" t="s">
        <v>2519</v>
      </c>
      <c r="B959" s="21">
        <v>93141500</v>
      </c>
      <c r="C959" s="22" t="s">
        <v>2520</v>
      </c>
      <c r="D959" s="36">
        <v>43040</v>
      </c>
      <c r="E959" s="21" t="s">
        <v>4803</v>
      </c>
      <c r="F959" s="23" t="s">
        <v>3677</v>
      </c>
      <c r="G959" s="23" t="s">
        <v>3665</v>
      </c>
      <c r="H959" s="24">
        <v>2378012965</v>
      </c>
      <c r="I959" s="25">
        <v>900000000</v>
      </c>
      <c r="J959" s="23" t="s">
        <v>57</v>
      </c>
      <c r="K959" s="23" t="s">
        <v>3576</v>
      </c>
      <c r="L959" s="22" t="s">
        <v>2521</v>
      </c>
      <c r="M959" s="22" t="s">
        <v>2522</v>
      </c>
      <c r="N959" s="22" t="s">
        <v>2523</v>
      </c>
      <c r="O959" s="22" t="s">
        <v>2524</v>
      </c>
      <c r="P959" s="26" t="s">
        <v>2525</v>
      </c>
      <c r="Q959" s="26" t="s">
        <v>2526</v>
      </c>
      <c r="R959" s="26" t="s">
        <v>2527</v>
      </c>
      <c r="S959" s="27" t="s">
        <v>2528</v>
      </c>
      <c r="T959" s="26" t="s">
        <v>2529</v>
      </c>
      <c r="U959" s="26" t="s">
        <v>2530</v>
      </c>
      <c r="V959" s="28">
        <v>7753</v>
      </c>
      <c r="W959" s="29">
        <v>20917</v>
      </c>
      <c r="X959" s="30">
        <v>43035</v>
      </c>
      <c r="Y959" s="26">
        <v>4600007644</v>
      </c>
      <c r="Z959" s="29">
        <v>4600007644</v>
      </c>
      <c r="AA959" s="33">
        <f t="shared" si="14"/>
        <v>1</v>
      </c>
      <c r="AB959" s="31" t="s">
        <v>986</v>
      </c>
      <c r="AC959" s="32" t="s">
        <v>360</v>
      </c>
      <c r="AD959" s="32"/>
      <c r="AE959" s="22" t="s">
        <v>2531</v>
      </c>
      <c r="AF959" s="26" t="s">
        <v>53</v>
      </c>
      <c r="AG959" s="22" t="s">
        <v>2532</v>
      </c>
    </row>
    <row r="960" spans="1:33" ht="135" x14ac:dyDescent="0.25">
      <c r="A960" s="20" t="s">
        <v>2519</v>
      </c>
      <c r="B960" s="21">
        <v>93141500</v>
      </c>
      <c r="C960" s="22" t="s">
        <v>2520</v>
      </c>
      <c r="D960" s="36">
        <v>43040</v>
      </c>
      <c r="E960" s="21" t="s">
        <v>4803</v>
      </c>
      <c r="F960" s="23" t="s">
        <v>3677</v>
      </c>
      <c r="G960" s="23" t="s">
        <v>3665</v>
      </c>
      <c r="H960" s="24">
        <v>2378012965</v>
      </c>
      <c r="I960" s="25">
        <v>619980534</v>
      </c>
      <c r="J960" s="23" t="s">
        <v>57</v>
      </c>
      <c r="K960" s="23" t="s">
        <v>3576</v>
      </c>
      <c r="L960" s="22" t="s">
        <v>2521</v>
      </c>
      <c r="M960" s="22" t="s">
        <v>2522</v>
      </c>
      <c r="N960" s="22" t="s">
        <v>2523</v>
      </c>
      <c r="O960" s="22" t="s">
        <v>2524</v>
      </c>
      <c r="P960" s="26" t="s">
        <v>2525</v>
      </c>
      <c r="Q960" s="26" t="s">
        <v>2526</v>
      </c>
      <c r="R960" s="26" t="s">
        <v>2527</v>
      </c>
      <c r="S960" s="27" t="s">
        <v>2528</v>
      </c>
      <c r="T960" s="26" t="s">
        <v>2529</v>
      </c>
      <c r="U960" s="26" t="s">
        <v>2530</v>
      </c>
      <c r="V960" s="28">
        <v>7753</v>
      </c>
      <c r="W960" s="29">
        <v>20918</v>
      </c>
      <c r="X960" s="30">
        <v>43035</v>
      </c>
      <c r="Y960" s="26">
        <v>4600007644</v>
      </c>
      <c r="Z960" s="29">
        <v>4600007644</v>
      </c>
      <c r="AA960" s="33">
        <f t="shared" si="14"/>
        <v>1</v>
      </c>
      <c r="AB960" s="31" t="s">
        <v>986</v>
      </c>
      <c r="AC960" s="32" t="s">
        <v>360</v>
      </c>
      <c r="AD960" s="32"/>
      <c r="AE960" s="22" t="s">
        <v>2531</v>
      </c>
      <c r="AF960" s="26" t="s">
        <v>53</v>
      </c>
      <c r="AG960" s="22" t="s">
        <v>2532</v>
      </c>
    </row>
    <row r="961" spans="1:33" ht="135" x14ac:dyDescent="0.25">
      <c r="A961" s="20" t="s">
        <v>2519</v>
      </c>
      <c r="B961" s="21">
        <v>93141500</v>
      </c>
      <c r="C961" s="22" t="s">
        <v>2520</v>
      </c>
      <c r="D961" s="36">
        <v>43040</v>
      </c>
      <c r="E961" s="21" t="s">
        <v>4803</v>
      </c>
      <c r="F961" s="23" t="s">
        <v>3677</v>
      </c>
      <c r="G961" s="23" t="s">
        <v>3665</v>
      </c>
      <c r="H961" s="24">
        <v>2378012965</v>
      </c>
      <c r="I961" s="25">
        <v>200000000</v>
      </c>
      <c r="J961" s="23" t="s">
        <v>57</v>
      </c>
      <c r="K961" s="23" t="s">
        <v>3576</v>
      </c>
      <c r="L961" s="22" t="s">
        <v>2521</v>
      </c>
      <c r="M961" s="22" t="s">
        <v>2522</v>
      </c>
      <c r="N961" s="22" t="s">
        <v>2523</v>
      </c>
      <c r="O961" s="22" t="s">
        <v>2524</v>
      </c>
      <c r="P961" s="26" t="s">
        <v>2525</v>
      </c>
      <c r="Q961" s="26" t="s">
        <v>2526</v>
      </c>
      <c r="R961" s="26" t="s">
        <v>2527</v>
      </c>
      <c r="S961" s="27" t="s">
        <v>2528</v>
      </c>
      <c r="T961" s="26" t="s">
        <v>2529</v>
      </c>
      <c r="U961" s="26" t="s">
        <v>2530</v>
      </c>
      <c r="V961" s="28">
        <v>7753</v>
      </c>
      <c r="W961" s="29">
        <v>20919</v>
      </c>
      <c r="X961" s="30">
        <v>43035</v>
      </c>
      <c r="Y961" s="26">
        <v>4600007644</v>
      </c>
      <c r="Z961" s="29">
        <v>4600007644</v>
      </c>
      <c r="AA961" s="33">
        <f t="shared" si="14"/>
        <v>1</v>
      </c>
      <c r="AB961" s="31" t="s">
        <v>986</v>
      </c>
      <c r="AC961" s="32" t="s">
        <v>360</v>
      </c>
      <c r="AD961" s="32"/>
      <c r="AE961" s="22" t="s">
        <v>2531</v>
      </c>
      <c r="AF961" s="26" t="s">
        <v>53</v>
      </c>
      <c r="AG961" s="22" t="s">
        <v>2532</v>
      </c>
    </row>
    <row r="962" spans="1:33" ht="135" x14ac:dyDescent="0.25">
      <c r="A962" s="20" t="s">
        <v>2519</v>
      </c>
      <c r="B962" s="21">
        <v>93141500</v>
      </c>
      <c r="C962" s="22" t="s">
        <v>2520</v>
      </c>
      <c r="D962" s="36">
        <v>43040</v>
      </c>
      <c r="E962" s="21" t="s">
        <v>4803</v>
      </c>
      <c r="F962" s="23" t="s">
        <v>3677</v>
      </c>
      <c r="G962" s="23" t="s">
        <v>3665</v>
      </c>
      <c r="H962" s="24">
        <v>2378012965</v>
      </c>
      <c r="I962" s="25">
        <v>100000000</v>
      </c>
      <c r="J962" s="23" t="s">
        <v>57</v>
      </c>
      <c r="K962" s="23" t="s">
        <v>3576</v>
      </c>
      <c r="L962" s="22" t="s">
        <v>2521</v>
      </c>
      <c r="M962" s="22" t="s">
        <v>2522</v>
      </c>
      <c r="N962" s="22" t="s">
        <v>2523</v>
      </c>
      <c r="O962" s="22" t="s">
        <v>2524</v>
      </c>
      <c r="P962" s="26" t="s">
        <v>2525</v>
      </c>
      <c r="Q962" s="26" t="s">
        <v>2526</v>
      </c>
      <c r="R962" s="26" t="s">
        <v>2527</v>
      </c>
      <c r="S962" s="27" t="s">
        <v>2528</v>
      </c>
      <c r="T962" s="26" t="s">
        <v>2529</v>
      </c>
      <c r="U962" s="26" t="s">
        <v>2530</v>
      </c>
      <c r="V962" s="28">
        <v>7753</v>
      </c>
      <c r="W962" s="29">
        <v>20920</v>
      </c>
      <c r="X962" s="30">
        <v>43035</v>
      </c>
      <c r="Y962" s="26">
        <v>4600007644</v>
      </c>
      <c r="Z962" s="29">
        <v>4600007644</v>
      </c>
      <c r="AA962" s="33">
        <f t="shared" si="14"/>
        <v>1</v>
      </c>
      <c r="AB962" s="31" t="s">
        <v>986</v>
      </c>
      <c r="AC962" s="32" t="s">
        <v>360</v>
      </c>
      <c r="AD962" s="32"/>
      <c r="AE962" s="22" t="s">
        <v>2531</v>
      </c>
      <c r="AF962" s="26" t="s">
        <v>53</v>
      </c>
      <c r="AG962" s="22" t="s">
        <v>2532</v>
      </c>
    </row>
    <row r="963" spans="1:33" ht="90" x14ac:dyDescent="0.25">
      <c r="A963" s="20" t="s">
        <v>2519</v>
      </c>
      <c r="B963" s="21">
        <v>93141500</v>
      </c>
      <c r="C963" s="22" t="s">
        <v>369</v>
      </c>
      <c r="D963" s="36">
        <v>42776</v>
      </c>
      <c r="E963" s="21" t="s">
        <v>4804</v>
      </c>
      <c r="F963" s="23" t="s">
        <v>3677</v>
      </c>
      <c r="G963" s="23" t="s">
        <v>3665</v>
      </c>
      <c r="H963" s="24">
        <v>240000000</v>
      </c>
      <c r="I963" s="25">
        <v>240000000</v>
      </c>
      <c r="J963" s="23" t="s">
        <v>3579</v>
      </c>
      <c r="K963" s="23" t="s">
        <v>47</v>
      </c>
      <c r="L963" s="22" t="s">
        <v>2521</v>
      </c>
      <c r="M963" s="22" t="s">
        <v>2522</v>
      </c>
      <c r="N963" s="22" t="s">
        <v>2523</v>
      </c>
      <c r="O963" s="22" t="s">
        <v>2524</v>
      </c>
      <c r="P963" s="26" t="s">
        <v>2525</v>
      </c>
      <c r="Q963" s="26" t="s">
        <v>2533</v>
      </c>
      <c r="R963" s="26" t="s">
        <v>2534</v>
      </c>
      <c r="S963" s="27" t="s">
        <v>2528</v>
      </c>
      <c r="T963" s="26" t="s">
        <v>2533</v>
      </c>
      <c r="U963" s="26" t="s">
        <v>2535</v>
      </c>
      <c r="V963" s="28">
        <v>6359</v>
      </c>
      <c r="W963" s="29">
        <v>20355</v>
      </c>
      <c r="X963" s="30">
        <v>42761</v>
      </c>
      <c r="Y963" s="26">
        <v>460006243</v>
      </c>
      <c r="Z963" s="29">
        <v>460006243</v>
      </c>
      <c r="AA963" s="33">
        <f t="shared" si="14"/>
        <v>1</v>
      </c>
      <c r="AB963" s="31" t="s">
        <v>379</v>
      </c>
      <c r="AC963" s="32" t="s">
        <v>360</v>
      </c>
      <c r="AD963" s="32" t="s">
        <v>2537</v>
      </c>
      <c r="AE963" s="22" t="s">
        <v>2538</v>
      </c>
      <c r="AF963" s="26" t="s">
        <v>53</v>
      </c>
      <c r="AG963" s="22" t="s">
        <v>2532</v>
      </c>
    </row>
    <row r="964" spans="1:33" ht="90" x14ac:dyDescent="0.25">
      <c r="A964" s="20" t="s">
        <v>2519</v>
      </c>
      <c r="B964" s="21">
        <v>93141500</v>
      </c>
      <c r="C964" s="22" t="s">
        <v>383</v>
      </c>
      <c r="D964" s="36">
        <v>42775</v>
      </c>
      <c r="E964" s="21" t="s">
        <v>4805</v>
      </c>
      <c r="F964" s="23" t="s">
        <v>3677</v>
      </c>
      <c r="G964" s="23" t="s">
        <v>3665</v>
      </c>
      <c r="H964" s="24">
        <v>150000000</v>
      </c>
      <c r="I964" s="25">
        <v>150000000</v>
      </c>
      <c r="J964" s="23" t="s">
        <v>3579</v>
      </c>
      <c r="K964" s="23" t="s">
        <v>47</v>
      </c>
      <c r="L964" s="22" t="s">
        <v>2521</v>
      </c>
      <c r="M964" s="22" t="s">
        <v>2522</v>
      </c>
      <c r="N964" s="22" t="s">
        <v>2523</v>
      </c>
      <c r="O964" s="22" t="s">
        <v>2524</v>
      </c>
      <c r="P964" s="26" t="s">
        <v>2539</v>
      </c>
      <c r="Q964" s="26" t="s">
        <v>2540</v>
      </c>
      <c r="R964" s="26" t="s">
        <v>2539</v>
      </c>
      <c r="S964" s="27" t="s">
        <v>2541</v>
      </c>
      <c r="T964" s="26" t="s">
        <v>2540</v>
      </c>
      <c r="U964" s="26" t="s">
        <v>2542</v>
      </c>
      <c r="V964" s="28">
        <v>6361</v>
      </c>
      <c r="W964" s="29">
        <v>20398</v>
      </c>
      <c r="X964" s="30">
        <v>42769</v>
      </c>
      <c r="Y964" s="26">
        <v>4600006201</v>
      </c>
      <c r="Z964" s="29">
        <v>4600006201</v>
      </c>
      <c r="AA964" s="33">
        <f t="shared" si="14"/>
        <v>1</v>
      </c>
      <c r="AB964" s="31" t="s">
        <v>2536</v>
      </c>
      <c r="AC964" s="32" t="s">
        <v>380</v>
      </c>
      <c r="AD964" s="32" t="s">
        <v>2537</v>
      </c>
      <c r="AE964" s="22" t="s">
        <v>2538</v>
      </c>
      <c r="AF964" s="26" t="s">
        <v>53</v>
      </c>
      <c r="AG964" s="22" t="s">
        <v>382</v>
      </c>
    </row>
    <row r="965" spans="1:33" ht="112.5" x14ac:dyDescent="0.25">
      <c r="A965" s="20" t="s">
        <v>2519</v>
      </c>
      <c r="B965" s="21">
        <v>78110000</v>
      </c>
      <c r="C965" s="22" t="s">
        <v>2543</v>
      </c>
      <c r="D965" s="36">
        <v>43174</v>
      </c>
      <c r="E965" s="21" t="s">
        <v>3549</v>
      </c>
      <c r="F965" s="23" t="s">
        <v>3658</v>
      </c>
      <c r="G965" s="23" t="s">
        <v>3665</v>
      </c>
      <c r="H965" s="24">
        <v>70000000</v>
      </c>
      <c r="I965" s="25">
        <v>70000000</v>
      </c>
      <c r="J965" s="23" t="s">
        <v>3579</v>
      </c>
      <c r="K965" s="23" t="s">
        <v>47</v>
      </c>
      <c r="L965" s="22" t="s">
        <v>2544</v>
      </c>
      <c r="M965" s="22" t="s">
        <v>325</v>
      </c>
      <c r="N965" s="22" t="s">
        <v>2545</v>
      </c>
      <c r="O965" s="22" t="s">
        <v>2546</v>
      </c>
      <c r="P965" s="26" t="s">
        <v>2547</v>
      </c>
      <c r="Q965" s="26" t="s">
        <v>2548</v>
      </c>
      <c r="R965" s="26" t="s">
        <v>2547</v>
      </c>
      <c r="S965" s="27" t="s">
        <v>2549</v>
      </c>
      <c r="T965" s="26" t="s">
        <v>2550</v>
      </c>
      <c r="U965" s="26" t="s">
        <v>2551</v>
      </c>
      <c r="V965" s="28" t="s">
        <v>2552</v>
      </c>
      <c r="W965" s="29">
        <v>20791</v>
      </c>
      <c r="X965" s="30">
        <v>43102</v>
      </c>
      <c r="Y965" s="26">
        <v>4600008068</v>
      </c>
      <c r="Z965" s="29">
        <v>4600008068</v>
      </c>
      <c r="AA965" s="33">
        <f t="shared" si="14"/>
        <v>1</v>
      </c>
      <c r="AB965" s="31" t="s">
        <v>4806</v>
      </c>
      <c r="AC965" s="32" t="s">
        <v>360</v>
      </c>
      <c r="AD965" s="32" t="s">
        <v>2553</v>
      </c>
      <c r="AE965" s="22" t="s">
        <v>2554</v>
      </c>
      <c r="AF965" s="26" t="s">
        <v>53</v>
      </c>
      <c r="AG965" s="22" t="s">
        <v>382</v>
      </c>
    </row>
    <row r="966" spans="1:33" ht="63.75" x14ac:dyDescent="0.25">
      <c r="A966" s="20" t="s">
        <v>2519</v>
      </c>
      <c r="B966" s="21">
        <v>78110000</v>
      </c>
      <c r="C966" s="22" t="s">
        <v>2543</v>
      </c>
      <c r="D966" s="36">
        <v>42775</v>
      </c>
      <c r="E966" s="21" t="s">
        <v>3551</v>
      </c>
      <c r="F966" s="23" t="s">
        <v>3658</v>
      </c>
      <c r="G966" s="23" t="s">
        <v>3665</v>
      </c>
      <c r="H966" s="24">
        <v>28910837</v>
      </c>
      <c r="I966" s="25">
        <v>24574212</v>
      </c>
      <c r="J966" s="23" t="s">
        <v>57</v>
      </c>
      <c r="K966" s="23" t="s">
        <v>3576</v>
      </c>
      <c r="L966" s="22" t="s">
        <v>2544</v>
      </c>
      <c r="M966" s="22" t="s">
        <v>325</v>
      </c>
      <c r="N966" s="22" t="s">
        <v>2545</v>
      </c>
      <c r="O966" s="22" t="s">
        <v>2546</v>
      </c>
      <c r="P966" s="26" t="s">
        <v>2539</v>
      </c>
      <c r="Q966" s="26" t="s">
        <v>2540</v>
      </c>
      <c r="R966" s="26" t="s">
        <v>2539</v>
      </c>
      <c r="S966" s="27" t="s">
        <v>2541</v>
      </c>
      <c r="T966" s="26" t="s">
        <v>2540</v>
      </c>
      <c r="U966" s="26" t="s">
        <v>2542</v>
      </c>
      <c r="V966" s="28">
        <v>6310</v>
      </c>
      <c r="W966" s="29">
        <v>20795</v>
      </c>
      <c r="X966" s="30">
        <v>42754</v>
      </c>
      <c r="Y966" s="26">
        <v>4600006701</v>
      </c>
      <c r="Z966" s="29">
        <v>4600006701</v>
      </c>
      <c r="AA966" s="33">
        <f t="shared" si="14"/>
        <v>1</v>
      </c>
      <c r="AB966" s="31" t="s">
        <v>2555</v>
      </c>
      <c r="AC966" s="32" t="s">
        <v>360</v>
      </c>
      <c r="AD966" s="32" t="s">
        <v>2553</v>
      </c>
      <c r="AE966" s="22" t="s">
        <v>2554</v>
      </c>
      <c r="AF966" s="26" t="s">
        <v>53</v>
      </c>
      <c r="AG966" s="22" t="s">
        <v>382</v>
      </c>
    </row>
    <row r="967" spans="1:33" ht="90" x14ac:dyDescent="0.25">
      <c r="A967" s="20" t="s">
        <v>2519</v>
      </c>
      <c r="B967" s="21">
        <v>93141500</v>
      </c>
      <c r="C967" s="22" t="s">
        <v>4807</v>
      </c>
      <c r="D967" s="36">
        <v>43110</v>
      </c>
      <c r="E967" s="21" t="s">
        <v>3554</v>
      </c>
      <c r="F967" s="23" t="s">
        <v>3677</v>
      </c>
      <c r="G967" s="23" t="s">
        <v>3665</v>
      </c>
      <c r="H967" s="24">
        <v>36000000</v>
      </c>
      <c r="I967" s="25">
        <v>36000000</v>
      </c>
      <c r="J967" s="23" t="s">
        <v>3579</v>
      </c>
      <c r="K967" s="23" t="s">
        <v>47</v>
      </c>
      <c r="L967" s="22" t="s">
        <v>2556</v>
      </c>
      <c r="M967" s="22" t="s">
        <v>2557</v>
      </c>
      <c r="N967" s="22" t="s">
        <v>2545</v>
      </c>
      <c r="O967" s="22" t="s">
        <v>2558</v>
      </c>
      <c r="P967" s="26" t="s">
        <v>2525</v>
      </c>
      <c r="Q967" s="26" t="s">
        <v>2559</v>
      </c>
      <c r="R967" s="26" t="s">
        <v>2534</v>
      </c>
      <c r="S967" s="27" t="s">
        <v>2528</v>
      </c>
      <c r="T967" s="26" t="s">
        <v>2559</v>
      </c>
      <c r="U967" s="26" t="s">
        <v>2560</v>
      </c>
      <c r="V967" s="28">
        <v>7326</v>
      </c>
      <c r="W967" s="29">
        <v>20260</v>
      </c>
      <c r="X967" s="30">
        <v>42941</v>
      </c>
      <c r="Y967" s="26">
        <v>4600007059</v>
      </c>
      <c r="Z967" s="29">
        <v>4600007059</v>
      </c>
      <c r="AA967" s="33">
        <f t="shared" si="14"/>
        <v>1</v>
      </c>
      <c r="AB967" s="31" t="s">
        <v>2561</v>
      </c>
      <c r="AC967" s="32" t="s">
        <v>360</v>
      </c>
      <c r="AD967" s="32" t="s">
        <v>2562</v>
      </c>
      <c r="AE967" s="22" t="s">
        <v>2563</v>
      </c>
      <c r="AF967" s="26" t="s">
        <v>53</v>
      </c>
      <c r="AG967" s="22" t="s">
        <v>382</v>
      </c>
    </row>
    <row r="968" spans="1:33" ht="75" x14ac:dyDescent="0.25">
      <c r="A968" s="20" t="s">
        <v>2519</v>
      </c>
      <c r="B968" s="21">
        <v>93141500</v>
      </c>
      <c r="C968" s="22" t="s">
        <v>4808</v>
      </c>
      <c r="D968" s="36">
        <v>43313</v>
      </c>
      <c r="E968" s="21" t="s">
        <v>3554</v>
      </c>
      <c r="F968" s="23" t="s">
        <v>3677</v>
      </c>
      <c r="G968" s="23" t="s">
        <v>3665</v>
      </c>
      <c r="H968" s="24">
        <v>36000000</v>
      </c>
      <c r="I968" s="25">
        <v>36000000</v>
      </c>
      <c r="J968" s="23" t="s">
        <v>3579</v>
      </c>
      <c r="K968" s="23" t="s">
        <v>47</v>
      </c>
      <c r="L968" s="22" t="s">
        <v>2556</v>
      </c>
      <c r="M968" s="22" t="s">
        <v>2557</v>
      </c>
      <c r="N968" s="22" t="s">
        <v>2545</v>
      </c>
      <c r="O968" s="22" t="s">
        <v>2558</v>
      </c>
      <c r="P968" s="26" t="s">
        <v>2525</v>
      </c>
      <c r="Q968" s="26" t="s">
        <v>2559</v>
      </c>
      <c r="R968" s="26" t="s">
        <v>2534</v>
      </c>
      <c r="S968" s="27" t="s">
        <v>2528</v>
      </c>
      <c r="T968" s="26" t="s">
        <v>2559</v>
      </c>
      <c r="U968" s="26" t="s">
        <v>2560</v>
      </c>
      <c r="V968" s="28"/>
      <c r="W968" s="29">
        <v>20845</v>
      </c>
      <c r="X968" s="30"/>
      <c r="Y968" s="26"/>
      <c r="Z968" s="29"/>
      <c r="AA968" s="33">
        <f t="shared" si="14"/>
        <v>0</v>
      </c>
      <c r="AB968" s="31"/>
      <c r="AC968" s="32" t="s">
        <v>324</v>
      </c>
      <c r="AD968" s="32" t="s">
        <v>2562</v>
      </c>
      <c r="AE968" s="22" t="s">
        <v>2563</v>
      </c>
      <c r="AF968" s="26" t="s">
        <v>53</v>
      </c>
      <c r="AG968" s="22" t="s">
        <v>382</v>
      </c>
    </row>
    <row r="969" spans="1:33" ht="60" x14ac:dyDescent="0.25">
      <c r="A969" s="20" t="s">
        <v>2519</v>
      </c>
      <c r="B969" s="21">
        <v>86110000</v>
      </c>
      <c r="C969" s="22" t="s">
        <v>4809</v>
      </c>
      <c r="D969" s="36">
        <v>43252</v>
      </c>
      <c r="E969" s="21" t="s">
        <v>3552</v>
      </c>
      <c r="F969" s="23" t="s">
        <v>3658</v>
      </c>
      <c r="G969" s="23" t="s">
        <v>3665</v>
      </c>
      <c r="H969" s="24">
        <v>83445254</v>
      </c>
      <c r="I969" s="25">
        <v>83445254</v>
      </c>
      <c r="J969" s="23" t="s">
        <v>3579</v>
      </c>
      <c r="K969" s="23" t="s">
        <v>47</v>
      </c>
      <c r="L969" s="22" t="s">
        <v>2564</v>
      </c>
      <c r="M969" s="22" t="s">
        <v>325</v>
      </c>
      <c r="N969" s="22" t="s">
        <v>2565</v>
      </c>
      <c r="O969" s="22" t="s">
        <v>2566</v>
      </c>
      <c r="P969" s="26" t="s">
        <v>2539</v>
      </c>
      <c r="Q969" s="26" t="s">
        <v>2567</v>
      </c>
      <c r="R969" s="26" t="s">
        <v>2539</v>
      </c>
      <c r="S969" s="27" t="s">
        <v>2541</v>
      </c>
      <c r="T969" s="26" t="s">
        <v>2567</v>
      </c>
      <c r="U969" s="26" t="s">
        <v>2568</v>
      </c>
      <c r="V969" s="28">
        <v>8197</v>
      </c>
      <c r="W969" s="29">
        <v>21378</v>
      </c>
      <c r="X969" s="30"/>
      <c r="Y969" s="26"/>
      <c r="Z969" s="29"/>
      <c r="AA969" s="33">
        <f t="shared" si="14"/>
        <v>0</v>
      </c>
      <c r="AB969" s="31"/>
      <c r="AC969" s="32" t="s">
        <v>1306</v>
      </c>
      <c r="AD969" s="32"/>
      <c r="AE969" s="22" t="s">
        <v>2569</v>
      </c>
      <c r="AF969" s="26" t="s">
        <v>53</v>
      </c>
      <c r="AG969" s="22" t="s">
        <v>382</v>
      </c>
    </row>
    <row r="970" spans="1:33" ht="75" x14ac:dyDescent="0.25">
      <c r="A970" s="20" t="s">
        <v>2519</v>
      </c>
      <c r="B970" s="21">
        <v>86110000</v>
      </c>
      <c r="C970" s="22" t="s">
        <v>4810</v>
      </c>
      <c r="D970" s="36">
        <v>43252</v>
      </c>
      <c r="E970" s="21" t="s">
        <v>4090</v>
      </c>
      <c r="F970" s="23" t="s">
        <v>3643</v>
      </c>
      <c r="G970" s="23" t="s">
        <v>3665</v>
      </c>
      <c r="H970" s="24">
        <v>1080000000</v>
      </c>
      <c r="I970" s="25">
        <v>1080000000</v>
      </c>
      <c r="J970" s="23" t="s">
        <v>3579</v>
      </c>
      <c r="K970" s="23" t="s">
        <v>47</v>
      </c>
      <c r="L970" s="22" t="s">
        <v>2570</v>
      </c>
      <c r="M970" s="22" t="s">
        <v>2571</v>
      </c>
      <c r="N970" s="22" t="s">
        <v>2572</v>
      </c>
      <c r="O970" s="22" t="s">
        <v>2573</v>
      </c>
      <c r="P970" s="26" t="s">
        <v>2574</v>
      </c>
      <c r="Q970" s="26" t="s">
        <v>2575</v>
      </c>
      <c r="R970" s="26" t="s">
        <v>2574</v>
      </c>
      <c r="S970" s="27" t="s">
        <v>2576</v>
      </c>
      <c r="T970" s="26" t="s">
        <v>2575</v>
      </c>
      <c r="U970" s="26" t="s">
        <v>4811</v>
      </c>
      <c r="V970" s="28">
        <v>8112</v>
      </c>
      <c r="W970" s="29">
        <v>21112</v>
      </c>
      <c r="X970" s="30"/>
      <c r="Y970" s="26"/>
      <c r="Z970" s="29"/>
      <c r="AA970" s="33">
        <f t="shared" si="14"/>
        <v>0</v>
      </c>
      <c r="AB970" s="31"/>
      <c r="AC970" s="32" t="s">
        <v>1306</v>
      </c>
      <c r="AD970" s="32"/>
      <c r="AE970" s="22" t="s">
        <v>2577</v>
      </c>
      <c r="AF970" s="26" t="s">
        <v>53</v>
      </c>
      <c r="AG970" s="22" t="s">
        <v>382</v>
      </c>
    </row>
    <row r="971" spans="1:33" ht="60" x14ac:dyDescent="0.25">
      <c r="A971" s="20" t="s">
        <v>2519</v>
      </c>
      <c r="B971" s="21">
        <v>93141500</v>
      </c>
      <c r="C971" s="22" t="s">
        <v>2578</v>
      </c>
      <c r="D971" s="36">
        <v>43252</v>
      </c>
      <c r="E971" s="21" t="s">
        <v>4309</v>
      </c>
      <c r="F971" s="23" t="s">
        <v>4338</v>
      </c>
      <c r="G971" s="23" t="s">
        <v>3665</v>
      </c>
      <c r="H971" s="24">
        <v>100000000</v>
      </c>
      <c r="I971" s="25">
        <v>100000000</v>
      </c>
      <c r="J971" s="23" t="s">
        <v>3579</v>
      </c>
      <c r="K971" s="23" t="s">
        <v>47</v>
      </c>
      <c r="L971" s="22" t="s">
        <v>2579</v>
      </c>
      <c r="M971" s="22" t="s">
        <v>49</v>
      </c>
      <c r="N971" s="22" t="s">
        <v>2580</v>
      </c>
      <c r="O971" s="22" t="s">
        <v>2581</v>
      </c>
      <c r="P971" s="26" t="s">
        <v>2574</v>
      </c>
      <c r="Q971" s="26" t="s">
        <v>2582</v>
      </c>
      <c r="R971" s="26" t="s">
        <v>2574</v>
      </c>
      <c r="S971" s="27" t="s">
        <v>2576</v>
      </c>
      <c r="T971" s="26" t="s">
        <v>2582</v>
      </c>
      <c r="U971" s="26" t="s">
        <v>2583</v>
      </c>
      <c r="V971" s="28"/>
      <c r="W971" s="29">
        <v>20923</v>
      </c>
      <c r="X971" s="30"/>
      <c r="Y971" s="26"/>
      <c r="Z971" s="29"/>
      <c r="AA971" s="33">
        <f t="shared" si="14"/>
        <v>0</v>
      </c>
      <c r="AB971" s="31"/>
      <c r="AC971" s="32" t="s">
        <v>324</v>
      </c>
      <c r="AD971" s="32"/>
      <c r="AE971" s="22" t="s">
        <v>2584</v>
      </c>
      <c r="AF971" s="26" t="s">
        <v>53</v>
      </c>
      <c r="AG971" s="22" t="s">
        <v>382</v>
      </c>
    </row>
    <row r="972" spans="1:33" ht="90" x14ac:dyDescent="0.25">
      <c r="A972" s="20" t="s">
        <v>2519</v>
      </c>
      <c r="B972" s="21">
        <v>86110000</v>
      </c>
      <c r="C972" s="22" t="s">
        <v>4812</v>
      </c>
      <c r="D972" s="36">
        <v>43282</v>
      </c>
      <c r="E972" s="21" t="s">
        <v>4813</v>
      </c>
      <c r="F972" s="23" t="s">
        <v>3658</v>
      </c>
      <c r="G972" s="23" t="s">
        <v>3665</v>
      </c>
      <c r="H972" s="24">
        <v>450000000</v>
      </c>
      <c r="I972" s="25">
        <v>450000000</v>
      </c>
      <c r="J972" s="23" t="s">
        <v>3579</v>
      </c>
      <c r="K972" s="23" t="s">
        <v>47</v>
      </c>
      <c r="L972" s="22" t="s">
        <v>2570</v>
      </c>
      <c r="M972" s="22" t="s">
        <v>2571</v>
      </c>
      <c r="N972" s="22" t="s">
        <v>2572</v>
      </c>
      <c r="O972" s="22" t="s">
        <v>2573</v>
      </c>
      <c r="P972" s="26" t="s">
        <v>2585</v>
      </c>
      <c r="Q972" s="26" t="s">
        <v>2586</v>
      </c>
      <c r="R972" s="26" t="s">
        <v>2585</v>
      </c>
      <c r="S972" s="27" t="s">
        <v>2587</v>
      </c>
      <c r="T972" s="26" t="s">
        <v>2586</v>
      </c>
      <c r="U972" s="26" t="s">
        <v>2588</v>
      </c>
      <c r="V972" s="28">
        <v>8200</v>
      </c>
      <c r="W972" s="29">
        <v>21294</v>
      </c>
      <c r="X972" s="30"/>
      <c r="Y972" s="26"/>
      <c r="Z972" s="29"/>
      <c r="AA972" s="33">
        <f t="shared" ref="AA972:AA1035" si="15">+IF(AND(W972="",X972="",Y972="",Z972=""),"",IF(AND(W972&lt;&gt;"",X972="",Y972="",Z972=""),0%,IF(AND(W972&lt;&gt;"",X972&lt;&gt;"",Y972="",Z972=""),33%,IF(AND(W972&lt;&gt;"",X972&lt;&gt;"",Y972&lt;&gt;"",Z972=""),66%,IF(AND(W972&lt;&gt;"",X972&lt;&gt;"",Y972&lt;&gt;"",Z972&lt;&gt;""),100%,"Información incompleta")))))</f>
        <v>0</v>
      </c>
      <c r="AB972" s="31"/>
      <c r="AC972" s="32" t="s">
        <v>1306</v>
      </c>
      <c r="AD972" s="32"/>
      <c r="AE972" s="22" t="s">
        <v>2589</v>
      </c>
      <c r="AF972" s="26" t="s">
        <v>53</v>
      </c>
      <c r="AG972" s="22" t="s">
        <v>382</v>
      </c>
    </row>
    <row r="973" spans="1:33" ht="90" x14ac:dyDescent="0.25">
      <c r="A973" s="20" t="s">
        <v>2519</v>
      </c>
      <c r="B973" s="21">
        <v>86110000</v>
      </c>
      <c r="C973" s="22" t="s">
        <v>4812</v>
      </c>
      <c r="D973" s="36">
        <v>43282</v>
      </c>
      <c r="E973" s="21" t="s">
        <v>4813</v>
      </c>
      <c r="F973" s="23" t="s">
        <v>3658</v>
      </c>
      <c r="G973" s="23" t="s">
        <v>3665</v>
      </c>
      <c r="H973" s="24">
        <v>500000000</v>
      </c>
      <c r="I973" s="25">
        <v>500000000</v>
      </c>
      <c r="J973" s="23" t="s">
        <v>3579</v>
      </c>
      <c r="K973" s="23" t="s">
        <v>47</v>
      </c>
      <c r="L973" s="22" t="s">
        <v>2570</v>
      </c>
      <c r="M973" s="22" t="s">
        <v>2571</v>
      </c>
      <c r="N973" s="22" t="s">
        <v>2572</v>
      </c>
      <c r="O973" s="22" t="s">
        <v>2573</v>
      </c>
      <c r="P973" s="26" t="s">
        <v>2585</v>
      </c>
      <c r="Q973" s="26" t="s">
        <v>2586</v>
      </c>
      <c r="R973" s="26" t="s">
        <v>2585</v>
      </c>
      <c r="S973" s="27" t="s">
        <v>2587</v>
      </c>
      <c r="T973" s="26" t="s">
        <v>2586</v>
      </c>
      <c r="U973" s="26" t="s">
        <v>2588</v>
      </c>
      <c r="V973" s="28">
        <v>8200</v>
      </c>
      <c r="W973" s="29">
        <v>21295</v>
      </c>
      <c r="X973" s="30"/>
      <c r="Y973" s="26"/>
      <c r="Z973" s="29"/>
      <c r="AA973" s="33">
        <f t="shared" si="15"/>
        <v>0</v>
      </c>
      <c r="AB973" s="31"/>
      <c r="AC973" s="32" t="s">
        <v>1306</v>
      </c>
      <c r="AD973" s="32"/>
      <c r="AE973" s="22" t="s">
        <v>2589</v>
      </c>
      <c r="AF973" s="26" t="s">
        <v>53</v>
      </c>
      <c r="AG973" s="22" t="s">
        <v>382</v>
      </c>
    </row>
    <row r="974" spans="1:33" ht="60" x14ac:dyDescent="0.25">
      <c r="A974" s="20" t="s">
        <v>2519</v>
      </c>
      <c r="B974" s="21">
        <v>93141500</v>
      </c>
      <c r="C974" s="22" t="s">
        <v>2590</v>
      </c>
      <c r="D974" s="36">
        <v>43291</v>
      </c>
      <c r="E974" s="21" t="s">
        <v>3549</v>
      </c>
      <c r="F974" s="23" t="s">
        <v>3658</v>
      </c>
      <c r="G974" s="23" t="s">
        <v>3665</v>
      </c>
      <c r="H974" s="24">
        <v>128000000</v>
      </c>
      <c r="I974" s="25">
        <v>128000000</v>
      </c>
      <c r="J974" s="23" t="s">
        <v>3579</v>
      </c>
      <c r="K974" s="23" t="s">
        <v>47</v>
      </c>
      <c r="L974" s="22" t="s">
        <v>2591</v>
      </c>
      <c r="M974" s="22" t="s">
        <v>325</v>
      </c>
      <c r="N974" s="22" t="s">
        <v>2565</v>
      </c>
      <c r="O974" s="22" t="s">
        <v>2592</v>
      </c>
      <c r="P974" s="26" t="s">
        <v>2525</v>
      </c>
      <c r="Q974" s="26" t="s">
        <v>2593</v>
      </c>
      <c r="R974" s="26" t="s">
        <v>2534</v>
      </c>
      <c r="S974" s="27" t="s">
        <v>2528</v>
      </c>
      <c r="T974" s="26" t="s">
        <v>2593</v>
      </c>
      <c r="U974" s="26" t="s">
        <v>2594</v>
      </c>
      <c r="V974" s="28"/>
      <c r="W974" s="29"/>
      <c r="X974" s="30"/>
      <c r="Y974" s="26"/>
      <c r="Z974" s="29"/>
      <c r="AA974" s="33" t="str">
        <f t="shared" si="15"/>
        <v/>
      </c>
      <c r="AB974" s="31"/>
      <c r="AC974" s="32" t="s">
        <v>324</v>
      </c>
      <c r="AD974" s="32"/>
      <c r="AE974" s="22" t="s">
        <v>2595</v>
      </c>
      <c r="AF974" s="26" t="s">
        <v>53</v>
      </c>
      <c r="AG974" s="22" t="s">
        <v>382</v>
      </c>
    </row>
    <row r="975" spans="1:33" ht="75" x14ac:dyDescent="0.25">
      <c r="A975" s="20" t="s">
        <v>2519</v>
      </c>
      <c r="B975" s="21">
        <v>93141500</v>
      </c>
      <c r="C975" s="22" t="s">
        <v>2596</v>
      </c>
      <c r="D975" s="36">
        <v>43282</v>
      </c>
      <c r="E975" s="21" t="s">
        <v>3549</v>
      </c>
      <c r="F975" s="23" t="s">
        <v>3648</v>
      </c>
      <c r="G975" s="23" t="s">
        <v>3665</v>
      </c>
      <c r="H975" s="24">
        <v>50000000</v>
      </c>
      <c r="I975" s="25">
        <v>50000000</v>
      </c>
      <c r="J975" s="23" t="s">
        <v>3579</v>
      </c>
      <c r="K975" s="23" t="s">
        <v>47</v>
      </c>
      <c r="L975" s="22" t="s">
        <v>2570</v>
      </c>
      <c r="M975" s="22" t="s">
        <v>2571</v>
      </c>
      <c r="N975" s="22" t="s">
        <v>2572</v>
      </c>
      <c r="O975" s="22" t="s">
        <v>2573</v>
      </c>
      <c r="P975" s="26" t="s">
        <v>2597</v>
      </c>
      <c r="Q975" s="26" t="s">
        <v>2598</v>
      </c>
      <c r="R975" s="26" t="s">
        <v>2597</v>
      </c>
      <c r="S975" s="27" t="s">
        <v>2587</v>
      </c>
      <c r="T975" s="26" t="s">
        <v>2598</v>
      </c>
      <c r="U975" s="26" t="s">
        <v>2599</v>
      </c>
      <c r="V975" s="28"/>
      <c r="W975" s="29">
        <v>20900</v>
      </c>
      <c r="X975" s="30"/>
      <c r="Y975" s="26"/>
      <c r="Z975" s="29"/>
      <c r="AA975" s="33">
        <f t="shared" si="15"/>
        <v>0</v>
      </c>
      <c r="AB975" s="31"/>
      <c r="AC975" s="32" t="s">
        <v>324</v>
      </c>
      <c r="AD975" s="32"/>
      <c r="AE975" s="22" t="s">
        <v>2600</v>
      </c>
      <c r="AF975" s="26" t="s">
        <v>53</v>
      </c>
      <c r="AG975" s="22" t="s">
        <v>382</v>
      </c>
    </row>
    <row r="976" spans="1:33" ht="75" x14ac:dyDescent="0.25">
      <c r="A976" s="20" t="s">
        <v>2519</v>
      </c>
      <c r="B976" s="21">
        <v>78111500</v>
      </c>
      <c r="C976" s="22" t="s">
        <v>2601</v>
      </c>
      <c r="D976" s="36">
        <v>43011</v>
      </c>
      <c r="E976" s="21" t="s">
        <v>3563</v>
      </c>
      <c r="F976" s="23" t="s">
        <v>3677</v>
      </c>
      <c r="G976" s="23" t="s">
        <v>463</v>
      </c>
      <c r="H976" s="24">
        <v>40000000</v>
      </c>
      <c r="I976" s="25" t="e">
        <f>+[7]!Tabla2[[#This Row],[Valor total estimado]]</f>
        <v>#REF!</v>
      </c>
      <c r="J976" s="23" t="s">
        <v>57</v>
      </c>
      <c r="K976" s="23" t="s">
        <v>3576</v>
      </c>
      <c r="L976" s="22" t="s">
        <v>2544</v>
      </c>
      <c r="M976" s="22" t="s">
        <v>325</v>
      </c>
      <c r="N976" s="22" t="s">
        <v>2545</v>
      </c>
      <c r="O976" s="22" t="s">
        <v>2546</v>
      </c>
      <c r="P976" s="26"/>
      <c r="Q976" s="26" t="s">
        <v>2602</v>
      </c>
      <c r="R976" s="26" t="s">
        <v>463</v>
      </c>
      <c r="S976" s="27"/>
      <c r="T976" s="26" t="s">
        <v>2602</v>
      </c>
      <c r="U976" s="26" t="s">
        <v>2602</v>
      </c>
      <c r="V976" s="28">
        <v>7506</v>
      </c>
      <c r="W976" s="29">
        <v>20921</v>
      </c>
      <c r="X976" s="30">
        <v>43007</v>
      </c>
      <c r="Y976" s="26">
        <v>43011</v>
      </c>
      <c r="Z976" s="29">
        <v>4600007506</v>
      </c>
      <c r="AA976" s="33">
        <f t="shared" si="15"/>
        <v>1</v>
      </c>
      <c r="AB976" s="31" t="s">
        <v>1101</v>
      </c>
      <c r="AC976" s="32" t="s">
        <v>360</v>
      </c>
      <c r="AD976" s="32" t="s">
        <v>2603</v>
      </c>
      <c r="AE976" s="22" t="s">
        <v>2604</v>
      </c>
      <c r="AF976" s="26" t="s">
        <v>53</v>
      </c>
      <c r="AG976" s="22" t="s">
        <v>382</v>
      </c>
    </row>
    <row r="977" spans="1:33" ht="60" x14ac:dyDescent="0.25">
      <c r="A977" s="20" t="s">
        <v>2519</v>
      </c>
      <c r="B977" s="21">
        <v>93141500</v>
      </c>
      <c r="C977" s="22" t="s">
        <v>2605</v>
      </c>
      <c r="D977" s="36">
        <v>43126</v>
      </c>
      <c r="E977" s="21" t="s">
        <v>3553</v>
      </c>
      <c r="F977" s="23" t="s">
        <v>3677</v>
      </c>
      <c r="G977" s="23" t="s">
        <v>3665</v>
      </c>
      <c r="H977" s="24">
        <v>50000000</v>
      </c>
      <c r="I977" s="25">
        <v>50000000</v>
      </c>
      <c r="J977" s="23" t="s">
        <v>3579</v>
      </c>
      <c r="K977" s="23" t="s">
        <v>47</v>
      </c>
      <c r="L977" s="22" t="s">
        <v>2544</v>
      </c>
      <c r="M977" s="22" t="s">
        <v>325</v>
      </c>
      <c r="N977" s="22" t="s">
        <v>2545</v>
      </c>
      <c r="O977" s="22" t="s">
        <v>2546</v>
      </c>
      <c r="P977" s="26" t="s">
        <v>2574</v>
      </c>
      <c r="Q977" s="26" t="s">
        <v>2605</v>
      </c>
      <c r="R977" s="26" t="s">
        <v>2574</v>
      </c>
      <c r="S977" s="27" t="s">
        <v>2576</v>
      </c>
      <c r="T977" s="26" t="s">
        <v>2605</v>
      </c>
      <c r="U977" s="26" t="s">
        <v>2583</v>
      </c>
      <c r="V977" s="28">
        <v>8047</v>
      </c>
      <c r="W977" s="29">
        <v>20788</v>
      </c>
      <c r="X977" s="30">
        <v>43124</v>
      </c>
      <c r="Y977" s="26">
        <v>43126</v>
      </c>
      <c r="Z977" s="29">
        <v>4600008032</v>
      </c>
      <c r="AA977" s="33">
        <f t="shared" si="15"/>
        <v>1</v>
      </c>
      <c r="AB977" s="31" t="s">
        <v>2606</v>
      </c>
      <c r="AC977" s="32" t="s">
        <v>1172</v>
      </c>
      <c r="AD977" s="32" t="s">
        <v>2607</v>
      </c>
      <c r="AE977" s="22" t="s">
        <v>2604</v>
      </c>
      <c r="AF977" s="26" t="s">
        <v>53</v>
      </c>
      <c r="AG977" s="22" t="s">
        <v>382</v>
      </c>
    </row>
    <row r="978" spans="1:33" ht="60" x14ac:dyDescent="0.25">
      <c r="A978" s="20" t="s">
        <v>2608</v>
      </c>
      <c r="B978" s="21">
        <v>93141500</v>
      </c>
      <c r="C978" s="22" t="s">
        <v>2609</v>
      </c>
      <c r="D978" s="36">
        <v>43252</v>
      </c>
      <c r="E978" s="21" t="s">
        <v>4309</v>
      </c>
      <c r="F978" s="23" t="s">
        <v>3698</v>
      </c>
      <c r="G978" s="23" t="s">
        <v>3665</v>
      </c>
      <c r="H978" s="24">
        <f>+(30041666.6666667)*1</f>
        <v>30041666.666666701</v>
      </c>
      <c r="I978" s="25">
        <v>30041667</v>
      </c>
      <c r="J978" s="23" t="s">
        <v>3579</v>
      </c>
      <c r="K978" s="23" t="s">
        <v>47</v>
      </c>
      <c r="L978" s="22" t="s">
        <v>2610</v>
      </c>
      <c r="M978" s="22" t="s">
        <v>2611</v>
      </c>
      <c r="N978" s="22" t="s">
        <v>2612</v>
      </c>
      <c r="O978" s="22" t="s">
        <v>2613</v>
      </c>
      <c r="P978" s="26" t="s">
        <v>373</v>
      </c>
      <c r="Q978" s="26" t="s">
        <v>2614</v>
      </c>
      <c r="R978" s="26" t="s">
        <v>2615</v>
      </c>
      <c r="S978" s="27">
        <v>70063001</v>
      </c>
      <c r="T978" s="26" t="s">
        <v>2616</v>
      </c>
      <c r="U978" s="26" t="s">
        <v>2617</v>
      </c>
      <c r="V978" s="28"/>
      <c r="W978" s="29"/>
      <c r="X978" s="30"/>
      <c r="Y978" s="26"/>
      <c r="Z978" s="29"/>
      <c r="AA978" s="33" t="str">
        <f t="shared" si="15"/>
        <v/>
      </c>
      <c r="AB978" s="31"/>
      <c r="AC978" s="32"/>
      <c r="AD978" s="32"/>
      <c r="AE978" s="22" t="s">
        <v>2618</v>
      </c>
      <c r="AF978" s="26" t="s">
        <v>53</v>
      </c>
      <c r="AG978" s="22" t="s">
        <v>4814</v>
      </c>
    </row>
    <row r="979" spans="1:33" ht="60" x14ac:dyDescent="0.25">
      <c r="A979" s="20" t="s">
        <v>2608</v>
      </c>
      <c r="B979" s="21">
        <v>93141500</v>
      </c>
      <c r="C979" s="22" t="s">
        <v>2619</v>
      </c>
      <c r="D979" s="36">
        <v>43252</v>
      </c>
      <c r="E979" s="21" t="s">
        <v>4815</v>
      </c>
      <c r="F979" s="23" t="s">
        <v>3696</v>
      </c>
      <c r="G979" s="23" t="s">
        <v>3665</v>
      </c>
      <c r="H979" s="24">
        <f>+(30041666.6666667)*3</f>
        <v>90125000.000000104</v>
      </c>
      <c r="I979" s="25">
        <v>90125000</v>
      </c>
      <c r="J979" s="23" t="s">
        <v>3579</v>
      </c>
      <c r="K979" s="23" t="s">
        <v>47</v>
      </c>
      <c r="L979" s="22" t="s">
        <v>2610</v>
      </c>
      <c r="M979" s="22" t="s">
        <v>2611</v>
      </c>
      <c r="N979" s="22" t="s">
        <v>2620</v>
      </c>
      <c r="O979" s="22" t="s">
        <v>2613</v>
      </c>
      <c r="P979" s="26" t="s">
        <v>373</v>
      </c>
      <c r="Q979" s="26" t="s">
        <v>2614</v>
      </c>
      <c r="R979" s="26" t="s">
        <v>2615</v>
      </c>
      <c r="S979" s="27">
        <v>70073001</v>
      </c>
      <c r="T979" s="26" t="s">
        <v>2616</v>
      </c>
      <c r="U979" s="26" t="s">
        <v>2617</v>
      </c>
      <c r="V979" s="28"/>
      <c r="W979" s="29"/>
      <c r="X979" s="30"/>
      <c r="Y979" s="26"/>
      <c r="Z979" s="29"/>
      <c r="AA979" s="33" t="str">
        <f t="shared" si="15"/>
        <v/>
      </c>
      <c r="AB979" s="31"/>
      <c r="AC979" s="32"/>
      <c r="AD979" s="32"/>
      <c r="AE979" s="22" t="s">
        <v>2618</v>
      </c>
      <c r="AF979" s="26" t="s">
        <v>53</v>
      </c>
      <c r="AG979" s="22" t="s">
        <v>4814</v>
      </c>
    </row>
    <row r="980" spans="1:33" ht="60" x14ac:dyDescent="0.25">
      <c r="A980" s="20" t="s">
        <v>2608</v>
      </c>
      <c r="B980" s="21">
        <v>93141500</v>
      </c>
      <c r="C980" s="22" t="s">
        <v>2621</v>
      </c>
      <c r="D980" s="36">
        <v>43252</v>
      </c>
      <c r="E980" s="21" t="s">
        <v>4309</v>
      </c>
      <c r="F980" s="23" t="s">
        <v>3696</v>
      </c>
      <c r="G980" s="23" t="s">
        <v>3665</v>
      </c>
      <c r="H980" s="24">
        <f>+(30041666.6666667)*2</f>
        <v>60083333.333333403</v>
      </c>
      <c r="I980" s="25">
        <v>60083333</v>
      </c>
      <c r="J980" s="23" t="s">
        <v>3579</v>
      </c>
      <c r="K980" s="23" t="s">
        <v>47</v>
      </c>
      <c r="L980" s="22" t="s">
        <v>2610</v>
      </c>
      <c r="M980" s="22" t="s">
        <v>2611</v>
      </c>
      <c r="N980" s="22" t="s">
        <v>2620</v>
      </c>
      <c r="O980" s="22" t="s">
        <v>2613</v>
      </c>
      <c r="P980" s="26" t="s">
        <v>373</v>
      </c>
      <c r="Q980" s="26" t="s">
        <v>2614</v>
      </c>
      <c r="R980" s="26" t="s">
        <v>2615</v>
      </c>
      <c r="S980" s="27">
        <v>70073001</v>
      </c>
      <c r="T980" s="26" t="s">
        <v>2616</v>
      </c>
      <c r="U980" s="26" t="s">
        <v>2617</v>
      </c>
      <c r="V980" s="28"/>
      <c r="W980" s="29"/>
      <c r="X980" s="30"/>
      <c r="Y980" s="26"/>
      <c r="Z980" s="29"/>
      <c r="AA980" s="33" t="str">
        <f t="shared" si="15"/>
        <v/>
      </c>
      <c r="AB980" s="31"/>
      <c r="AC980" s="32"/>
      <c r="AD980" s="32"/>
      <c r="AE980" s="22" t="s">
        <v>2618</v>
      </c>
      <c r="AF980" s="26" t="s">
        <v>53</v>
      </c>
      <c r="AG980" s="22" t="s">
        <v>4814</v>
      </c>
    </row>
    <row r="981" spans="1:33" ht="60" x14ac:dyDescent="0.25">
      <c r="A981" s="20" t="s">
        <v>2608</v>
      </c>
      <c r="B981" s="21">
        <v>93141500</v>
      </c>
      <c r="C981" s="22" t="s">
        <v>2622</v>
      </c>
      <c r="D981" s="36">
        <v>43252</v>
      </c>
      <c r="E981" s="21" t="s">
        <v>4309</v>
      </c>
      <c r="F981" s="23" t="s">
        <v>3696</v>
      </c>
      <c r="G981" s="23" t="s">
        <v>3665</v>
      </c>
      <c r="H981" s="24">
        <f>+(30041666.6666667)*4</f>
        <v>120166666.66666681</v>
      </c>
      <c r="I981" s="25">
        <v>120166667</v>
      </c>
      <c r="J981" s="23" t="s">
        <v>3579</v>
      </c>
      <c r="K981" s="23" t="s">
        <v>47</v>
      </c>
      <c r="L981" s="22" t="s">
        <v>2610</v>
      </c>
      <c r="M981" s="22" t="s">
        <v>2611</v>
      </c>
      <c r="N981" s="22" t="s">
        <v>2620</v>
      </c>
      <c r="O981" s="22" t="s">
        <v>2613</v>
      </c>
      <c r="P981" s="26" t="s">
        <v>373</v>
      </c>
      <c r="Q981" s="26" t="s">
        <v>2614</v>
      </c>
      <c r="R981" s="26" t="s">
        <v>2615</v>
      </c>
      <c r="S981" s="27">
        <v>70073001</v>
      </c>
      <c r="T981" s="26" t="s">
        <v>2616</v>
      </c>
      <c r="U981" s="26" t="s">
        <v>2617</v>
      </c>
      <c r="V981" s="28"/>
      <c r="W981" s="29"/>
      <c r="X981" s="30"/>
      <c r="Y981" s="26"/>
      <c r="Z981" s="29"/>
      <c r="AA981" s="33" t="str">
        <f t="shared" si="15"/>
        <v/>
      </c>
      <c r="AB981" s="31"/>
      <c r="AC981" s="32"/>
      <c r="AD981" s="32"/>
      <c r="AE981" s="22" t="s">
        <v>2618</v>
      </c>
      <c r="AF981" s="26" t="s">
        <v>53</v>
      </c>
      <c r="AG981" s="22" t="s">
        <v>4814</v>
      </c>
    </row>
    <row r="982" spans="1:33" ht="60" x14ac:dyDescent="0.25">
      <c r="A982" s="20" t="s">
        <v>2608</v>
      </c>
      <c r="B982" s="21">
        <v>93141500</v>
      </c>
      <c r="C982" s="22" t="s">
        <v>2623</v>
      </c>
      <c r="D982" s="36">
        <v>43252</v>
      </c>
      <c r="E982" s="21" t="s">
        <v>4309</v>
      </c>
      <c r="F982" s="23" t="s">
        <v>3696</v>
      </c>
      <c r="G982" s="23" t="s">
        <v>3665</v>
      </c>
      <c r="H982" s="24">
        <f>+(30041666.6666667)*3</f>
        <v>90125000.000000104</v>
      </c>
      <c r="I982" s="25">
        <v>90125000</v>
      </c>
      <c r="J982" s="23" t="s">
        <v>3579</v>
      </c>
      <c r="K982" s="23" t="s">
        <v>47</v>
      </c>
      <c r="L982" s="22" t="s">
        <v>2610</v>
      </c>
      <c r="M982" s="22" t="s">
        <v>2611</v>
      </c>
      <c r="N982" s="22" t="s">
        <v>2620</v>
      </c>
      <c r="O982" s="22" t="s">
        <v>2613</v>
      </c>
      <c r="P982" s="26" t="s">
        <v>373</v>
      </c>
      <c r="Q982" s="26" t="s">
        <v>2614</v>
      </c>
      <c r="R982" s="26" t="s">
        <v>2615</v>
      </c>
      <c r="S982" s="27">
        <v>70073001</v>
      </c>
      <c r="T982" s="26" t="s">
        <v>2616</v>
      </c>
      <c r="U982" s="26" t="s">
        <v>2617</v>
      </c>
      <c r="V982" s="28"/>
      <c r="W982" s="29"/>
      <c r="X982" s="30"/>
      <c r="Y982" s="26"/>
      <c r="Z982" s="29"/>
      <c r="AA982" s="33" t="str">
        <f t="shared" si="15"/>
        <v/>
      </c>
      <c r="AB982" s="31"/>
      <c r="AC982" s="32"/>
      <c r="AD982" s="32"/>
      <c r="AE982" s="22" t="s">
        <v>2618</v>
      </c>
      <c r="AF982" s="26" t="s">
        <v>53</v>
      </c>
      <c r="AG982" s="22" t="s">
        <v>4814</v>
      </c>
    </row>
    <row r="983" spans="1:33" ht="60" x14ac:dyDescent="0.25">
      <c r="A983" s="20" t="s">
        <v>2608</v>
      </c>
      <c r="B983" s="21">
        <v>93141500</v>
      </c>
      <c r="C983" s="22" t="s">
        <v>2624</v>
      </c>
      <c r="D983" s="36">
        <v>43252</v>
      </c>
      <c r="E983" s="21" t="s">
        <v>4309</v>
      </c>
      <c r="F983" s="23" t="s">
        <v>3696</v>
      </c>
      <c r="G983" s="23" t="s">
        <v>3665</v>
      </c>
      <c r="H983" s="24">
        <f>+(30041666.6666667)*2</f>
        <v>60083333.333333403</v>
      </c>
      <c r="I983" s="25">
        <v>60083333</v>
      </c>
      <c r="J983" s="23" t="s">
        <v>3579</v>
      </c>
      <c r="K983" s="23" t="s">
        <v>47</v>
      </c>
      <c r="L983" s="22" t="s">
        <v>2610</v>
      </c>
      <c r="M983" s="22" t="s">
        <v>2611</v>
      </c>
      <c r="N983" s="22" t="s">
        <v>2620</v>
      </c>
      <c r="O983" s="22" t="s">
        <v>2613</v>
      </c>
      <c r="P983" s="26" t="s">
        <v>373</v>
      </c>
      <c r="Q983" s="26" t="s">
        <v>2614</v>
      </c>
      <c r="R983" s="26" t="s">
        <v>2615</v>
      </c>
      <c r="S983" s="27">
        <v>70073001</v>
      </c>
      <c r="T983" s="26" t="s">
        <v>2616</v>
      </c>
      <c r="U983" s="26" t="s">
        <v>2617</v>
      </c>
      <c r="V983" s="28"/>
      <c r="W983" s="29"/>
      <c r="X983" s="30"/>
      <c r="Y983" s="26"/>
      <c r="Z983" s="29"/>
      <c r="AA983" s="33" t="str">
        <f t="shared" si="15"/>
        <v/>
      </c>
      <c r="AB983" s="31"/>
      <c r="AC983" s="32"/>
      <c r="AD983" s="32"/>
      <c r="AE983" s="22" t="s">
        <v>2618</v>
      </c>
      <c r="AF983" s="26" t="s">
        <v>53</v>
      </c>
      <c r="AG983" s="22" t="s">
        <v>4814</v>
      </c>
    </row>
    <row r="984" spans="1:33" ht="60" x14ac:dyDescent="0.25">
      <c r="A984" s="20" t="s">
        <v>2608</v>
      </c>
      <c r="B984" s="21">
        <v>93141500</v>
      </c>
      <c r="C984" s="22" t="s">
        <v>2625</v>
      </c>
      <c r="D984" s="36">
        <v>43252</v>
      </c>
      <c r="E984" s="21" t="s">
        <v>4309</v>
      </c>
      <c r="F984" s="23" t="s">
        <v>3696</v>
      </c>
      <c r="G984" s="23" t="s">
        <v>3665</v>
      </c>
      <c r="H984" s="24">
        <f>+(30041666.6666667)*2</f>
        <v>60083333.333333403</v>
      </c>
      <c r="I984" s="25">
        <v>60083333</v>
      </c>
      <c r="J984" s="23" t="s">
        <v>3579</v>
      </c>
      <c r="K984" s="23" t="s">
        <v>47</v>
      </c>
      <c r="L984" s="22" t="s">
        <v>2610</v>
      </c>
      <c r="M984" s="22" t="s">
        <v>2611</v>
      </c>
      <c r="N984" s="22" t="s">
        <v>2620</v>
      </c>
      <c r="O984" s="22" t="s">
        <v>2613</v>
      </c>
      <c r="P984" s="26" t="s">
        <v>373</v>
      </c>
      <c r="Q984" s="26" t="s">
        <v>2614</v>
      </c>
      <c r="R984" s="26" t="s">
        <v>2615</v>
      </c>
      <c r="S984" s="27">
        <v>70073001</v>
      </c>
      <c r="T984" s="26" t="s">
        <v>2616</v>
      </c>
      <c r="U984" s="26" t="s">
        <v>2617</v>
      </c>
      <c r="V984" s="28"/>
      <c r="W984" s="29"/>
      <c r="X984" s="30"/>
      <c r="Y984" s="26"/>
      <c r="Z984" s="29"/>
      <c r="AA984" s="33" t="str">
        <f t="shared" si="15"/>
        <v/>
      </c>
      <c r="AB984" s="31"/>
      <c r="AC984" s="32"/>
      <c r="AD984" s="32"/>
      <c r="AE984" s="22" t="s">
        <v>2618</v>
      </c>
      <c r="AF984" s="26" t="s">
        <v>53</v>
      </c>
      <c r="AG984" s="22" t="s">
        <v>4814</v>
      </c>
    </row>
    <row r="985" spans="1:33" ht="60" x14ac:dyDescent="0.25">
      <c r="A985" s="20" t="s">
        <v>2608</v>
      </c>
      <c r="B985" s="21">
        <v>93141500</v>
      </c>
      <c r="C985" s="22" t="s">
        <v>2626</v>
      </c>
      <c r="D985" s="36">
        <v>43252</v>
      </c>
      <c r="E985" s="21" t="s">
        <v>4309</v>
      </c>
      <c r="F985" s="23" t="s">
        <v>3696</v>
      </c>
      <c r="G985" s="23" t="s">
        <v>3665</v>
      </c>
      <c r="H985" s="24">
        <f>+(30041666.6666667)*3</f>
        <v>90125000.000000104</v>
      </c>
      <c r="I985" s="25">
        <v>90125000</v>
      </c>
      <c r="J985" s="23" t="s">
        <v>3579</v>
      </c>
      <c r="K985" s="23" t="s">
        <v>47</v>
      </c>
      <c r="L985" s="22" t="s">
        <v>2610</v>
      </c>
      <c r="M985" s="22" t="s">
        <v>2611</v>
      </c>
      <c r="N985" s="22" t="s">
        <v>2620</v>
      </c>
      <c r="O985" s="22" t="s">
        <v>2613</v>
      </c>
      <c r="P985" s="26" t="s">
        <v>373</v>
      </c>
      <c r="Q985" s="26" t="s">
        <v>2614</v>
      </c>
      <c r="R985" s="26" t="s">
        <v>2615</v>
      </c>
      <c r="S985" s="27">
        <v>70073001</v>
      </c>
      <c r="T985" s="26" t="s">
        <v>2616</v>
      </c>
      <c r="U985" s="26" t="s">
        <v>2617</v>
      </c>
      <c r="V985" s="28"/>
      <c r="W985" s="29"/>
      <c r="X985" s="30"/>
      <c r="Y985" s="26"/>
      <c r="Z985" s="29"/>
      <c r="AA985" s="33" t="str">
        <f t="shared" si="15"/>
        <v/>
      </c>
      <c r="AB985" s="31"/>
      <c r="AC985" s="32"/>
      <c r="AD985" s="32"/>
      <c r="AE985" s="22" t="s">
        <v>2618</v>
      </c>
      <c r="AF985" s="26" t="s">
        <v>53</v>
      </c>
      <c r="AG985" s="22" t="s">
        <v>4814</v>
      </c>
    </row>
    <row r="986" spans="1:33" ht="60" x14ac:dyDescent="0.25">
      <c r="A986" s="20" t="s">
        <v>2608</v>
      </c>
      <c r="B986" s="21">
        <v>93141500</v>
      </c>
      <c r="C986" s="22" t="s">
        <v>2627</v>
      </c>
      <c r="D986" s="36">
        <v>43252</v>
      </c>
      <c r="E986" s="21" t="s">
        <v>4309</v>
      </c>
      <c r="F986" s="23" t="s">
        <v>3696</v>
      </c>
      <c r="G986" s="23" t="s">
        <v>3665</v>
      </c>
      <c r="H986" s="24">
        <f>+(30041666.6666667)*4</f>
        <v>120166666.66666681</v>
      </c>
      <c r="I986" s="25">
        <v>120166667</v>
      </c>
      <c r="J986" s="23" t="s">
        <v>3579</v>
      </c>
      <c r="K986" s="23" t="s">
        <v>47</v>
      </c>
      <c r="L986" s="22" t="s">
        <v>2610</v>
      </c>
      <c r="M986" s="22" t="s">
        <v>2611</v>
      </c>
      <c r="N986" s="22" t="s">
        <v>2620</v>
      </c>
      <c r="O986" s="22" t="s">
        <v>2613</v>
      </c>
      <c r="P986" s="26" t="s">
        <v>373</v>
      </c>
      <c r="Q986" s="26" t="s">
        <v>2614</v>
      </c>
      <c r="R986" s="26" t="s">
        <v>2615</v>
      </c>
      <c r="S986" s="27">
        <v>70073001</v>
      </c>
      <c r="T986" s="26" t="s">
        <v>2616</v>
      </c>
      <c r="U986" s="26" t="s">
        <v>2617</v>
      </c>
      <c r="V986" s="28"/>
      <c r="W986" s="29"/>
      <c r="X986" s="30"/>
      <c r="Y986" s="26"/>
      <c r="Z986" s="29"/>
      <c r="AA986" s="33" t="str">
        <f t="shared" si="15"/>
        <v/>
      </c>
      <c r="AB986" s="31"/>
      <c r="AC986" s="32"/>
      <c r="AD986" s="32"/>
      <c r="AE986" s="22" t="s">
        <v>2618</v>
      </c>
      <c r="AF986" s="26" t="s">
        <v>53</v>
      </c>
      <c r="AG986" s="22" t="s">
        <v>4814</v>
      </c>
    </row>
    <row r="987" spans="1:33" ht="101.25" x14ac:dyDescent="0.25">
      <c r="A987" s="20" t="s">
        <v>2608</v>
      </c>
      <c r="B987" s="21">
        <v>93141500</v>
      </c>
      <c r="C987" s="22" t="s">
        <v>2628</v>
      </c>
      <c r="D987" s="36">
        <v>43221</v>
      </c>
      <c r="E987" s="21" t="s">
        <v>4816</v>
      </c>
      <c r="F987" s="23" t="s">
        <v>3591</v>
      </c>
      <c r="G987" s="23" t="s">
        <v>3665</v>
      </c>
      <c r="H987" s="24">
        <v>100000000</v>
      </c>
      <c r="I987" s="25">
        <v>100000000</v>
      </c>
      <c r="J987" s="23" t="s">
        <v>3579</v>
      </c>
      <c r="K987" s="23" t="s">
        <v>47</v>
      </c>
      <c r="L987" s="22" t="s">
        <v>2610</v>
      </c>
      <c r="M987" s="22" t="s">
        <v>2611</v>
      </c>
      <c r="N987" s="22" t="s">
        <v>2620</v>
      </c>
      <c r="O987" s="22" t="s">
        <v>2613</v>
      </c>
      <c r="P987" s="26" t="s">
        <v>2629</v>
      </c>
      <c r="Q987" s="26" t="s">
        <v>2630</v>
      </c>
      <c r="R987" s="26" t="s">
        <v>2631</v>
      </c>
      <c r="S987" s="27">
        <v>70062001</v>
      </c>
      <c r="T987" s="26" t="s">
        <v>2632</v>
      </c>
      <c r="U987" s="26" t="s">
        <v>2633</v>
      </c>
      <c r="V987" s="28"/>
      <c r="W987" s="29"/>
      <c r="X987" s="30"/>
      <c r="Y987" s="26"/>
      <c r="Z987" s="29"/>
      <c r="AA987" s="33" t="str">
        <f t="shared" si="15"/>
        <v/>
      </c>
      <c r="AB987" s="31"/>
      <c r="AC987" s="32"/>
      <c r="AD987" s="32"/>
      <c r="AE987" s="22" t="s">
        <v>2634</v>
      </c>
      <c r="AF987" s="26" t="s">
        <v>53</v>
      </c>
      <c r="AG987" s="22" t="s">
        <v>4814</v>
      </c>
    </row>
    <row r="988" spans="1:33" ht="180" x14ac:dyDescent="0.25">
      <c r="A988" s="20" t="s">
        <v>2608</v>
      </c>
      <c r="B988" s="21">
        <v>93141500</v>
      </c>
      <c r="C988" s="22" t="s">
        <v>2635</v>
      </c>
      <c r="D988" s="36">
        <v>43160</v>
      </c>
      <c r="E988" s="21" t="s">
        <v>4817</v>
      </c>
      <c r="F988" s="23" t="s">
        <v>3658</v>
      </c>
      <c r="G988" s="23" t="s">
        <v>3665</v>
      </c>
      <c r="H988" s="24">
        <v>560000000</v>
      </c>
      <c r="I988" s="25">
        <v>560000000</v>
      </c>
      <c r="J988" s="23" t="s">
        <v>3579</v>
      </c>
      <c r="K988" s="23" t="s">
        <v>47</v>
      </c>
      <c r="L988" s="22" t="s">
        <v>2636</v>
      </c>
      <c r="M988" s="22" t="s">
        <v>2611</v>
      </c>
      <c r="N988" s="22" t="s">
        <v>2620</v>
      </c>
      <c r="O988" s="22" t="s">
        <v>2613</v>
      </c>
      <c r="P988" s="26" t="s">
        <v>2629</v>
      </c>
      <c r="Q988" s="26" t="s">
        <v>2637</v>
      </c>
      <c r="R988" s="26" t="s">
        <v>2638</v>
      </c>
      <c r="S988" s="27">
        <v>70057001</v>
      </c>
      <c r="T988" s="26" t="s">
        <v>2639</v>
      </c>
      <c r="U988" s="26" t="s">
        <v>2640</v>
      </c>
      <c r="V988" s="28">
        <v>8127</v>
      </c>
      <c r="W988" s="29">
        <v>20905</v>
      </c>
      <c r="X988" s="30">
        <v>43168</v>
      </c>
      <c r="Y988" s="26"/>
      <c r="Z988" s="29"/>
      <c r="AA988" s="33">
        <f t="shared" si="15"/>
        <v>0.33</v>
      </c>
      <c r="AB988" s="31"/>
      <c r="AC988" s="32"/>
      <c r="AD988" s="32"/>
      <c r="AE988" s="22" t="s">
        <v>4818</v>
      </c>
      <c r="AF988" s="26" t="s">
        <v>53</v>
      </c>
      <c r="AG988" s="22" t="s">
        <v>4814</v>
      </c>
    </row>
    <row r="989" spans="1:33" ht="45" x14ac:dyDescent="0.25">
      <c r="A989" s="20" t="s">
        <v>2608</v>
      </c>
      <c r="B989" s="21">
        <v>93141500</v>
      </c>
      <c r="C989" s="22" t="s">
        <v>2641</v>
      </c>
      <c r="D989" s="36">
        <v>43101</v>
      </c>
      <c r="E989" s="21" t="s">
        <v>4819</v>
      </c>
      <c r="F989" s="23" t="s">
        <v>3655</v>
      </c>
      <c r="G989" s="23" t="s">
        <v>3665</v>
      </c>
      <c r="H989" s="24">
        <v>25000000</v>
      </c>
      <c r="I989" s="25">
        <v>25000000</v>
      </c>
      <c r="J989" s="23" t="s">
        <v>3579</v>
      </c>
      <c r="K989" s="23" t="s">
        <v>47</v>
      </c>
      <c r="L989" s="22" t="s">
        <v>2636</v>
      </c>
      <c r="M989" s="22" t="s">
        <v>2611</v>
      </c>
      <c r="N989" s="22" t="s">
        <v>2620</v>
      </c>
      <c r="O989" s="22" t="s">
        <v>2613</v>
      </c>
      <c r="P989" s="26"/>
      <c r="Q989" s="26"/>
      <c r="R989" s="26"/>
      <c r="S989" s="27"/>
      <c r="T989" s="26"/>
      <c r="U989" s="26"/>
      <c r="V989" s="28"/>
      <c r="W989" s="29"/>
      <c r="X989" s="30"/>
      <c r="Y989" s="26"/>
      <c r="Z989" s="29"/>
      <c r="AA989" s="33" t="str">
        <f t="shared" si="15"/>
        <v/>
      </c>
      <c r="AB989" s="31"/>
      <c r="AC989" s="32"/>
      <c r="AD989" s="32" t="s">
        <v>4820</v>
      </c>
      <c r="AE989" s="22" t="s">
        <v>2642</v>
      </c>
      <c r="AF989" s="26" t="s">
        <v>53</v>
      </c>
      <c r="AG989" s="22" t="s">
        <v>4814</v>
      </c>
    </row>
    <row r="990" spans="1:33" ht="75" x14ac:dyDescent="0.25">
      <c r="A990" s="20" t="s">
        <v>2608</v>
      </c>
      <c r="B990" s="21">
        <v>93141500</v>
      </c>
      <c r="C990" s="22" t="s">
        <v>2643</v>
      </c>
      <c r="D990" s="36">
        <v>43160</v>
      </c>
      <c r="E990" s="21" t="s">
        <v>4821</v>
      </c>
      <c r="F990" s="23" t="s">
        <v>3658</v>
      </c>
      <c r="G990" s="23" t="s">
        <v>4822</v>
      </c>
      <c r="H990" s="24">
        <v>736000000</v>
      </c>
      <c r="I990" s="25">
        <v>736000000</v>
      </c>
      <c r="J990" s="23" t="s">
        <v>4823</v>
      </c>
      <c r="K990" s="23" t="s">
        <v>4824</v>
      </c>
      <c r="L990" s="22" t="s">
        <v>2610</v>
      </c>
      <c r="M990" s="22" t="s">
        <v>2611</v>
      </c>
      <c r="N990" s="22" t="s">
        <v>2620</v>
      </c>
      <c r="O990" s="22" t="s">
        <v>2613</v>
      </c>
      <c r="P990" s="26" t="s">
        <v>2644</v>
      </c>
      <c r="Q990" s="26" t="s">
        <v>2645</v>
      </c>
      <c r="R990" s="26" t="s">
        <v>2646</v>
      </c>
      <c r="S990" s="27">
        <v>70060001</v>
      </c>
      <c r="T990" s="26" t="s">
        <v>2647</v>
      </c>
      <c r="U990" s="26" t="s">
        <v>2648</v>
      </c>
      <c r="V990" s="28">
        <v>8136</v>
      </c>
      <c r="W990" s="29">
        <v>21095</v>
      </c>
      <c r="X990" s="30">
        <v>43174</v>
      </c>
      <c r="Y990" s="26"/>
      <c r="Z990" s="29"/>
      <c r="AA990" s="33">
        <f t="shared" si="15"/>
        <v>0.33</v>
      </c>
      <c r="AB990" s="31"/>
      <c r="AC990" s="32"/>
      <c r="AD990" s="32"/>
      <c r="AE990" s="22" t="s">
        <v>2649</v>
      </c>
      <c r="AF990" s="26" t="s">
        <v>53</v>
      </c>
      <c r="AG990" s="22" t="s">
        <v>4814</v>
      </c>
    </row>
    <row r="991" spans="1:33" ht="60" x14ac:dyDescent="0.25">
      <c r="A991" s="20" t="s">
        <v>2608</v>
      </c>
      <c r="B991" s="21">
        <v>93141500</v>
      </c>
      <c r="C991" s="22" t="s">
        <v>2650</v>
      </c>
      <c r="D991" s="36">
        <v>43221</v>
      </c>
      <c r="E991" s="21" t="s">
        <v>4816</v>
      </c>
      <c r="F991" s="23" t="s">
        <v>3658</v>
      </c>
      <c r="G991" s="23" t="s">
        <v>4822</v>
      </c>
      <c r="H991" s="24">
        <v>136000000</v>
      </c>
      <c r="I991" s="25">
        <v>136000000</v>
      </c>
      <c r="J991" s="23" t="s">
        <v>4823</v>
      </c>
      <c r="K991" s="23" t="s">
        <v>134</v>
      </c>
      <c r="L991" s="22" t="s">
        <v>2610</v>
      </c>
      <c r="M991" s="22" t="s">
        <v>2611</v>
      </c>
      <c r="N991" s="22" t="s">
        <v>2620</v>
      </c>
      <c r="O991" s="22" t="s">
        <v>2613</v>
      </c>
      <c r="P991" s="26" t="s">
        <v>373</v>
      </c>
      <c r="Q991" s="26" t="s">
        <v>2651</v>
      </c>
      <c r="R991" s="26" t="s">
        <v>2652</v>
      </c>
      <c r="S991" s="27">
        <v>70063001</v>
      </c>
      <c r="T991" s="26" t="s">
        <v>2651</v>
      </c>
      <c r="U991" s="26" t="s">
        <v>2653</v>
      </c>
      <c r="V991" s="28"/>
      <c r="W991" s="29"/>
      <c r="X991" s="30"/>
      <c r="Y991" s="26"/>
      <c r="Z991" s="29"/>
      <c r="AA991" s="33" t="str">
        <f t="shared" si="15"/>
        <v/>
      </c>
      <c r="AB991" s="31"/>
      <c r="AC991" s="32"/>
      <c r="AD991" s="32"/>
      <c r="AE991" s="22" t="s">
        <v>2654</v>
      </c>
      <c r="AF991" s="26" t="s">
        <v>53</v>
      </c>
      <c r="AG991" s="22" t="s">
        <v>4814</v>
      </c>
    </row>
    <row r="992" spans="1:33" ht="78.75" x14ac:dyDescent="0.25">
      <c r="A992" s="20" t="s">
        <v>2608</v>
      </c>
      <c r="B992" s="21">
        <v>93141500</v>
      </c>
      <c r="C992" s="22" t="s">
        <v>2655</v>
      </c>
      <c r="D992" s="36">
        <v>43221</v>
      </c>
      <c r="E992" s="21" t="s">
        <v>4816</v>
      </c>
      <c r="F992" s="23" t="s">
        <v>3658</v>
      </c>
      <c r="G992" s="23" t="s">
        <v>3665</v>
      </c>
      <c r="H992" s="24">
        <v>329000000</v>
      </c>
      <c r="I992" s="25">
        <v>329000000</v>
      </c>
      <c r="J992" s="23" t="s">
        <v>3579</v>
      </c>
      <c r="K992" s="23" t="s">
        <v>134</v>
      </c>
      <c r="L992" s="22" t="s">
        <v>2636</v>
      </c>
      <c r="M992" s="22" t="s">
        <v>2611</v>
      </c>
      <c r="N992" s="22" t="s">
        <v>2620</v>
      </c>
      <c r="O992" s="22" t="s">
        <v>2613</v>
      </c>
      <c r="P992" s="26" t="s">
        <v>2656</v>
      </c>
      <c r="Q992" s="26" t="s">
        <v>2657</v>
      </c>
      <c r="R992" s="26" t="s">
        <v>2658</v>
      </c>
      <c r="S992" s="27">
        <v>70066001</v>
      </c>
      <c r="T992" s="26" t="s">
        <v>2657</v>
      </c>
      <c r="U992" s="26" t="s">
        <v>2659</v>
      </c>
      <c r="V992" s="28"/>
      <c r="W992" s="29"/>
      <c r="X992" s="30"/>
      <c r="Y992" s="26"/>
      <c r="Z992" s="29"/>
      <c r="AA992" s="33" t="str">
        <f t="shared" si="15"/>
        <v/>
      </c>
      <c r="AB992" s="31"/>
      <c r="AC992" s="32"/>
      <c r="AD992" s="32"/>
      <c r="AE992" s="22" t="s">
        <v>2654</v>
      </c>
      <c r="AF992" s="26" t="s">
        <v>53</v>
      </c>
      <c r="AG992" s="22" t="s">
        <v>4814</v>
      </c>
    </row>
    <row r="993" spans="1:33" ht="213.75" x14ac:dyDescent="0.25">
      <c r="A993" s="20" t="s">
        <v>2608</v>
      </c>
      <c r="B993" s="21">
        <v>93141500</v>
      </c>
      <c r="C993" s="22" t="s">
        <v>2660</v>
      </c>
      <c r="D993" s="36">
        <v>43344</v>
      </c>
      <c r="E993" s="21" t="s">
        <v>4825</v>
      </c>
      <c r="F993" s="23" t="s">
        <v>3648</v>
      </c>
      <c r="G993" s="23" t="s">
        <v>3665</v>
      </c>
      <c r="H993" s="24">
        <v>75000000</v>
      </c>
      <c r="I993" s="25">
        <v>75000000</v>
      </c>
      <c r="J993" s="23" t="s">
        <v>3579</v>
      </c>
      <c r="K993" s="23" t="s">
        <v>47</v>
      </c>
      <c r="L993" s="22" t="s">
        <v>2636</v>
      </c>
      <c r="M993" s="22" t="s">
        <v>2611</v>
      </c>
      <c r="N993" s="22" t="s">
        <v>2612</v>
      </c>
      <c r="O993" s="22" t="s">
        <v>2613</v>
      </c>
      <c r="P993" s="26" t="s">
        <v>2629</v>
      </c>
      <c r="Q993" s="26" t="s">
        <v>2661</v>
      </c>
      <c r="R993" s="26" t="s">
        <v>2631</v>
      </c>
      <c r="S993" s="27">
        <v>70062001</v>
      </c>
      <c r="T993" s="26" t="s">
        <v>2661</v>
      </c>
      <c r="U993" s="26" t="s">
        <v>2662</v>
      </c>
      <c r="V993" s="28"/>
      <c r="W993" s="29"/>
      <c r="X993" s="30"/>
      <c r="Y993" s="26"/>
      <c r="Z993" s="29"/>
      <c r="AA993" s="33" t="str">
        <f t="shared" si="15"/>
        <v/>
      </c>
      <c r="AB993" s="31"/>
      <c r="AC993" s="32"/>
      <c r="AD993" s="32"/>
      <c r="AE993" s="22" t="s">
        <v>2663</v>
      </c>
      <c r="AF993" s="26" t="s">
        <v>53</v>
      </c>
      <c r="AG993" s="22" t="s">
        <v>4814</v>
      </c>
    </row>
    <row r="994" spans="1:33" ht="78.75" x14ac:dyDescent="0.25">
      <c r="A994" s="20" t="s">
        <v>2608</v>
      </c>
      <c r="B994" s="21">
        <v>93141501</v>
      </c>
      <c r="C994" s="22" t="s">
        <v>2664</v>
      </c>
      <c r="D994" s="36">
        <v>43313</v>
      </c>
      <c r="E994" s="21" t="s">
        <v>4090</v>
      </c>
      <c r="F994" s="23" t="s">
        <v>3648</v>
      </c>
      <c r="G994" s="23" t="s">
        <v>3665</v>
      </c>
      <c r="H994" s="24">
        <v>75000000</v>
      </c>
      <c r="I994" s="25">
        <v>75000000</v>
      </c>
      <c r="J994" s="23" t="s">
        <v>4823</v>
      </c>
      <c r="K994" s="23" t="s">
        <v>134</v>
      </c>
      <c r="L994" s="22" t="s">
        <v>2636</v>
      </c>
      <c r="M994" s="22" t="s">
        <v>2611</v>
      </c>
      <c r="N994" s="22" t="s">
        <v>2620</v>
      </c>
      <c r="O994" s="22" t="s">
        <v>2613</v>
      </c>
      <c r="P994" s="26" t="s">
        <v>2629</v>
      </c>
      <c r="Q994" s="26" t="s">
        <v>2661</v>
      </c>
      <c r="R994" s="26" t="s">
        <v>2631</v>
      </c>
      <c r="S994" s="27">
        <v>70062001</v>
      </c>
      <c r="T994" s="26" t="s">
        <v>2661</v>
      </c>
      <c r="U994" s="26" t="s">
        <v>2665</v>
      </c>
      <c r="V994" s="28"/>
      <c r="W994" s="29"/>
      <c r="X994" s="30"/>
      <c r="Y994" s="26"/>
      <c r="Z994" s="29"/>
      <c r="AA994" s="33" t="str">
        <f t="shared" si="15"/>
        <v/>
      </c>
      <c r="AB994" s="31"/>
      <c r="AC994" s="32"/>
      <c r="AD994" s="32"/>
      <c r="AE994" s="22" t="s">
        <v>2663</v>
      </c>
      <c r="AF994" s="26" t="s">
        <v>53</v>
      </c>
      <c r="AG994" s="22" t="s">
        <v>4814</v>
      </c>
    </row>
    <row r="995" spans="1:33" ht="101.25" x14ac:dyDescent="0.25">
      <c r="A995" s="20" t="s">
        <v>2608</v>
      </c>
      <c r="B995" s="21">
        <v>93141500</v>
      </c>
      <c r="C995" s="22" t="s">
        <v>2666</v>
      </c>
      <c r="D995" s="36">
        <v>43252</v>
      </c>
      <c r="E995" s="21" t="s">
        <v>4309</v>
      </c>
      <c r="F995" s="23" t="s">
        <v>4118</v>
      </c>
      <c r="G995" s="23" t="s">
        <v>3665</v>
      </c>
      <c r="H995" s="24">
        <v>100000000</v>
      </c>
      <c r="I995" s="25">
        <v>100000000</v>
      </c>
      <c r="J995" s="23" t="s">
        <v>3579</v>
      </c>
      <c r="K995" s="23" t="s">
        <v>47</v>
      </c>
      <c r="L995" s="22" t="s">
        <v>2636</v>
      </c>
      <c r="M995" s="22" t="s">
        <v>2611</v>
      </c>
      <c r="N995" s="22" t="s">
        <v>2620</v>
      </c>
      <c r="O995" s="22" t="s">
        <v>2613</v>
      </c>
      <c r="P995" s="26" t="s">
        <v>2629</v>
      </c>
      <c r="Q995" s="26" t="s">
        <v>2667</v>
      </c>
      <c r="R995" s="26" t="s">
        <v>2631</v>
      </c>
      <c r="S995" s="27">
        <v>70062001</v>
      </c>
      <c r="T995" s="26" t="s">
        <v>2667</v>
      </c>
      <c r="U995" s="26" t="s">
        <v>2668</v>
      </c>
      <c r="V995" s="28"/>
      <c r="W995" s="29"/>
      <c r="X995" s="30"/>
      <c r="Y995" s="26"/>
      <c r="Z995" s="29"/>
      <c r="AA995" s="33" t="str">
        <f t="shared" si="15"/>
        <v/>
      </c>
      <c r="AB995" s="31"/>
      <c r="AC995" s="32"/>
      <c r="AD995" s="32"/>
      <c r="AE995" s="22" t="s">
        <v>2663</v>
      </c>
      <c r="AF995" s="26" t="s">
        <v>53</v>
      </c>
      <c r="AG995" s="22" t="s">
        <v>4814</v>
      </c>
    </row>
    <row r="996" spans="1:33" ht="180" x14ac:dyDescent="0.25">
      <c r="A996" s="20" t="s">
        <v>2608</v>
      </c>
      <c r="B996" s="21">
        <v>93141500</v>
      </c>
      <c r="C996" s="22" t="s">
        <v>2669</v>
      </c>
      <c r="D996" s="36">
        <v>43252</v>
      </c>
      <c r="E996" s="21" t="s">
        <v>4309</v>
      </c>
      <c r="F996" s="23" t="s">
        <v>3677</v>
      </c>
      <c r="G996" s="23" t="s">
        <v>3665</v>
      </c>
      <c r="H996" s="24">
        <f>65000000+390000000+131000000</f>
        <v>586000000</v>
      </c>
      <c r="I996" s="25">
        <v>586000000</v>
      </c>
      <c r="J996" s="23" t="s">
        <v>3579</v>
      </c>
      <c r="K996" s="23" t="s">
        <v>47</v>
      </c>
      <c r="L996" s="22" t="s">
        <v>2636</v>
      </c>
      <c r="M996" s="22" t="s">
        <v>2611</v>
      </c>
      <c r="N996" s="22" t="s">
        <v>2620</v>
      </c>
      <c r="O996" s="22" t="s">
        <v>2613</v>
      </c>
      <c r="P996" s="26" t="s">
        <v>2629</v>
      </c>
      <c r="Q996" s="26" t="s">
        <v>2670</v>
      </c>
      <c r="R996" s="26" t="s">
        <v>2671</v>
      </c>
      <c r="S996" s="27" t="s">
        <v>2672</v>
      </c>
      <c r="T996" s="26" t="s">
        <v>2673</v>
      </c>
      <c r="U996" s="26" t="s">
        <v>2674</v>
      </c>
      <c r="V996" s="28"/>
      <c r="W996" s="29"/>
      <c r="X996" s="30"/>
      <c r="Y996" s="26"/>
      <c r="Z996" s="29"/>
      <c r="AA996" s="33" t="str">
        <f t="shared" si="15"/>
        <v/>
      </c>
      <c r="AB996" s="31"/>
      <c r="AC996" s="32"/>
      <c r="AD996" s="32"/>
      <c r="AE996" s="22" t="s">
        <v>2663</v>
      </c>
      <c r="AF996" s="26" t="s">
        <v>53</v>
      </c>
      <c r="AG996" s="22" t="s">
        <v>4814</v>
      </c>
    </row>
    <row r="997" spans="1:33" ht="45" x14ac:dyDescent="0.25">
      <c r="A997" s="20" t="s">
        <v>2608</v>
      </c>
      <c r="B997" s="21">
        <v>93141500</v>
      </c>
      <c r="C997" s="22" t="s">
        <v>2675</v>
      </c>
      <c r="D997" s="36">
        <v>43221</v>
      </c>
      <c r="E997" s="21" t="s">
        <v>3558</v>
      </c>
      <c r="F997" s="23" t="s">
        <v>3648</v>
      </c>
      <c r="G997" s="23" t="s">
        <v>3665</v>
      </c>
      <c r="H997" s="24">
        <v>72000000</v>
      </c>
      <c r="I997" s="25">
        <v>72000000</v>
      </c>
      <c r="J997" s="23" t="s">
        <v>3579</v>
      </c>
      <c r="K997" s="23" t="s">
        <v>47</v>
      </c>
      <c r="L997" s="22" t="s">
        <v>2636</v>
      </c>
      <c r="M997" s="22" t="s">
        <v>2611</v>
      </c>
      <c r="N997" s="22" t="s">
        <v>2620</v>
      </c>
      <c r="O997" s="22" t="s">
        <v>2613</v>
      </c>
      <c r="P997" s="26" t="s">
        <v>2629</v>
      </c>
      <c r="Q997" s="26" t="s">
        <v>2661</v>
      </c>
      <c r="R997" s="26" t="s">
        <v>2631</v>
      </c>
      <c r="S997" s="27">
        <v>70062001</v>
      </c>
      <c r="T997" s="26" t="s">
        <v>2661</v>
      </c>
      <c r="U997" s="26" t="s">
        <v>2676</v>
      </c>
      <c r="V997" s="28"/>
      <c r="W997" s="29"/>
      <c r="X997" s="30"/>
      <c r="Y997" s="26"/>
      <c r="Z997" s="29"/>
      <c r="AA997" s="33" t="str">
        <f t="shared" si="15"/>
        <v/>
      </c>
      <c r="AB997" s="31"/>
      <c r="AC997" s="32"/>
      <c r="AD997" s="32"/>
      <c r="AE997" s="22" t="s">
        <v>2663</v>
      </c>
      <c r="AF997" s="26" t="s">
        <v>53</v>
      </c>
      <c r="AG997" s="22" t="s">
        <v>4814</v>
      </c>
    </row>
    <row r="998" spans="1:33" ht="236.25" x14ac:dyDescent="0.25">
      <c r="A998" s="20" t="s">
        <v>2608</v>
      </c>
      <c r="B998" s="21">
        <v>93141500</v>
      </c>
      <c r="C998" s="22" t="s">
        <v>2677</v>
      </c>
      <c r="D998" s="36">
        <v>42783</v>
      </c>
      <c r="E998" s="21" t="s">
        <v>3549</v>
      </c>
      <c r="F998" s="23" t="s">
        <v>3677</v>
      </c>
      <c r="G998" s="23" t="s">
        <v>3665</v>
      </c>
      <c r="H998" s="24">
        <v>1190000000</v>
      </c>
      <c r="I998" s="25">
        <v>357000000</v>
      </c>
      <c r="J998" s="23" t="s">
        <v>57</v>
      </c>
      <c r="K998" s="23" t="s">
        <v>3576</v>
      </c>
      <c r="L998" s="22" t="s">
        <v>2610</v>
      </c>
      <c r="M998" s="22" t="s">
        <v>2678</v>
      </c>
      <c r="N998" s="22" t="s">
        <v>2620</v>
      </c>
      <c r="O998" s="22" t="s">
        <v>2613</v>
      </c>
      <c r="P998" s="26" t="s">
        <v>2629</v>
      </c>
      <c r="Q998" s="26" t="s">
        <v>2630</v>
      </c>
      <c r="R998" s="26" t="s">
        <v>2631</v>
      </c>
      <c r="S998" s="27">
        <v>70062001</v>
      </c>
      <c r="T998" s="26" t="s">
        <v>2632</v>
      </c>
      <c r="U998" s="26" t="s">
        <v>2679</v>
      </c>
      <c r="V998" s="28">
        <v>6868</v>
      </c>
      <c r="W998" s="29">
        <v>6868</v>
      </c>
      <c r="X998" s="30">
        <v>42842</v>
      </c>
      <c r="Y998" s="26">
        <v>2017060078114</v>
      </c>
      <c r="Z998" s="29">
        <v>4600006706</v>
      </c>
      <c r="AA998" s="33">
        <f t="shared" si="15"/>
        <v>1</v>
      </c>
      <c r="AB998" s="31" t="s">
        <v>2680</v>
      </c>
      <c r="AC998" s="32" t="s">
        <v>360</v>
      </c>
      <c r="AD998" s="32" t="s">
        <v>4826</v>
      </c>
      <c r="AE998" s="22" t="s">
        <v>2681</v>
      </c>
      <c r="AF998" s="26" t="s">
        <v>53</v>
      </c>
      <c r="AG998" s="22" t="s">
        <v>4814</v>
      </c>
    </row>
    <row r="999" spans="1:33" ht="180" x14ac:dyDescent="0.25">
      <c r="A999" s="20" t="s">
        <v>2608</v>
      </c>
      <c r="B999" s="21">
        <v>93141500</v>
      </c>
      <c r="C999" s="22" t="s">
        <v>4827</v>
      </c>
      <c r="D999" s="36">
        <v>43252</v>
      </c>
      <c r="E999" s="21" t="s">
        <v>4477</v>
      </c>
      <c r="F999" s="23" t="s">
        <v>3696</v>
      </c>
      <c r="G999" s="23" t="s">
        <v>3665</v>
      </c>
      <c r="H999" s="24">
        <v>16000000</v>
      </c>
      <c r="I999" s="25">
        <v>16000000</v>
      </c>
      <c r="J999" s="23" t="s">
        <v>3579</v>
      </c>
      <c r="K999" s="23" t="s">
        <v>134</v>
      </c>
      <c r="L999" s="22" t="s">
        <v>2636</v>
      </c>
      <c r="M999" s="22" t="s">
        <v>2611</v>
      </c>
      <c r="N999" s="22" t="s">
        <v>2620</v>
      </c>
      <c r="O999" s="22" t="s">
        <v>2613</v>
      </c>
      <c r="P999" s="26" t="s">
        <v>4828</v>
      </c>
      <c r="Q999" s="26" t="s">
        <v>4829</v>
      </c>
      <c r="R999" s="26" t="s">
        <v>4828</v>
      </c>
      <c r="S999" s="27">
        <v>70057001</v>
      </c>
      <c r="T999" s="26" t="s">
        <v>2639</v>
      </c>
      <c r="U999" s="26" t="s">
        <v>2640</v>
      </c>
      <c r="V999" s="28"/>
      <c r="W999" s="29"/>
      <c r="X999" s="30"/>
      <c r="Y999" s="26"/>
      <c r="Z999" s="29"/>
      <c r="AA999" s="33" t="str">
        <f t="shared" si="15"/>
        <v/>
      </c>
      <c r="AB999" s="31"/>
      <c r="AC999" s="32"/>
      <c r="AD999" s="32"/>
      <c r="AE999" s="22" t="s">
        <v>4818</v>
      </c>
      <c r="AF999" s="26" t="s">
        <v>53</v>
      </c>
      <c r="AG999" s="22" t="s">
        <v>4814</v>
      </c>
    </row>
    <row r="1000" spans="1:33" ht="123.75" x14ac:dyDescent="0.25">
      <c r="A1000" s="20" t="s">
        <v>2608</v>
      </c>
      <c r="B1000" s="21">
        <v>93141500</v>
      </c>
      <c r="C1000" s="22" t="s">
        <v>2682</v>
      </c>
      <c r="D1000" s="36">
        <v>42917</v>
      </c>
      <c r="E1000" s="21" t="s">
        <v>3554</v>
      </c>
      <c r="F1000" s="23" t="s">
        <v>3677</v>
      </c>
      <c r="G1000" s="23" t="s">
        <v>3665</v>
      </c>
      <c r="H1000" s="24">
        <v>2150000000</v>
      </c>
      <c r="I1000" s="25">
        <v>650000000</v>
      </c>
      <c r="J1000" s="23" t="s">
        <v>57</v>
      </c>
      <c r="K1000" s="23" t="s">
        <v>3576</v>
      </c>
      <c r="L1000" s="22" t="s">
        <v>2610</v>
      </c>
      <c r="M1000" s="22" t="s">
        <v>2611</v>
      </c>
      <c r="N1000" s="22" t="s">
        <v>2620</v>
      </c>
      <c r="O1000" s="22" t="s">
        <v>2613</v>
      </c>
      <c r="P1000" s="26" t="s">
        <v>373</v>
      </c>
      <c r="Q1000" s="26" t="s">
        <v>2683</v>
      </c>
      <c r="R1000" s="26" t="s">
        <v>2684</v>
      </c>
      <c r="S1000" s="27">
        <v>70063001</v>
      </c>
      <c r="T1000" s="26" t="s">
        <v>2685</v>
      </c>
      <c r="U1000" s="26" t="s">
        <v>2686</v>
      </c>
      <c r="V1000" s="28">
        <v>7337</v>
      </c>
      <c r="W1000" s="29">
        <v>7337</v>
      </c>
      <c r="X1000" s="30">
        <v>42942</v>
      </c>
      <c r="Y1000" s="26">
        <v>2017060097072</v>
      </c>
      <c r="Z1000" s="29">
        <v>4600007202</v>
      </c>
      <c r="AA1000" s="33">
        <f t="shared" si="15"/>
        <v>1</v>
      </c>
      <c r="AB1000" s="31" t="s">
        <v>2687</v>
      </c>
      <c r="AC1000" s="32" t="s">
        <v>1306</v>
      </c>
      <c r="AD1000" s="32" t="s">
        <v>4830</v>
      </c>
      <c r="AE1000" s="22" t="s">
        <v>2688</v>
      </c>
      <c r="AF1000" s="26" t="s">
        <v>53</v>
      </c>
      <c r="AG1000" s="22" t="s">
        <v>4814</v>
      </c>
    </row>
    <row r="1001" spans="1:33" ht="45" x14ac:dyDescent="0.25">
      <c r="A1001" s="20" t="s">
        <v>2608</v>
      </c>
      <c r="B1001" s="21">
        <v>93141500</v>
      </c>
      <c r="C1001" s="22" t="s">
        <v>2689</v>
      </c>
      <c r="D1001" s="36">
        <v>43101</v>
      </c>
      <c r="E1001" s="21" t="s">
        <v>3551</v>
      </c>
      <c r="F1001" s="23" t="s">
        <v>47</v>
      </c>
      <c r="G1001" s="23" t="s">
        <v>3665</v>
      </c>
      <c r="H1001" s="24">
        <v>192000000</v>
      </c>
      <c r="I1001" s="25">
        <v>192000000</v>
      </c>
      <c r="J1001" s="23" t="s">
        <v>3579</v>
      </c>
      <c r="K1001" s="23" t="s">
        <v>47</v>
      </c>
      <c r="L1001" s="22" t="s">
        <v>2610</v>
      </c>
      <c r="M1001" s="22" t="s">
        <v>2611</v>
      </c>
      <c r="N1001" s="22" t="s">
        <v>2620</v>
      </c>
      <c r="O1001" s="22" t="s">
        <v>2613</v>
      </c>
      <c r="P1001" s="26"/>
      <c r="Q1001" s="26"/>
      <c r="R1001" s="26"/>
      <c r="S1001" s="27"/>
      <c r="T1001" s="26"/>
      <c r="U1001" s="26"/>
      <c r="V1001" s="28"/>
      <c r="W1001" s="29"/>
      <c r="X1001" s="30"/>
      <c r="Y1001" s="26"/>
      <c r="Z1001" s="29"/>
      <c r="AA1001" s="33" t="str">
        <f t="shared" si="15"/>
        <v/>
      </c>
      <c r="AB1001" s="31"/>
      <c r="AC1001" s="32"/>
      <c r="AD1001" s="32" t="s">
        <v>4831</v>
      </c>
      <c r="AE1001" s="22" t="s">
        <v>2654</v>
      </c>
      <c r="AF1001" s="26" t="s">
        <v>53</v>
      </c>
      <c r="AG1001" s="22" t="s">
        <v>4814</v>
      </c>
    </row>
    <row r="1002" spans="1:33" ht="45" x14ac:dyDescent="0.25">
      <c r="A1002" s="20" t="s">
        <v>2608</v>
      </c>
      <c r="B1002" s="21">
        <v>93141500</v>
      </c>
      <c r="C1002" s="22" t="s">
        <v>2690</v>
      </c>
      <c r="D1002" s="36">
        <v>43101</v>
      </c>
      <c r="E1002" s="21" t="s">
        <v>4832</v>
      </c>
      <c r="F1002" s="23" t="s">
        <v>47</v>
      </c>
      <c r="G1002" s="23" t="s">
        <v>3665</v>
      </c>
      <c r="H1002" s="24">
        <v>20000000</v>
      </c>
      <c r="I1002" s="25">
        <v>20000000</v>
      </c>
      <c r="J1002" s="23" t="s">
        <v>3579</v>
      </c>
      <c r="K1002" s="23" t="s">
        <v>47</v>
      </c>
      <c r="L1002" s="22" t="s">
        <v>2610</v>
      </c>
      <c r="M1002" s="22" t="s">
        <v>2611</v>
      </c>
      <c r="N1002" s="22" t="s">
        <v>2620</v>
      </c>
      <c r="O1002" s="22" t="s">
        <v>2613</v>
      </c>
      <c r="P1002" s="26"/>
      <c r="Q1002" s="26"/>
      <c r="R1002" s="26"/>
      <c r="S1002" s="27"/>
      <c r="T1002" s="26"/>
      <c r="U1002" s="26"/>
      <c r="V1002" s="28"/>
      <c r="W1002" s="29"/>
      <c r="X1002" s="30"/>
      <c r="Y1002" s="26"/>
      <c r="Z1002" s="29"/>
      <c r="AA1002" s="33" t="str">
        <f t="shared" si="15"/>
        <v/>
      </c>
      <c r="AB1002" s="31"/>
      <c r="AC1002" s="32"/>
      <c r="AD1002" s="32"/>
      <c r="AE1002" s="22" t="s">
        <v>2654</v>
      </c>
      <c r="AF1002" s="26" t="s">
        <v>53</v>
      </c>
      <c r="AG1002" s="22" t="s">
        <v>4814</v>
      </c>
    </row>
    <row r="1003" spans="1:33" ht="45" x14ac:dyDescent="0.25">
      <c r="A1003" s="20" t="s">
        <v>2608</v>
      </c>
      <c r="B1003" s="21">
        <v>93141500</v>
      </c>
      <c r="C1003" s="22" t="s">
        <v>2691</v>
      </c>
      <c r="D1003" s="36">
        <v>43101</v>
      </c>
      <c r="E1003" s="21" t="s">
        <v>4832</v>
      </c>
      <c r="F1003" s="23" t="s">
        <v>47</v>
      </c>
      <c r="G1003" s="23" t="s">
        <v>4833</v>
      </c>
      <c r="H1003" s="24">
        <v>190000000</v>
      </c>
      <c r="I1003" s="25">
        <v>190000000</v>
      </c>
      <c r="J1003" s="23" t="s">
        <v>3579</v>
      </c>
      <c r="K1003" s="23" t="s">
        <v>47</v>
      </c>
      <c r="L1003" s="22" t="s">
        <v>2610</v>
      </c>
      <c r="M1003" s="22" t="s">
        <v>2611</v>
      </c>
      <c r="N1003" s="22" t="s">
        <v>2620</v>
      </c>
      <c r="O1003" s="22" t="s">
        <v>2613</v>
      </c>
      <c r="P1003" s="26"/>
      <c r="Q1003" s="26"/>
      <c r="R1003" s="26"/>
      <c r="S1003" s="27"/>
      <c r="T1003" s="26"/>
      <c r="U1003" s="26"/>
      <c r="V1003" s="28"/>
      <c r="W1003" s="29"/>
      <c r="X1003" s="30"/>
      <c r="Y1003" s="26"/>
      <c r="Z1003" s="29"/>
      <c r="AA1003" s="33" t="str">
        <f t="shared" si="15"/>
        <v/>
      </c>
      <c r="AB1003" s="31"/>
      <c r="AC1003" s="32"/>
      <c r="AD1003" s="32" t="s">
        <v>4834</v>
      </c>
      <c r="AE1003" s="22" t="s">
        <v>2654</v>
      </c>
      <c r="AF1003" s="26" t="s">
        <v>53</v>
      </c>
      <c r="AG1003" s="22" t="s">
        <v>4814</v>
      </c>
    </row>
    <row r="1004" spans="1:33" ht="45" x14ac:dyDescent="0.25">
      <c r="A1004" s="20" t="s">
        <v>2608</v>
      </c>
      <c r="B1004" s="21">
        <v>93141500</v>
      </c>
      <c r="C1004" s="22" t="s">
        <v>2692</v>
      </c>
      <c r="D1004" s="36">
        <v>43132</v>
      </c>
      <c r="E1004" s="21" t="s">
        <v>4835</v>
      </c>
      <c r="F1004" s="23" t="s">
        <v>47</v>
      </c>
      <c r="G1004" s="23" t="s">
        <v>4822</v>
      </c>
      <c r="H1004" s="24">
        <v>2400000000</v>
      </c>
      <c r="I1004" s="25">
        <v>2400000000</v>
      </c>
      <c r="J1004" s="23" t="s">
        <v>3579</v>
      </c>
      <c r="K1004" s="23" t="s">
        <v>47</v>
      </c>
      <c r="L1004" s="22" t="s">
        <v>2610</v>
      </c>
      <c r="M1004" s="22" t="s">
        <v>2611</v>
      </c>
      <c r="N1004" s="22" t="s">
        <v>2620</v>
      </c>
      <c r="O1004" s="22" t="s">
        <v>2613</v>
      </c>
      <c r="P1004" s="26"/>
      <c r="Q1004" s="26"/>
      <c r="R1004" s="26"/>
      <c r="S1004" s="27"/>
      <c r="T1004" s="26"/>
      <c r="U1004" s="26"/>
      <c r="V1004" s="28"/>
      <c r="W1004" s="29"/>
      <c r="X1004" s="30"/>
      <c r="Y1004" s="26"/>
      <c r="Z1004" s="29"/>
      <c r="AA1004" s="33" t="str">
        <f t="shared" si="15"/>
        <v/>
      </c>
      <c r="AB1004" s="31"/>
      <c r="AC1004" s="32"/>
      <c r="AD1004" s="32" t="s">
        <v>4836</v>
      </c>
      <c r="AE1004" s="22" t="s">
        <v>2693</v>
      </c>
      <c r="AF1004" s="26" t="s">
        <v>53</v>
      </c>
      <c r="AG1004" s="22" t="s">
        <v>4814</v>
      </c>
    </row>
    <row r="1005" spans="1:33" ht="60" x14ac:dyDescent="0.25">
      <c r="A1005" s="20" t="s">
        <v>2735</v>
      </c>
      <c r="B1005" s="21" t="s">
        <v>2736</v>
      </c>
      <c r="C1005" s="22" t="s">
        <v>2737</v>
      </c>
      <c r="D1005" s="36">
        <v>43103</v>
      </c>
      <c r="E1005" s="21" t="s">
        <v>4837</v>
      </c>
      <c r="F1005" s="23" t="s">
        <v>3691</v>
      </c>
      <c r="G1005" s="23" t="s">
        <v>4838</v>
      </c>
      <c r="H1005" s="24">
        <v>82500000</v>
      </c>
      <c r="I1005" s="25">
        <v>82500000</v>
      </c>
      <c r="J1005" s="23" t="s">
        <v>3579</v>
      </c>
      <c r="K1005" s="23" t="s">
        <v>47</v>
      </c>
      <c r="L1005" s="22" t="s">
        <v>2738</v>
      </c>
      <c r="M1005" s="22" t="s">
        <v>69</v>
      </c>
      <c r="N1005" s="22" t="s">
        <v>2739</v>
      </c>
      <c r="O1005" s="22" t="s">
        <v>2740</v>
      </c>
      <c r="P1005" s="26" t="s">
        <v>2741</v>
      </c>
      <c r="Q1005" s="26" t="s">
        <v>2742</v>
      </c>
      <c r="R1005" s="26" t="s">
        <v>2743</v>
      </c>
      <c r="S1005" s="27">
        <v>110010001</v>
      </c>
      <c r="T1005" s="26" t="s">
        <v>2745</v>
      </c>
      <c r="U1005" s="26" t="s">
        <v>2746</v>
      </c>
      <c r="V1005" s="28"/>
      <c r="W1005" s="29"/>
      <c r="X1005" s="30"/>
      <c r="Y1005" s="26"/>
      <c r="Z1005" s="29"/>
      <c r="AA1005" s="33" t="str">
        <f t="shared" si="15"/>
        <v/>
      </c>
      <c r="AB1005" s="31"/>
      <c r="AC1005" s="32"/>
      <c r="AD1005" s="32"/>
      <c r="AE1005" s="22" t="s">
        <v>2747</v>
      </c>
      <c r="AF1005" s="26" t="s">
        <v>53</v>
      </c>
      <c r="AG1005" s="22" t="s">
        <v>4839</v>
      </c>
    </row>
    <row r="1006" spans="1:33" ht="45" x14ac:dyDescent="0.25">
      <c r="A1006" s="20" t="s">
        <v>2735</v>
      </c>
      <c r="B1006" s="21"/>
      <c r="C1006" s="22" t="s">
        <v>2748</v>
      </c>
      <c r="D1006" s="36">
        <v>43221</v>
      </c>
      <c r="E1006" s="21" t="s">
        <v>4604</v>
      </c>
      <c r="F1006" s="23" t="s">
        <v>3658</v>
      </c>
      <c r="G1006" s="23" t="s">
        <v>4838</v>
      </c>
      <c r="H1006" s="24">
        <v>150000000</v>
      </c>
      <c r="I1006" s="25">
        <v>150000000</v>
      </c>
      <c r="J1006" s="23" t="s">
        <v>3579</v>
      </c>
      <c r="K1006" s="23" t="s">
        <v>47</v>
      </c>
      <c r="L1006" s="22" t="s">
        <v>2738</v>
      </c>
      <c r="M1006" s="22" t="s">
        <v>69</v>
      </c>
      <c r="N1006" s="22" t="s">
        <v>2739</v>
      </c>
      <c r="O1006" s="22" t="s">
        <v>2740</v>
      </c>
      <c r="P1006" s="26" t="s">
        <v>2741</v>
      </c>
      <c r="Q1006" s="26" t="s">
        <v>2742</v>
      </c>
      <c r="R1006" s="26" t="s">
        <v>4840</v>
      </c>
      <c r="S1006" s="27">
        <v>110010001</v>
      </c>
      <c r="T1006" s="26"/>
      <c r="U1006" s="26"/>
      <c r="V1006" s="28"/>
      <c r="W1006" s="29"/>
      <c r="X1006" s="30"/>
      <c r="Y1006" s="26"/>
      <c r="Z1006" s="29"/>
      <c r="AA1006" s="33" t="str">
        <f t="shared" si="15"/>
        <v/>
      </c>
      <c r="AB1006" s="31"/>
      <c r="AC1006" s="32"/>
      <c r="AD1006" s="32" t="s">
        <v>4841</v>
      </c>
      <c r="AE1006" s="22"/>
      <c r="AF1006" s="26"/>
      <c r="AG1006" s="22"/>
    </row>
    <row r="1007" spans="1:33" ht="45" x14ac:dyDescent="0.25">
      <c r="A1007" s="20" t="s">
        <v>2735</v>
      </c>
      <c r="B1007" s="21"/>
      <c r="C1007" s="22" t="s">
        <v>2749</v>
      </c>
      <c r="D1007" s="36">
        <v>43221</v>
      </c>
      <c r="E1007" s="21" t="s">
        <v>4604</v>
      </c>
      <c r="F1007" s="23" t="s">
        <v>3648</v>
      </c>
      <c r="G1007" s="23" t="s">
        <v>4838</v>
      </c>
      <c r="H1007" s="24">
        <v>17000000</v>
      </c>
      <c r="I1007" s="25">
        <v>17000000</v>
      </c>
      <c r="J1007" s="23" t="s">
        <v>3579</v>
      </c>
      <c r="K1007" s="23" t="s">
        <v>47</v>
      </c>
      <c r="L1007" s="22" t="s">
        <v>2738</v>
      </c>
      <c r="M1007" s="22" t="s">
        <v>69</v>
      </c>
      <c r="N1007" s="22" t="s">
        <v>2739</v>
      </c>
      <c r="O1007" s="22" t="s">
        <v>2740</v>
      </c>
      <c r="P1007" s="26" t="s">
        <v>2741</v>
      </c>
      <c r="Q1007" s="26" t="s">
        <v>2742</v>
      </c>
      <c r="R1007" s="26" t="s">
        <v>4840</v>
      </c>
      <c r="S1007" s="27">
        <v>110010001</v>
      </c>
      <c r="T1007" s="26"/>
      <c r="U1007" s="26"/>
      <c r="V1007" s="28"/>
      <c r="W1007" s="29"/>
      <c r="X1007" s="30"/>
      <c r="Y1007" s="26"/>
      <c r="Z1007" s="29"/>
      <c r="AA1007" s="33" t="str">
        <f t="shared" si="15"/>
        <v/>
      </c>
      <c r="AB1007" s="31"/>
      <c r="AC1007" s="32"/>
      <c r="AD1007" s="32" t="s">
        <v>4841</v>
      </c>
      <c r="AE1007" s="22"/>
      <c r="AF1007" s="26"/>
      <c r="AG1007" s="22"/>
    </row>
    <row r="1008" spans="1:33" ht="45" x14ac:dyDescent="0.25">
      <c r="A1008" s="20" t="s">
        <v>2735</v>
      </c>
      <c r="B1008" s="21"/>
      <c r="C1008" s="22" t="s">
        <v>2750</v>
      </c>
      <c r="D1008" s="36">
        <v>43221</v>
      </c>
      <c r="E1008" s="21" t="s">
        <v>4604</v>
      </c>
      <c r="F1008" s="23" t="s">
        <v>3648</v>
      </c>
      <c r="G1008" s="23" t="s">
        <v>4040</v>
      </c>
      <c r="H1008" s="24">
        <v>200000000</v>
      </c>
      <c r="I1008" s="25">
        <v>200000000</v>
      </c>
      <c r="J1008" s="23" t="s">
        <v>3579</v>
      </c>
      <c r="K1008" s="23" t="s">
        <v>47</v>
      </c>
      <c r="L1008" s="22" t="s">
        <v>2738</v>
      </c>
      <c r="M1008" s="22" t="s">
        <v>69</v>
      </c>
      <c r="N1008" s="22" t="s">
        <v>2739</v>
      </c>
      <c r="O1008" s="22" t="s">
        <v>2740</v>
      </c>
      <c r="P1008" s="26" t="s">
        <v>2741</v>
      </c>
      <c r="Q1008" s="26" t="s">
        <v>2742</v>
      </c>
      <c r="R1008" s="26" t="s">
        <v>4842</v>
      </c>
      <c r="S1008" s="27">
        <v>110010001</v>
      </c>
      <c r="T1008" s="26"/>
      <c r="U1008" s="26"/>
      <c r="V1008" s="28"/>
      <c r="W1008" s="29"/>
      <c r="X1008" s="30"/>
      <c r="Y1008" s="26"/>
      <c r="Z1008" s="29"/>
      <c r="AA1008" s="33" t="str">
        <f t="shared" si="15"/>
        <v/>
      </c>
      <c r="AB1008" s="31"/>
      <c r="AC1008" s="32"/>
      <c r="AD1008" s="32" t="s">
        <v>4843</v>
      </c>
      <c r="AE1008" s="22"/>
      <c r="AF1008" s="26"/>
      <c r="AG1008" s="22"/>
    </row>
    <row r="1009" spans="1:33" ht="45" x14ac:dyDescent="0.25">
      <c r="A1009" s="20" t="s">
        <v>2735</v>
      </c>
      <c r="B1009" s="21"/>
      <c r="C1009" s="22" t="s">
        <v>2751</v>
      </c>
      <c r="D1009" s="36">
        <v>43221</v>
      </c>
      <c r="E1009" s="21" t="s">
        <v>4604</v>
      </c>
      <c r="F1009" s="23" t="s">
        <v>3648</v>
      </c>
      <c r="G1009" s="23" t="s">
        <v>4040</v>
      </c>
      <c r="H1009" s="24">
        <v>150000000</v>
      </c>
      <c r="I1009" s="25">
        <v>150000000</v>
      </c>
      <c r="J1009" s="23" t="s">
        <v>3579</v>
      </c>
      <c r="K1009" s="23" t="s">
        <v>47</v>
      </c>
      <c r="L1009" s="22" t="s">
        <v>2738</v>
      </c>
      <c r="M1009" s="22" t="s">
        <v>69</v>
      </c>
      <c r="N1009" s="22" t="s">
        <v>2739</v>
      </c>
      <c r="O1009" s="22" t="s">
        <v>2740</v>
      </c>
      <c r="P1009" s="26" t="s">
        <v>2741</v>
      </c>
      <c r="Q1009" s="26" t="s">
        <v>2742</v>
      </c>
      <c r="R1009" s="26" t="s">
        <v>4840</v>
      </c>
      <c r="S1009" s="27">
        <v>110010001</v>
      </c>
      <c r="T1009" s="26"/>
      <c r="U1009" s="26"/>
      <c r="V1009" s="28"/>
      <c r="W1009" s="29"/>
      <c r="X1009" s="30"/>
      <c r="Y1009" s="26"/>
      <c r="Z1009" s="29"/>
      <c r="AA1009" s="33" t="str">
        <f t="shared" si="15"/>
        <v/>
      </c>
      <c r="AB1009" s="31"/>
      <c r="AC1009" s="32"/>
      <c r="AD1009" s="32" t="s">
        <v>4843</v>
      </c>
      <c r="AE1009" s="22"/>
      <c r="AF1009" s="26"/>
      <c r="AG1009" s="22"/>
    </row>
    <row r="1010" spans="1:33" ht="45" x14ac:dyDescent="0.25">
      <c r="A1010" s="20" t="s">
        <v>2735</v>
      </c>
      <c r="B1010" s="21"/>
      <c r="C1010" s="22" t="s">
        <v>2752</v>
      </c>
      <c r="D1010" s="36">
        <v>43221</v>
      </c>
      <c r="E1010" s="21" t="s">
        <v>4844</v>
      </c>
      <c r="F1010" s="23" t="s">
        <v>3648</v>
      </c>
      <c r="G1010" s="23" t="s">
        <v>4040</v>
      </c>
      <c r="H1010" s="24">
        <v>35000000</v>
      </c>
      <c r="I1010" s="25">
        <v>35000000</v>
      </c>
      <c r="J1010" s="23" t="s">
        <v>3579</v>
      </c>
      <c r="K1010" s="23" t="s">
        <v>47</v>
      </c>
      <c r="L1010" s="22" t="s">
        <v>2738</v>
      </c>
      <c r="M1010" s="22" t="s">
        <v>69</v>
      </c>
      <c r="N1010" s="22" t="s">
        <v>2739</v>
      </c>
      <c r="O1010" s="22" t="s">
        <v>2740</v>
      </c>
      <c r="P1010" s="26" t="s">
        <v>2741</v>
      </c>
      <c r="Q1010" s="26" t="s">
        <v>2742</v>
      </c>
      <c r="R1010" s="26" t="s">
        <v>4842</v>
      </c>
      <c r="S1010" s="27">
        <v>110010001</v>
      </c>
      <c r="T1010" s="26"/>
      <c r="U1010" s="26"/>
      <c r="V1010" s="28"/>
      <c r="W1010" s="29"/>
      <c r="X1010" s="30"/>
      <c r="Y1010" s="26"/>
      <c r="Z1010" s="29"/>
      <c r="AA1010" s="33" t="str">
        <f t="shared" si="15"/>
        <v/>
      </c>
      <c r="AB1010" s="31"/>
      <c r="AC1010" s="32"/>
      <c r="AD1010" s="32" t="s">
        <v>4841</v>
      </c>
      <c r="AE1010" s="22"/>
      <c r="AF1010" s="26"/>
      <c r="AG1010" s="22"/>
    </row>
    <row r="1011" spans="1:33" ht="123.75" x14ac:dyDescent="0.25">
      <c r="A1011" s="20" t="s">
        <v>2735</v>
      </c>
      <c r="B1011" s="21" t="s">
        <v>2753</v>
      </c>
      <c r="C1011" s="22" t="s">
        <v>2754</v>
      </c>
      <c r="D1011" s="36">
        <v>43199</v>
      </c>
      <c r="E1011" s="21" t="s">
        <v>4845</v>
      </c>
      <c r="F1011" s="23" t="s">
        <v>3658</v>
      </c>
      <c r="G1011" s="23" t="s">
        <v>3665</v>
      </c>
      <c r="H1011" s="24">
        <v>557517903</v>
      </c>
      <c r="I1011" s="25">
        <v>557517903</v>
      </c>
      <c r="J1011" s="23" t="s">
        <v>3579</v>
      </c>
      <c r="K1011" s="23" t="s">
        <v>47</v>
      </c>
      <c r="L1011" s="22" t="s">
        <v>2755</v>
      </c>
      <c r="M1011" s="22" t="s">
        <v>69</v>
      </c>
      <c r="N1011" s="22" t="s">
        <v>2756</v>
      </c>
      <c r="O1011" s="22" t="s">
        <v>2757</v>
      </c>
      <c r="P1011" s="26" t="s">
        <v>2758</v>
      </c>
      <c r="Q1011" s="26" t="s">
        <v>2759</v>
      </c>
      <c r="R1011" s="26" t="s">
        <v>2760</v>
      </c>
      <c r="S1011" s="27" t="s">
        <v>2761</v>
      </c>
      <c r="T1011" s="26" t="s">
        <v>2762</v>
      </c>
      <c r="U1011" s="26" t="s">
        <v>2763</v>
      </c>
      <c r="V1011" s="28"/>
      <c r="W1011" s="29"/>
      <c r="X1011" s="30"/>
      <c r="Y1011" s="26"/>
      <c r="Z1011" s="29"/>
      <c r="AA1011" s="33" t="str">
        <f t="shared" si="15"/>
        <v/>
      </c>
      <c r="AB1011" s="31"/>
      <c r="AC1011" s="32"/>
      <c r="AD1011" s="32"/>
      <c r="AE1011" s="22" t="s">
        <v>2764</v>
      </c>
      <c r="AF1011" s="26" t="s">
        <v>53</v>
      </c>
      <c r="AG1011" s="22" t="s">
        <v>4839</v>
      </c>
    </row>
    <row r="1012" spans="1:33" ht="60" x14ac:dyDescent="0.25">
      <c r="A1012" s="20" t="s">
        <v>2735</v>
      </c>
      <c r="B1012" s="21">
        <v>80101502</v>
      </c>
      <c r="C1012" s="22" t="s">
        <v>2765</v>
      </c>
      <c r="D1012" s="36">
        <v>43115</v>
      </c>
      <c r="E1012" s="21" t="s">
        <v>3557</v>
      </c>
      <c r="F1012" s="23" t="s">
        <v>4144</v>
      </c>
      <c r="G1012" s="23" t="s">
        <v>3659</v>
      </c>
      <c r="H1012" s="24">
        <v>926482097</v>
      </c>
      <c r="I1012" s="25">
        <v>926482097</v>
      </c>
      <c r="J1012" s="23" t="s">
        <v>3579</v>
      </c>
      <c r="K1012" s="23" t="s">
        <v>47</v>
      </c>
      <c r="L1012" s="22" t="s">
        <v>2766</v>
      </c>
      <c r="M1012" s="22" t="s">
        <v>49</v>
      </c>
      <c r="N1012" s="22" t="s">
        <v>2767</v>
      </c>
      <c r="O1012" s="22" t="s">
        <v>2768</v>
      </c>
      <c r="P1012" s="26" t="s">
        <v>2769</v>
      </c>
      <c r="Q1012" s="26" t="s">
        <v>2770</v>
      </c>
      <c r="R1012" s="26" t="s">
        <v>2771</v>
      </c>
      <c r="S1012" s="27" t="s">
        <v>4846</v>
      </c>
      <c r="T1012" s="26" t="s">
        <v>2770</v>
      </c>
      <c r="U1012" s="26" t="s">
        <v>2772</v>
      </c>
      <c r="V1012" s="28"/>
      <c r="W1012" s="29"/>
      <c r="X1012" s="30"/>
      <c r="Y1012" s="26"/>
      <c r="Z1012" s="29"/>
      <c r="AA1012" s="33" t="str">
        <f t="shared" si="15"/>
        <v/>
      </c>
      <c r="AB1012" s="31"/>
      <c r="AC1012" s="32"/>
      <c r="AD1012" s="32"/>
      <c r="AE1012" s="22" t="s">
        <v>2766</v>
      </c>
      <c r="AF1012" s="26" t="s">
        <v>53</v>
      </c>
      <c r="AG1012" s="22" t="s">
        <v>4847</v>
      </c>
    </row>
    <row r="1013" spans="1:33" ht="60" x14ac:dyDescent="0.25">
      <c r="A1013" s="20" t="s">
        <v>2735</v>
      </c>
      <c r="B1013" s="21">
        <v>73131507</v>
      </c>
      <c r="C1013" s="22" t="s">
        <v>2773</v>
      </c>
      <c r="D1013" s="36">
        <v>43282</v>
      </c>
      <c r="E1013" s="21" t="s">
        <v>3553</v>
      </c>
      <c r="F1013" s="23" t="s">
        <v>3677</v>
      </c>
      <c r="G1013" s="23" t="s">
        <v>3659</v>
      </c>
      <c r="H1013" s="24">
        <v>150000000</v>
      </c>
      <c r="I1013" s="25">
        <v>150000000</v>
      </c>
      <c r="J1013" s="23" t="s">
        <v>3579</v>
      </c>
      <c r="K1013" s="23"/>
      <c r="L1013" s="22" t="s">
        <v>2774</v>
      </c>
      <c r="M1013" s="22" t="s">
        <v>2775</v>
      </c>
      <c r="N1013" s="22" t="s">
        <v>2776</v>
      </c>
      <c r="O1013" s="22" t="s">
        <v>2777</v>
      </c>
      <c r="P1013" s="26"/>
      <c r="Q1013" s="26" t="s">
        <v>2778</v>
      </c>
      <c r="R1013" s="26" t="s">
        <v>2773</v>
      </c>
      <c r="S1013" s="27" t="s">
        <v>2779</v>
      </c>
      <c r="T1013" s="26" t="s">
        <v>2780</v>
      </c>
      <c r="U1013" s="26" t="s">
        <v>2781</v>
      </c>
      <c r="V1013" s="28"/>
      <c r="W1013" s="29"/>
      <c r="X1013" s="30"/>
      <c r="Y1013" s="26"/>
      <c r="Z1013" s="29"/>
      <c r="AA1013" s="33" t="str">
        <f t="shared" si="15"/>
        <v/>
      </c>
      <c r="AB1013" s="31"/>
      <c r="AC1013" s="32"/>
      <c r="AD1013" s="32"/>
      <c r="AE1013" s="22"/>
      <c r="AF1013" s="26"/>
      <c r="AG1013" s="22"/>
    </row>
    <row r="1014" spans="1:33" ht="120" x14ac:dyDescent="0.25">
      <c r="A1014" s="20" t="s">
        <v>2735</v>
      </c>
      <c r="B1014" s="21">
        <v>80101508</v>
      </c>
      <c r="C1014" s="22" t="s">
        <v>2782</v>
      </c>
      <c r="D1014" s="36">
        <v>43101</v>
      </c>
      <c r="E1014" s="21" t="s">
        <v>3552</v>
      </c>
      <c r="F1014" s="23" t="s">
        <v>4848</v>
      </c>
      <c r="G1014" s="23" t="s">
        <v>3665</v>
      </c>
      <c r="H1014" s="24">
        <v>100000000</v>
      </c>
      <c r="I1014" s="25">
        <v>100000000</v>
      </c>
      <c r="J1014" s="23" t="s">
        <v>3579</v>
      </c>
      <c r="K1014" s="23" t="s">
        <v>47</v>
      </c>
      <c r="L1014" s="22" t="s">
        <v>2783</v>
      </c>
      <c r="M1014" s="22" t="s">
        <v>2784</v>
      </c>
      <c r="N1014" s="22" t="s">
        <v>2785</v>
      </c>
      <c r="O1014" s="22" t="s">
        <v>2786</v>
      </c>
      <c r="P1014" s="26" t="s">
        <v>2787</v>
      </c>
      <c r="Q1014" s="26" t="s">
        <v>2788</v>
      </c>
      <c r="R1014" s="26" t="s">
        <v>2789</v>
      </c>
      <c r="S1014" s="27" t="s">
        <v>2790</v>
      </c>
      <c r="T1014" s="26" t="s">
        <v>2791</v>
      </c>
      <c r="U1014" s="26" t="s">
        <v>2792</v>
      </c>
      <c r="V1014" s="28"/>
      <c r="W1014" s="29"/>
      <c r="X1014" s="30"/>
      <c r="Y1014" s="26"/>
      <c r="Z1014" s="29"/>
      <c r="AA1014" s="33" t="str">
        <f t="shared" si="15"/>
        <v/>
      </c>
      <c r="AB1014" s="31"/>
      <c r="AC1014" s="32"/>
      <c r="AD1014" s="32"/>
      <c r="AE1014" s="22" t="s">
        <v>2793</v>
      </c>
      <c r="AF1014" s="26" t="s">
        <v>53</v>
      </c>
      <c r="AG1014" s="22" t="s">
        <v>411</v>
      </c>
    </row>
    <row r="1015" spans="1:33" ht="150" x14ac:dyDescent="0.25">
      <c r="A1015" s="20" t="s">
        <v>2735</v>
      </c>
      <c r="B1015" s="21">
        <v>80101601</v>
      </c>
      <c r="C1015" s="22" t="s">
        <v>4849</v>
      </c>
      <c r="D1015" s="36">
        <v>43228</v>
      </c>
      <c r="E1015" s="21" t="s">
        <v>3558</v>
      </c>
      <c r="F1015" s="23" t="s">
        <v>4850</v>
      </c>
      <c r="G1015" s="23" t="s">
        <v>3665</v>
      </c>
      <c r="H1015" s="24">
        <v>560000000</v>
      </c>
      <c r="I1015" s="25">
        <v>560000000</v>
      </c>
      <c r="J1015" s="23" t="s">
        <v>3579</v>
      </c>
      <c r="K1015" s="23" t="s">
        <v>47</v>
      </c>
      <c r="L1015" s="22" t="s">
        <v>2794</v>
      </c>
      <c r="M1015" s="22" t="s">
        <v>2784</v>
      </c>
      <c r="N1015" s="22" t="s">
        <v>2795</v>
      </c>
      <c r="O1015" s="22" t="s">
        <v>2796</v>
      </c>
      <c r="P1015" s="26" t="s">
        <v>2787</v>
      </c>
      <c r="Q1015" s="26" t="s">
        <v>2800</v>
      </c>
      <c r="R1015" s="26" t="s">
        <v>2797</v>
      </c>
      <c r="S1015" s="27" t="s">
        <v>2798</v>
      </c>
      <c r="T1015" s="26" t="s">
        <v>2801</v>
      </c>
      <c r="U1015" s="26" t="s">
        <v>2799</v>
      </c>
      <c r="V1015" s="28"/>
      <c r="W1015" s="29"/>
      <c r="X1015" s="30"/>
      <c r="Y1015" s="26"/>
      <c r="Z1015" s="29"/>
      <c r="AA1015" s="33" t="str">
        <f t="shared" si="15"/>
        <v/>
      </c>
      <c r="AB1015" s="31"/>
      <c r="AC1015" s="32"/>
      <c r="AD1015" s="32"/>
      <c r="AE1015" s="22" t="s">
        <v>2794</v>
      </c>
      <c r="AF1015" s="26" t="s">
        <v>53</v>
      </c>
      <c r="AG1015" s="22" t="s">
        <v>411</v>
      </c>
    </row>
    <row r="1016" spans="1:33" ht="120" x14ac:dyDescent="0.25">
      <c r="A1016" s="20" t="s">
        <v>2735</v>
      </c>
      <c r="B1016" s="21">
        <v>80101508</v>
      </c>
      <c r="C1016" s="22" t="s">
        <v>2802</v>
      </c>
      <c r="D1016" s="36">
        <v>43301</v>
      </c>
      <c r="E1016" s="21" t="s">
        <v>3552</v>
      </c>
      <c r="F1016" s="23" t="s">
        <v>4851</v>
      </c>
      <c r="G1016" s="23" t="s">
        <v>3665</v>
      </c>
      <c r="H1016" s="24">
        <v>150000000</v>
      </c>
      <c r="I1016" s="25">
        <v>150000000</v>
      </c>
      <c r="J1016" s="23" t="s">
        <v>3579</v>
      </c>
      <c r="K1016" s="23" t="s">
        <v>47</v>
      </c>
      <c r="L1016" s="22" t="s">
        <v>2803</v>
      </c>
      <c r="M1016" s="22" t="s">
        <v>2784</v>
      </c>
      <c r="N1016" s="22" t="s">
        <v>2804</v>
      </c>
      <c r="O1016" s="22" t="s">
        <v>2805</v>
      </c>
      <c r="P1016" s="26" t="s">
        <v>2787</v>
      </c>
      <c r="Q1016" s="26" t="s">
        <v>2806</v>
      </c>
      <c r="R1016" s="26" t="s">
        <v>2789</v>
      </c>
      <c r="S1016" s="27" t="s">
        <v>2790</v>
      </c>
      <c r="T1016" s="26" t="s">
        <v>2807</v>
      </c>
      <c r="U1016" s="26" t="s">
        <v>2808</v>
      </c>
      <c r="V1016" s="28"/>
      <c r="W1016" s="29"/>
      <c r="X1016" s="30"/>
      <c r="Y1016" s="26"/>
      <c r="Z1016" s="29"/>
      <c r="AA1016" s="33" t="str">
        <f t="shared" si="15"/>
        <v/>
      </c>
      <c r="AB1016" s="31"/>
      <c r="AC1016" s="32"/>
      <c r="AD1016" s="32"/>
      <c r="AE1016" s="22" t="s">
        <v>2803</v>
      </c>
      <c r="AF1016" s="26" t="s">
        <v>53</v>
      </c>
      <c r="AG1016" s="22" t="s">
        <v>411</v>
      </c>
    </row>
    <row r="1017" spans="1:33" ht="75" x14ac:dyDescent="0.25">
      <c r="A1017" s="20" t="s">
        <v>2735</v>
      </c>
      <c r="B1017" s="21">
        <v>81112105</v>
      </c>
      <c r="C1017" s="22" t="s">
        <v>4852</v>
      </c>
      <c r="D1017" s="36">
        <v>43271</v>
      </c>
      <c r="E1017" s="21" t="s">
        <v>3555</v>
      </c>
      <c r="F1017" s="23" t="s">
        <v>3658</v>
      </c>
      <c r="G1017" s="23" t="s">
        <v>3665</v>
      </c>
      <c r="H1017" s="24">
        <v>47140000</v>
      </c>
      <c r="I1017" s="25">
        <v>47140000</v>
      </c>
      <c r="J1017" s="23" t="s">
        <v>3579</v>
      </c>
      <c r="K1017" s="23" t="s">
        <v>47</v>
      </c>
      <c r="L1017" s="22" t="s">
        <v>2809</v>
      </c>
      <c r="M1017" s="22" t="s">
        <v>2810</v>
      </c>
      <c r="N1017" s="22" t="s">
        <v>2811</v>
      </c>
      <c r="O1017" s="22" t="s">
        <v>2812</v>
      </c>
      <c r="P1017" s="26" t="s">
        <v>2813</v>
      </c>
      <c r="Q1017" s="26" t="s">
        <v>2816</v>
      </c>
      <c r="R1017" s="26" t="s">
        <v>2814</v>
      </c>
      <c r="S1017" s="27" t="s">
        <v>2815</v>
      </c>
      <c r="T1017" s="26"/>
      <c r="U1017" s="26" t="s">
        <v>2817</v>
      </c>
      <c r="V1017" s="28"/>
      <c r="W1017" s="29"/>
      <c r="X1017" s="30"/>
      <c r="Y1017" s="26"/>
      <c r="Z1017" s="29"/>
      <c r="AA1017" s="33" t="str">
        <f t="shared" si="15"/>
        <v/>
      </c>
      <c r="AB1017" s="31"/>
      <c r="AC1017" s="32"/>
      <c r="AD1017" s="32"/>
      <c r="AE1017" s="22"/>
      <c r="AF1017" s="26"/>
      <c r="AG1017" s="22"/>
    </row>
    <row r="1018" spans="1:33" ht="60" x14ac:dyDescent="0.25">
      <c r="A1018" s="20" t="s">
        <v>2735</v>
      </c>
      <c r="B1018" s="21">
        <v>80101505</v>
      </c>
      <c r="C1018" s="22" t="s">
        <v>2818</v>
      </c>
      <c r="D1018" s="36">
        <v>43102</v>
      </c>
      <c r="E1018" s="21" t="s">
        <v>4251</v>
      </c>
      <c r="F1018" s="23" t="s">
        <v>4118</v>
      </c>
      <c r="G1018" s="23" t="s">
        <v>3659</v>
      </c>
      <c r="H1018" s="24">
        <v>166552024</v>
      </c>
      <c r="I1018" s="25">
        <v>166552024</v>
      </c>
      <c r="J1018" s="23" t="s">
        <v>3579</v>
      </c>
      <c r="K1018" s="23" t="s">
        <v>47</v>
      </c>
      <c r="L1018" s="22" t="s">
        <v>2819</v>
      </c>
      <c r="M1018" s="22" t="s">
        <v>2820</v>
      </c>
      <c r="N1018" s="22" t="s">
        <v>2821</v>
      </c>
      <c r="O1018" s="22" t="s">
        <v>2822</v>
      </c>
      <c r="P1018" s="26" t="s">
        <v>2741</v>
      </c>
      <c r="Q1018" s="26" t="s">
        <v>2742</v>
      </c>
      <c r="R1018" s="26" t="s">
        <v>2743</v>
      </c>
      <c r="S1018" s="27" t="s">
        <v>2744</v>
      </c>
      <c r="T1018" s="26" t="s">
        <v>2745</v>
      </c>
      <c r="U1018" s="26" t="s">
        <v>2746</v>
      </c>
      <c r="V1018" s="28"/>
      <c r="W1018" s="29"/>
      <c r="X1018" s="30"/>
      <c r="Y1018" s="26"/>
      <c r="Z1018" s="29"/>
      <c r="AA1018" s="33" t="str">
        <f t="shared" si="15"/>
        <v/>
      </c>
      <c r="AB1018" s="31"/>
      <c r="AC1018" s="32"/>
      <c r="AD1018" s="32"/>
      <c r="AE1018" s="22" t="s">
        <v>2819</v>
      </c>
      <c r="AF1018" s="26" t="s">
        <v>53</v>
      </c>
      <c r="AG1018" s="22" t="s">
        <v>4853</v>
      </c>
    </row>
    <row r="1019" spans="1:33" ht="45" x14ac:dyDescent="0.25">
      <c r="A1019" s="20" t="s">
        <v>2735</v>
      </c>
      <c r="B1019" s="21">
        <v>5211090004</v>
      </c>
      <c r="C1019" s="22" t="s">
        <v>2823</v>
      </c>
      <c r="D1019" s="36">
        <v>43282</v>
      </c>
      <c r="E1019" s="21" t="s">
        <v>4854</v>
      </c>
      <c r="F1019" s="23" t="s">
        <v>3677</v>
      </c>
      <c r="G1019" s="23" t="s">
        <v>3659</v>
      </c>
      <c r="H1019" s="24">
        <v>100000000</v>
      </c>
      <c r="I1019" s="25">
        <v>100000000</v>
      </c>
      <c r="J1019" s="23" t="s">
        <v>3579</v>
      </c>
      <c r="K1019" s="23" t="s">
        <v>47</v>
      </c>
      <c r="L1019" s="22" t="s">
        <v>2824</v>
      </c>
      <c r="M1019" s="22" t="s">
        <v>2820</v>
      </c>
      <c r="N1019" s="22" t="s">
        <v>2825</v>
      </c>
      <c r="O1019" s="22" t="s">
        <v>2826</v>
      </c>
      <c r="P1019" s="26" t="s">
        <v>2741</v>
      </c>
      <c r="Q1019" s="26" t="s">
        <v>2827</v>
      </c>
      <c r="R1019" s="26" t="s">
        <v>2743</v>
      </c>
      <c r="S1019" s="27" t="s">
        <v>2828</v>
      </c>
      <c r="T1019" s="26" t="s">
        <v>2829</v>
      </c>
      <c r="U1019" s="26" t="s">
        <v>2830</v>
      </c>
      <c r="V1019" s="28"/>
      <c r="W1019" s="29"/>
      <c r="X1019" s="30"/>
      <c r="Y1019" s="26"/>
      <c r="Z1019" s="29"/>
      <c r="AA1019" s="33" t="str">
        <f t="shared" si="15"/>
        <v/>
      </c>
      <c r="AB1019" s="31"/>
      <c r="AC1019" s="32"/>
      <c r="AD1019" s="32"/>
      <c r="AE1019" s="22" t="s">
        <v>2831</v>
      </c>
      <c r="AF1019" s="26" t="s">
        <v>53</v>
      </c>
      <c r="AG1019" s="22" t="s">
        <v>4853</v>
      </c>
    </row>
    <row r="1020" spans="1:33" ht="60" x14ac:dyDescent="0.25">
      <c r="A1020" s="20" t="s">
        <v>2735</v>
      </c>
      <c r="B1020" s="21" t="s">
        <v>4855</v>
      </c>
      <c r="C1020" s="22" t="s">
        <v>4856</v>
      </c>
      <c r="D1020" s="36">
        <v>43282</v>
      </c>
      <c r="E1020" s="21" t="s">
        <v>4854</v>
      </c>
      <c r="F1020" s="23" t="s">
        <v>4037</v>
      </c>
      <c r="G1020" s="23" t="s">
        <v>3659</v>
      </c>
      <c r="H1020" s="24">
        <v>100000000</v>
      </c>
      <c r="I1020" s="25">
        <v>100000000</v>
      </c>
      <c r="J1020" s="23" t="s">
        <v>3579</v>
      </c>
      <c r="K1020" s="23" t="s">
        <v>47</v>
      </c>
      <c r="L1020" s="22" t="s">
        <v>2832</v>
      </c>
      <c r="M1020" s="22" t="s">
        <v>325</v>
      </c>
      <c r="N1020" s="22" t="s">
        <v>2833</v>
      </c>
      <c r="O1020" s="22" t="s">
        <v>2834</v>
      </c>
      <c r="P1020" s="26" t="s">
        <v>2697</v>
      </c>
      <c r="Q1020" s="26" t="s">
        <v>2835</v>
      </c>
      <c r="R1020" s="26" t="s">
        <v>2743</v>
      </c>
      <c r="S1020" s="27" t="s">
        <v>2828</v>
      </c>
      <c r="T1020" s="26" t="s">
        <v>2836</v>
      </c>
      <c r="U1020" s="26" t="s">
        <v>2837</v>
      </c>
      <c r="V1020" s="28"/>
      <c r="W1020" s="29"/>
      <c r="X1020" s="30"/>
      <c r="Y1020" s="26"/>
      <c r="Z1020" s="29"/>
      <c r="AA1020" s="33" t="str">
        <f t="shared" si="15"/>
        <v/>
      </c>
      <c r="AB1020" s="31"/>
      <c r="AC1020" s="32"/>
      <c r="AD1020" s="32"/>
      <c r="AE1020" s="22" t="s">
        <v>2832</v>
      </c>
      <c r="AF1020" s="26" t="s">
        <v>53</v>
      </c>
      <c r="AG1020" s="22" t="s">
        <v>4853</v>
      </c>
    </row>
    <row r="1021" spans="1:33" ht="101.25" x14ac:dyDescent="0.25">
      <c r="A1021" s="20" t="s">
        <v>2735</v>
      </c>
      <c r="B1021" s="21" t="s">
        <v>4857</v>
      </c>
      <c r="C1021" s="22" t="s">
        <v>4858</v>
      </c>
      <c r="D1021" s="36">
        <v>43296</v>
      </c>
      <c r="E1021" s="21" t="s">
        <v>4859</v>
      </c>
      <c r="F1021" s="23" t="s">
        <v>3658</v>
      </c>
      <c r="G1021" s="23" t="s">
        <v>3659</v>
      </c>
      <c r="H1021" s="24">
        <v>600000000</v>
      </c>
      <c r="I1021" s="25">
        <v>600000000</v>
      </c>
      <c r="J1021" s="23" t="s">
        <v>3579</v>
      </c>
      <c r="K1021" s="23" t="s">
        <v>47</v>
      </c>
      <c r="L1021" s="22" t="s">
        <v>2838</v>
      </c>
      <c r="M1021" s="22" t="s">
        <v>749</v>
      </c>
      <c r="N1021" s="22">
        <v>3838648</v>
      </c>
      <c r="O1021" s="22" t="s">
        <v>2839</v>
      </c>
      <c r="P1021" s="26" t="s">
        <v>2741</v>
      </c>
      <c r="Q1021" s="26" t="s">
        <v>2840</v>
      </c>
      <c r="R1021" s="26" t="s">
        <v>2743</v>
      </c>
      <c r="S1021" s="27" t="s">
        <v>4860</v>
      </c>
      <c r="T1021" s="26" t="s">
        <v>2841</v>
      </c>
      <c r="U1021" s="26" t="s">
        <v>2842</v>
      </c>
      <c r="V1021" s="28"/>
      <c r="W1021" s="29"/>
      <c r="X1021" s="30"/>
      <c r="Y1021" s="26"/>
      <c r="Z1021" s="29"/>
      <c r="AA1021" s="33" t="str">
        <f t="shared" si="15"/>
        <v/>
      </c>
      <c r="AB1021" s="31"/>
      <c r="AC1021" s="32"/>
      <c r="AD1021" s="32"/>
      <c r="AE1021" s="22" t="s">
        <v>2838</v>
      </c>
      <c r="AF1021" s="26" t="s">
        <v>53</v>
      </c>
      <c r="AG1021" s="22" t="s">
        <v>4853</v>
      </c>
    </row>
    <row r="1022" spans="1:33" ht="45" x14ac:dyDescent="0.25">
      <c r="A1022" s="20" t="s">
        <v>2735</v>
      </c>
      <c r="B1022" s="21">
        <v>80101506</v>
      </c>
      <c r="C1022" s="22" t="s">
        <v>2843</v>
      </c>
      <c r="D1022" s="36">
        <v>43282</v>
      </c>
      <c r="E1022" s="21" t="s">
        <v>4854</v>
      </c>
      <c r="F1022" s="23" t="s">
        <v>4185</v>
      </c>
      <c r="G1022" s="23" t="s">
        <v>3659</v>
      </c>
      <c r="H1022" s="24">
        <v>100000000</v>
      </c>
      <c r="I1022" s="25">
        <v>100000000</v>
      </c>
      <c r="J1022" s="23" t="s">
        <v>3579</v>
      </c>
      <c r="K1022" s="23" t="s">
        <v>47</v>
      </c>
      <c r="L1022" s="22" t="s">
        <v>2844</v>
      </c>
      <c r="M1022" s="22" t="s">
        <v>2845</v>
      </c>
      <c r="N1022" s="22" t="s">
        <v>2846</v>
      </c>
      <c r="O1022" s="22" t="s">
        <v>2847</v>
      </c>
      <c r="P1022" s="26" t="s">
        <v>2741</v>
      </c>
      <c r="Q1022" s="26" t="s">
        <v>2848</v>
      </c>
      <c r="R1022" s="26" t="s">
        <v>2743</v>
      </c>
      <c r="S1022" s="27" t="s">
        <v>2828</v>
      </c>
      <c r="T1022" s="26" t="s">
        <v>2849</v>
      </c>
      <c r="U1022" s="26" t="s">
        <v>2850</v>
      </c>
      <c r="V1022" s="28"/>
      <c r="W1022" s="29"/>
      <c r="X1022" s="30"/>
      <c r="Y1022" s="26"/>
      <c r="Z1022" s="29"/>
      <c r="AA1022" s="33" t="str">
        <f t="shared" si="15"/>
        <v/>
      </c>
      <c r="AB1022" s="31"/>
      <c r="AC1022" s="32"/>
      <c r="AD1022" s="32"/>
      <c r="AE1022" s="22" t="s">
        <v>2844</v>
      </c>
      <c r="AF1022" s="26" t="s">
        <v>53</v>
      </c>
      <c r="AG1022" s="22" t="s">
        <v>4853</v>
      </c>
    </row>
    <row r="1023" spans="1:33" ht="67.5" x14ac:dyDescent="0.25">
      <c r="A1023" s="20" t="s">
        <v>2735</v>
      </c>
      <c r="B1023" s="21">
        <v>80101508</v>
      </c>
      <c r="C1023" s="22" t="s">
        <v>4861</v>
      </c>
      <c r="D1023" s="36">
        <v>43282</v>
      </c>
      <c r="E1023" s="21" t="s">
        <v>4854</v>
      </c>
      <c r="F1023" s="23" t="s">
        <v>3677</v>
      </c>
      <c r="G1023" s="23" t="s">
        <v>3659</v>
      </c>
      <c r="H1023" s="24">
        <v>263447976</v>
      </c>
      <c r="I1023" s="25">
        <v>263447976</v>
      </c>
      <c r="J1023" s="23" t="s">
        <v>3579</v>
      </c>
      <c r="K1023" s="23" t="s">
        <v>47</v>
      </c>
      <c r="L1023" s="22" t="s">
        <v>2851</v>
      </c>
      <c r="M1023" s="22" t="s">
        <v>2820</v>
      </c>
      <c r="N1023" s="22">
        <v>3838633</v>
      </c>
      <c r="O1023" s="22" t="s">
        <v>2852</v>
      </c>
      <c r="P1023" s="26" t="s">
        <v>2853</v>
      </c>
      <c r="Q1023" s="26" t="s">
        <v>2854</v>
      </c>
      <c r="R1023" s="26" t="s">
        <v>2855</v>
      </c>
      <c r="S1023" s="27" t="s">
        <v>2856</v>
      </c>
      <c r="T1023" s="26" t="s">
        <v>2857</v>
      </c>
      <c r="U1023" s="26" t="s">
        <v>2858</v>
      </c>
      <c r="V1023" s="28"/>
      <c r="W1023" s="29"/>
      <c r="X1023" s="30"/>
      <c r="Y1023" s="26"/>
      <c r="Z1023" s="29"/>
      <c r="AA1023" s="33" t="str">
        <f t="shared" si="15"/>
        <v/>
      </c>
      <c r="AB1023" s="31"/>
      <c r="AC1023" s="32"/>
      <c r="AD1023" s="32"/>
      <c r="AE1023" s="22" t="s">
        <v>2851</v>
      </c>
      <c r="AF1023" s="26" t="s">
        <v>53</v>
      </c>
      <c r="AG1023" s="22" t="s">
        <v>4853</v>
      </c>
    </row>
    <row r="1024" spans="1:33" ht="105" x14ac:dyDescent="0.25">
      <c r="A1024" s="20" t="s">
        <v>2735</v>
      </c>
      <c r="B1024" s="21">
        <v>80101505</v>
      </c>
      <c r="C1024" s="22" t="s">
        <v>4862</v>
      </c>
      <c r="D1024" s="36">
        <v>43261</v>
      </c>
      <c r="E1024" s="21" t="s">
        <v>4629</v>
      </c>
      <c r="F1024" s="23" t="s">
        <v>3658</v>
      </c>
      <c r="G1024" s="23" t="s">
        <v>3659</v>
      </c>
      <c r="H1024" s="24">
        <v>350000000</v>
      </c>
      <c r="I1024" s="25">
        <v>350000000</v>
      </c>
      <c r="J1024" s="23" t="s">
        <v>3579</v>
      </c>
      <c r="K1024" s="23" t="s">
        <v>47</v>
      </c>
      <c r="L1024" s="22" t="s">
        <v>2838</v>
      </c>
      <c r="M1024" s="22" t="s">
        <v>749</v>
      </c>
      <c r="N1024" s="22">
        <v>3838648</v>
      </c>
      <c r="O1024" s="22" t="s">
        <v>2839</v>
      </c>
      <c r="P1024" s="26" t="s">
        <v>2741</v>
      </c>
      <c r="Q1024" s="26" t="s">
        <v>2840</v>
      </c>
      <c r="R1024" s="26" t="s">
        <v>2743</v>
      </c>
      <c r="S1024" s="27" t="s">
        <v>4863</v>
      </c>
      <c r="T1024" s="26" t="s">
        <v>2849</v>
      </c>
      <c r="U1024" s="26" t="s">
        <v>2850</v>
      </c>
      <c r="V1024" s="28"/>
      <c r="W1024" s="29"/>
      <c r="X1024" s="30"/>
      <c r="Y1024" s="26"/>
      <c r="Z1024" s="29"/>
      <c r="AA1024" s="33" t="str">
        <f t="shared" si="15"/>
        <v/>
      </c>
      <c r="AB1024" s="31"/>
      <c r="AC1024" s="32"/>
      <c r="AD1024" s="32"/>
      <c r="AE1024" s="22"/>
      <c r="AF1024" s="26"/>
      <c r="AG1024" s="22"/>
    </row>
    <row r="1025" spans="1:33" ht="60" x14ac:dyDescent="0.25">
      <c r="A1025" s="20" t="s">
        <v>2735</v>
      </c>
      <c r="B1025" s="21">
        <v>80101505</v>
      </c>
      <c r="C1025" s="22" t="s">
        <v>4864</v>
      </c>
      <c r="D1025" s="36">
        <v>43282</v>
      </c>
      <c r="E1025" s="21" t="s">
        <v>4604</v>
      </c>
      <c r="F1025" s="23" t="s">
        <v>4185</v>
      </c>
      <c r="G1025" s="23" t="s">
        <v>3659</v>
      </c>
      <c r="H1025" s="24">
        <v>100000000</v>
      </c>
      <c r="I1025" s="25">
        <v>100000000</v>
      </c>
      <c r="J1025" s="23" t="s">
        <v>3579</v>
      </c>
      <c r="K1025" s="23" t="s">
        <v>47</v>
      </c>
      <c r="L1025" s="22" t="s">
        <v>2838</v>
      </c>
      <c r="M1025" s="22" t="s">
        <v>749</v>
      </c>
      <c r="N1025" s="22">
        <v>3838648</v>
      </c>
      <c r="O1025" s="22" t="s">
        <v>2839</v>
      </c>
      <c r="P1025" s="26" t="s">
        <v>2741</v>
      </c>
      <c r="Q1025" s="26" t="s">
        <v>2840</v>
      </c>
      <c r="R1025" s="26" t="s">
        <v>2743</v>
      </c>
      <c r="S1025" s="27">
        <v>140022001</v>
      </c>
      <c r="T1025" s="26" t="s">
        <v>2849</v>
      </c>
      <c r="U1025" s="26" t="s">
        <v>2850</v>
      </c>
      <c r="V1025" s="28"/>
      <c r="W1025" s="29"/>
      <c r="X1025" s="30"/>
      <c r="Y1025" s="26"/>
      <c r="Z1025" s="29"/>
      <c r="AA1025" s="33" t="str">
        <f t="shared" si="15"/>
        <v/>
      </c>
      <c r="AB1025" s="31"/>
      <c r="AC1025" s="32"/>
      <c r="AD1025" s="32"/>
      <c r="AE1025" s="22"/>
      <c r="AF1025" s="26"/>
      <c r="AG1025" s="22"/>
    </row>
    <row r="1026" spans="1:33" ht="56.25" x14ac:dyDescent="0.25">
      <c r="A1026" s="20" t="s">
        <v>2735</v>
      </c>
      <c r="B1026" s="21">
        <v>80101505</v>
      </c>
      <c r="C1026" s="22" t="s">
        <v>4865</v>
      </c>
      <c r="D1026" s="36">
        <v>43282</v>
      </c>
      <c r="E1026" s="21" t="s">
        <v>4604</v>
      </c>
      <c r="F1026" s="23" t="s">
        <v>3677</v>
      </c>
      <c r="G1026" s="23" t="s">
        <v>3659</v>
      </c>
      <c r="H1026" s="24">
        <v>100000000</v>
      </c>
      <c r="I1026" s="25">
        <v>100000000</v>
      </c>
      <c r="J1026" s="23" t="s">
        <v>3579</v>
      </c>
      <c r="K1026" s="23" t="s">
        <v>47</v>
      </c>
      <c r="L1026" s="22" t="s">
        <v>2838</v>
      </c>
      <c r="M1026" s="22" t="s">
        <v>749</v>
      </c>
      <c r="N1026" s="22">
        <v>3838648</v>
      </c>
      <c r="O1026" s="22" t="s">
        <v>2839</v>
      </c>
      <c r="P1026" s="26" t="s">
        <v>2741</v>
      </c>
      <c r="Q1026" s="26" t="s">
        <v>2840</v>
      </c>
      <c r="R1026" s="26" t="s">
        <v>2743</v>
      </c>
      <c r="S1026" s="27">
        <v>100027001</v>
      </c>
      <c r="T1026" s="26" t="s">
        <v>2849</v>
      </c>
      <c r="U1026" s="26" t="s">
        <v>2850</v>
      </c>
      <c r="V1026" s="28"/>
      <c r="W1026" s="29"/>
      <c r="X1026" s="30"/>
      <c r="Y1026" s="26"/>
      <c r="Z1026" s="29"/>
      <c r="AA1026" s="33" t="str">
        <f t="shared" si="15"/>
        <v/>
      </c>
      <c r="AB1026" s="31"/>
      <c r="AC1026" s="32"/>
      <c r="AD1026" s="32"/>
      <c r="AE1026" s="22"/>
      <c r="AF1026" s="26"/>
      <c r="AG1026" s="22"/>
    </row>
    <row r="1027" spans="1:33" ht="45" x14ac:dyDescent="0.25">
      <c r="A1027" s="20" t="s">
        <v>2735</v>
      </c>
      <c r="B1027" s="21"/>
      <c r="C1027" s="22" t="s">
        <v>2750</v>
      </c>
      <c r="D1027" s="36">
        <v>43191</v>
      </c>
      <c r="E1027" s="21" t="s">
        <v>4604</v>
      </c>
      <c r="F1027" s="23" t="s">
        <v>3658</v>
      </c>
      <c r="G1027" s="23" t="s">
        <v>3659</v>
      </c>
      <c r="H1027" s="24">
        <v>250000000</v>
      </c>
      <c r="I1027" s="25">
        <v>250000000</v>
      </c>
      <c r="J1027" s="23" t="s">
        <v>3579</v>
      </c>
      <c r="K1027" s="23" t="s">
        <v>47</v>
      </c>
      <c r="L1027" s="22"/>
      <c r="M1027" s="22"/>
      <c r="N1027" s="22"/>
      <c r="O1027" s="22"/>
      <c r="P1027" s="26"/>
      <c r="Q1027" s="26"/>
      <c r="R1027" s="26"/>
      <c r="S1027" s="27"/>
      <c r="T1027" s="26"/>
      <c r="U1027" s="26"/>
      <c r="V1027" s="28"/>
      <c r="W1027" s="29"/>
      <c r="X1027" s="30"/>
      <c r="Y1027" s="26"/>
      <c r="Z1027" s="29"/>
      <c r="AA1027" s="33" t="str">
        <f t="shared" si="15"/>
        <v/>
      </c>
      <c r="AB1027" s="31"/>
      <c r="AC1027" s="32"/>
      <c r="AD1027" s="32" t="s">
        <v>4866</v>
      </c>
      <c r="AE1027" s="22"/>
      <c r="AF1027" s="26"/>
      <c r="AG1027" s="22"/>
    </row>
    <row r="1028" spans="1:33" ht="123.75" x14ac:dyDescent="0.25">
      <c r="A1028" s="20" t="s">
        <v>2735</v>
      </c>
      <c r="B1028" s="21">
        <v>80131802</v>
      </c>
      <c r="C1028" s="22" t="s">
        <v>4867</v>
      </c>
      <c r="D1028" s="36">
        <v>43180</v>
      </c>
      <c r="E1028" s="21" t="s">
        <v>4868</v>
      </c>
      <c r="F1028" s="23" t="s">
        <v>3648</v>
      </c>
      <c r="G1028" s="23" t="s">
        <v>3665</v>
      </c>
      <c r="H1028" s="24">
        <v>15000000</v>
      </c>
      <c r="I1028" s="25">
        <v>15000000</v>
      </c>
      <c r="J1028" s="23" t="s">
        <v>3579</v>
      </c>
      <c r="K1028" s="23" t="s">
        <v>47</v>
      </c>
      <c r="L1028" s="22" t="s">
        <v>4869</v>
      </c>
      <c r="M1028" s="22" t="s">
        <v>325</v>
      </c>
      <c r="N1028" s="22" t="s">
        <v>2811</v>
      </c>
      <c r="O1028" s="22" t="s">
        <v>2768</v>
      </c>
      <c r="P1028" s="26" t="s">
        <v>2758</v>
      </c>
      <c r="Q1028" s="26" t="s">
        <v>2759</v>
      </c>
      <c r="R1028" s="26" t="s">
        <v>2760</v>
      </c>
      <c r="S1028" s="27" t="s">
        <v>2761</v>
      </c>
      <c r="T1028" s="26" t="s">
        <v>2762</v>
      </c>
      <c r="U1028" s="26" t="s">
        <v>2763</v>
      </c>
      <c r="V1028" s="28"/>
      <c r="W1028" s="29"/>
      <c r="X1028" s="30"/>
      <c r="Y1028" s="26"/>
      <c r="Z1028" s="29"/>
      <c r="AA1028" s="33" t="str">
        <f t="shared" si="15"/>
        <v/>
      </c>
      <c r="AB1028" s="31"/>
      <c r="AC1028" s="32"/>
      <c r="AD1028" s="32"/>
      <c r="AE1028" s="22" t="s">
        <v>4870</v>
      </c>
      <c r="AF1028" s="26" t="s">
        <v>53</v>
      </c>
      <c r="AG1028" s="22" t="s">
        <v>4853</v>
      </c>
    </row>
    <row r="1029" spans="1:33" ht="89.25" x14ac:dyDescent="0.25">
      <c r="A1029" s="20" t="s">
        <v>2859</v>
      </c>
      <c r="B1029" s="21">
        <v>71161202</v>
      </c>
      <c r="C1029" s="22" t="s">
        <v>2860</v>
      </c>
      <c r="D1029" s="36" t="s">
        <v>4871</v>
      </c>
      <c r="E1029" s="21" t="s">
        <v>3563</v>
      </c>
      <c r="F1029" s="23" t="s">
        <v>3691</v>
      </c>
      <c r="G1029" s="23" t="s">
        <v>3665</v>
      </c>
      <c r="H1029" s="24">
        <v>87250215</v>
      </c>
      <c r="I1029" s="25">
        <v>29083405</v>
      </c>
      <c r="J1029" s="23" t="s">
        <v>57</v>
      </c>
      <c r="K1029" s="23" t="s">
        <v>3576</v>
      </c>
      <c r="L1029" s="22" t="s">
        <v>2861</v>
      </c>
      <c r="M1029" s="22" t="s">
        <v>2862</v>
      </c>
      <c r="N1029" s="22" t="s">
        <v>2863</v>
      </c>
      <c r="O1029" s="22" t="s">
        <v>2864</v>
      </c>
      <c r="P1029" s="26" t="s">
        <v>2865</v>
      </c>
      <c r="Q1029" s="26" t="s">
        <v>2866</v>
      </c>
      <c r="R1029" s="26" t="s">
        <v>2867</v>
      </c>
      <c r="S1029" s="27" t="s">
        <v>2868</v>
      </c>
      <c r="T1029" s="26" t="s">
        <v>2869</v>
      </c>
      <c r="U1029" s="26" t="s">
        <v>2870</v>
      </c>
      <c r="V1029" s="28">
        <v>6396</v>
      </c>
      <c r="W1029" s="29">
        <v>16478</v>
      </c>
      <c r="X1029" s="30">
        <v>42772</v>
      </c>
      <c r="Y1029" s="26" t="s">
        <v>2871</v>
      </c>
      <c r="Z1029" s="29">
        <v>4600006270</v>
      </c>
      <c r="AA1029" s="33">
        <f t="shared" si="15"/>
        <v>1</v>
      </c>
      <c r="AB1029" s="31" t="s">
        <v>2872</v>
      </c>
      <c r="AC1029" s="32" t="s">
        <v>2873</v>
      </c>
      <c r="AD1029" s="32" t="s">
        <v>727</v>
      </c>
      <c r="AE1029" s="22" t="s">
        <v>2861</v>
      </c>
      <c r="AF1029" s="26" t="s">
        <v>53</v>
      </c>
      <c r="AG1029" s="22" t="s">
        <v>411</v>
      </c>
    </row>
    <row r="1030" spans="1:33" ht="90" x14ac:dyDescent="0.25">
      <c r="A1030" s="20" t="s">
        <v>2859</v>
      </c>
      <c r="B1030" s="21">
        <v>71161202</v>
      </c>
      <c r="C1030" s="22" t="s">
        <v>4872</v>
      </c>
      <c r="D1030" s="36">
        <v>43182</v>
      </c>
      <c r="E1030" s="21" t="s">
        <v>3549</v>
      </c>
      <c r="F1030" s="23" t="s">
        <v>3691</v>
      </c>
      <c r="G1030" s="23" t="s">
        <v>3665</v>
      </c>
      <c r="H1030" s="24">
        <v>150000000</v>
      </c>
      <c r="I1030" s="25">
        <v>150000000</v>
      </c>
      <c r="J1030" s="23" t="s">
        <v>57</v>
      </c>
      <c r="K1030" s="23" t="s">
        <v>4467</v>
      </c>
      <c r="L1030" s="22" t="s">
        <v>2861</v>
      </c>
      <c r="M1030" s="22" t="s">
        <v>2862</v>
      </c>
      <c r="N1030" s="22" t="s">
        <v>2863</v>
      </c>
      <c r="O1030" s="22" t="s">
        <v>2864</v>
      </c>
      <c r="P1030" s="26" t="s">
        <v>2865</v>
      </c>
      <c r="Q1030" s="26" t="s">
        <v>2866</v>
      </c>
      <c r="R1030" s="26" t="s">
        <v>2867</v>
      </c>
      <c r="S1030" s="27" t="s">
        <v>2868</v>
      </c>
      <c r="T1030" s="26" t="s">
        <v>2869</v>
      </c>
      <c r="U1030" s="26" t="s">
        <v>2870</v>
      </c>
      <c r="V1030" s="28"/>
      <c r="W1030" s="29"/>
      <c r="X1030" s="30"/>
      <c r="Y1030" s="26"/>
      <c r="Z1030" s="29"/>
      <c r="AA1030" s="33" t="str">
        <f t="shared" si="15"/>
        <v/>
      </c>
      <c r="AB1030" s="31"/>
      <c r="AC1030" s="32"/>
      <c r="AD1030" s="32" t="s">
        <v>727</v>
      </c>
      <c r="AE1030" s="22" t="s">
        <v>2861</v>
      </c>
      <c r="AF1030" s="26" t="s">
        <v>53</v>
      </c>
      <c r="AG1030" s="22" t="s">
        <v>411</v>
      </c>
    </row>
    <row r="1031" spans="1:33" ht="45" x14ac:dyDescent="0.25">
      <c r="A1031" s="20" t="s">
        <v>2859</v>
      </c>
      <c r="B1031" s="21" t="s">
        <v>4873</v>
      </c>
      <c r="C1031" s="22" t="s">
        <v>2874</v>
      </c>
      <c r="D1031" s="36">
        <v>43220</v>
      </c>
      <c r="E1031" s="21" t="s">
        <v>3554</v>
      </c>
      <c r="F1031" s="23" t="s">
        <v>3658</v>
      </c>
      <c r="G1031" s="23" t="s">
        <v>3660</v>
      </c>
      <c r="H1031" s="24">
        <v>100000000</v>
      </c>
      <c r="I1031" s="25">
        <v>100000000</v>
      </c>
      <c r="J1031" s="23" t="s">
        <v>3579</v>
      </c>
      <c r="K1031" s="23" t="s">
        <v>47</v>
      </c>
      <c r="L1031" s="22" t="s">
        <v>2861</v>
      </c>
      <c r="M1031" s="22" t="s">
        <v>2862</v>
      </c>
      <c r="N1031" s="22" t="s">
        <v>2863</v>
      </c>
      <c r="O1031" s="22" t="s">
        <v>2864</v>
      </c>
      <c r="P1031" s="26" t="s">
        <v>2865</v>
      </c>
      <c r="Q1031" s="26" t="s">
        <v>2866</v>
      </c>
      <c r="R1031" s="26" t="s">
        <v>2867</v>
      </c>
      <c r="S1031" s="27" t="s">
        <v>2868</v>
      </c>
      <c r="T1031" s="26" t="s">
        <v>2869</v>
      </c>
      <c r="U1031" s="26" t="s">
        <v>2870</v>
      </c>
      <c r="V1031" s="28"/>
      <c r="W1031" s="29"/>
      <c r="X1031" s="30"/>
      <c r="Y1031" s="26"/>
      <c r="Z1031" s="29"/>
      <c r="AA1031" s="33" t="str">
        <f t="shared" si="15"/>
        <v/>
      </c>
      <c r="AB1031" s="31"/>
      <c r="AC1031" s="32"/>
      <c r="AD1031" s="32" t="s">
        <v>4874</v>
      </c>
      <c r="AE1031" s="22" t="s">
        <v>2861</v>
      </c>
      <c r="AF1031" s="26" t="s">
        <v>53</v>
      </c>
      <c r="AG1031" s="22" t="s">
        <v>411</v>
      </c>
    </row>
    <row r="1032" spans="1:33" ht="45" x14ac:dyDescent="0.25">
      <c r="A1032" s="20" t="s">
        <v>2859</v>
      </c>
      <c r="B1032" s="21">
        <v>8511703</v>
      </c>
      <c r="C1032" s="22" t="s">
        <v>2875</v>
      </c>
      <c r="D1032" s="36">
        <v>43182</v>
      </c>
      <c r="E1032" s="21" t="s">
        <v>3558</v>
      </c>
      <c r="F1032" s="23" t="s">
        <v>3648</v>
      </c>
      <c r="G1032" s="23" t="s">
        <v>3660</v>
      </c>
      <c r="H1032" s="24">
        <v>75000000</v>
      </c>
      <c r="I1032" s="25">
        <v>75000000</v>
      </c>
      <c r="J1032" s="23" t="s">
        <v>3579</v>
      </c>
      <c r="K1032" s="23" t="s">
        <v>47</v>
      </c>
      <c r="L1032" s="22" t="s">
        <v>2861</v>
      </c>
      <c r="M1032" s="22" t="s">
        <v>2862</v>
      </c>
      <c r="N1032" s="22" t="s">
        <v>2863</v>
      </c>
      <c r="O1032" s="22" t="s">
        <v>2864</v>
      </c>
      <c r="P1032" s="26" t="s">
        <v>2865</v>
      </c>
      <c r="Q1032" s="26" t="s">
        <v>2866</v>
      </c>
      <c r="R1032" s="26" t="s">
        <v>2867</v>
      </c>
      <c r="S1032" s="27" t="s">
        <v>2868</v>
      </c>
      <c r="T1032" s="26" t="s">
        <v>2869</v>
      </c>
      <c r="U1032" s="26" t="s">
        <v>2870</v>
      </c>
      <c r="V1032" s="28"/>
      <c r="W1032" s="29"/>
      <c r="X1032" s="30"/>
      <c r="Y1032" s="26"/>
      <c r="Z1032" s="29"/>
      <c r="AA1032" s="33" t="str">
        <f t="shared" si="15"/>
        <v/>
      </c>
      <c r="AB1032" s="31"/>
      <c r="AC1032" s="32"/>
      <c r="AD1032" s="32" t="s">
        <v>727</v>
      </c>
      <c r="AE1032" s="22" t="s">
        <v>2861</v>
      </c>
      <c r="AF1032" s="26" t="s">
        <v>53</v>
      </c>
      <c r="AG1032" s="22" t="s">
        <v>411</v>
      </c>
    </row>
    <row r="1033" spans="1:33" ht="45" x14ac:dyDescent="0.25">
      <c r="A1033" s="20" t="s">
        <v>2859</v>
      </c>
      <c r="B1033" s="21">
        <v>77121501</v>
      </c>
      <c r="C1033" s="22" t="s">
        <v>2876</v>
      </c>
      <c r="D1033" s="36">
        <v>43182</v>
      </c>
      <c r="E1033" s="21" t="s">
        <v>3558</v>
      </c>
      <c r="F1033" s="23" t="s">
        <v>3658</v>
      </c>
      <c r="G1033" s="23" t="s">
        <v>3660</v>
      </c>
      <c r="H1033" s="24">
        <v>100000000</v>
      </c>
      <c r="I1033" s="25">
        <v>100000000</v>
      </c>
      <c r="J1033" s="23" t="s">
        <v>3579</v>
      </c>
      <c r="K1033" s="23" t="s">
        <v>47</v>
      </c>
      <c r="L1033" s="22" t="s">
        <v>2861</v>
      </c>
      <c r="M1033" s="22" t="s">
        <v>2862</v>
      </c>
      <c r="N1033" s="22" t="s">
        <v>2863</v>
      </c>
      <c r="O1033" s="22" t="s">
        <v>2864</v>
      </c>
      <c r="P1033" s="26" t="s">
        <v>2865</v>
      </c>
      <c r="Q1033" s="26" t="s">
        <v>2866</v>
      </c>
      <c r="R1033" s="26" t="s">
        <v>2867</v>
      </c>
      <c r="S1033" s="27" t="s">
        <v>2868</v>
      </c>
      <c r="T1033" s="26" t="s">
        <v>2869</v>
      </c>
      <c r="U1033" s="26" t="s">
        <v>2870</v>
      </c>
      <c r="V1033" s="28"/>
      <c r="W1033" s="29"/>
      <c r="X1033" s="30"/>
      <c r="Y1033" s="26"/>
      <c r="Z1033" s="29"/>
      <c r="AA1033" s="33" t="str">
        <f t="shared" si="15"/>
        <v/>
      </c>
      <c r="AB1033" s="31"/>
      <c r="AC1033" s="32"/>
      <c r="AD1033" s="32" t="s">
        <v>727</v>
      </c>
      <c r="AE1033" s="22" t="s">
        <v>2861</v>
      </c>
      <c r="AF1033" s="26" t="s">
        <v>53</v>
      </c>
      <c r="AG1033" s="22" t="s">
        <v>411</v>
      </c>
    </row>
    <row r="1034" spans="1:33" ht="45" x14ac:dyDescent="0.25">
      <c r="A1034" s="20" t="s">
        <v>2859</v>
      </c>
      <c r="B1034" s="21">
        <v>80101708</v>
      </c>
      <c r="C1034" s="22" t="s">
        <v>4875</v>
      </c>
      <c r="D1034" s="36">
        <v>43280</v>
      </c>
      <c r="E1034" s="21" t="s">
        <v>3554</v>
      </c>
      <c r="F1034" s="23" t="s">
        <v>3677</v>
      </c>
      <c r="G1034" s="23" t="s">
        <v>3660</v>
      </c>
      <c r="H1034" s="24">
        <v>25000000</v>
      </c>
      <c r="I1034" s="25">
        <v>25000000</v>
      </c>
      <c r="J1034" s="23" t="s">
        <v>3579</v>
      </c>
      <c r="K1034" s="23" t="s">
        <v>47</v>
      </c>
      <c r="L1034" s="22" t="s">
        <v>2877</v>
      </c>
      <c r="M1034" s="22" t="s">
        <v>770</v>
      </c>
      <c r="N1034" s="22" t="s">
        <v>2878</v>
      </c>
      <c r="O1034" s="22" t="s">
        <v>2879</v>
      </c>
      <c r="P1034" s="26" t="s">
        <v>2865</v>
      </c>
      <c r="Q1034" s="26" t="s">
        <v>2866</v>
      </c>
      <c r="R1034" s="26" t="s">
        <v>2880</v>
      </c>
      <c r="S1034" s="27" t="s">
        <v>2881</v>
      </c>
      <c r="T1034" s="26" t="s">
        <v>2869</v>
      </c>
      <c r="U1034" s="26" t="s">
        <v>2882</v>
      </c>
      <c r="V1034" s="28"/>
      <c r="W1034" s="29"/>
      <c r="X1034" s="30"/>
      <c r="Y1034" s="26"/>
      <c r="Z1034" s="29"/>
      <c r="AA1034" s="33" t="str">
        <f t="shared" si="15"/>
        <v/>
      </c>
      <c r="AB1034" s="31"/>
      <c r="AC1034" s="32"/>
      <c r="AD1034" s="32"/>
      <c r="AE1034" s="22" t="s">
        <v>2883</v>
      </c>
      <c r="AF1034" s="26" t="s">
        <v>53</v>
      </c>
      <c r="AG1034" s="22" t="s">
        <v>411</v>
      </c>
    </row>
    <row r="1035" spans="1:33" ht="45" x14ac:dyDescent="0.25">
      <c r="A1035" s="20" t="s">
        <v>2859</v>
      </c>
      <c r="B1035" s="21">
        <v>80101708</v>
      </c>
      <c r="C1035" s="22" t="s">
        <v>4876</v>
      </c>
      <c r="D1035" s="36">
        <v>43280</v>
      </c>
      <c r="E1035" s="21" t="s">
        <v>3554</v>
      </c>
      <c r="F1035" s="23" t="s">
        <v>3677</v>
      </c>
      <c r="G1035" s="23" t="s">
        <v>3660</v>
      </c>
      <c r="H1035" s="24">
        <v>25000000</v>
      </c>
      <c r="I1035" s="25">
        <v>25000000</v>
      </c>
      <c r="J1035" s="23" t="s">
        <v>3579</v>
      </c>
      <c r="K1035" s="23" t="s">
        <v>47</v>
      </c>
      <c r="L1035" s="22" t="s">
        <v>2877</v>
      </c>
      <c r="M1035" s="22" t="s">
        <v>770</v>
      </c>
      <c r="N1035" s="22" t="s">
        <v>2878</v>
      </c>
      <c r="O1035" s="22" t="s">
        <v>2879</v>
      </c>
      <c r="P1035" s="26" t="s">
        <v>2865</v>
      </c>
      <c r="Q1035" s="26" t="s">
        <v>2866</v>
      </c>
      <c r="R1035" s="26" t="s">
        <v>2880</v>
      </c>
      <c r="S1035" s="27" t="s">
        <v>2881</v>
      </c>
      <c r="T1035" s="26" t="s">
        <v>2869</v>
      </c>
      <c r="U1035" s="26" t="s">
        <v>2882</v>
      </c>
      <c r="V1035" s="28"/>
      <c r="W1035" s="29"/>
      <c r="X1035" s="30"/>
      <c r="Y1035" s="26"/>
      <c r="Z1035" s="29"/>
      <c r="AA1035" s="33" t="str">
        <f t="shared" si="15"/>
        <v/>
      </c>
      <c r="AB1035" s="31"/>
      <c r="AC1035" s="32"/>
      <c r="AD1035" s="32"/>
      <c r="AE1035" s="22" t="s">
        <v>2883</v>
      </c>
      <c r="AF1035" s="26" t="s">
        <v>53</v>
      </c>
      <c r="AG1035" s="22" t="s">
        <v>411</v>
      </c>
    </row>
    <row r="1036" spans="1:33" ht="60" x14ac:dyDescent="0.25">
      <c r="A1036" s="20" t="s">
        <v>2859</v>
      </c>
      <c r="B1036" s="21" t="s">
        <v>4877</v>
      </c>
      <c r="C1036" s="22" t="s">
        <v>2884</v>
      </c>
      <c r="D1036" s="36">
        <v>43182</v>
      </c>
      <c r="E1036" s="21" t="s">
        <v>4821</v>
      </c>
      <c r="F1036" s="23" t="s">
        <v>3591</v>
      </c>
      <c r="G1036" s="23" t="s">
        <v>3665</v>
      </c>
      <c r="H1036" s="24">
        <v>110000000</v>
      </c>
      <c r="I1036" s="25">
        <v>110000000</v>
      </c>
      <c r="J1036" s="23" t="s">
        <v>3579</v>
      </c>
      <c r="K1036" s="23" t="s">
        <v>47</v>
      </c>
      <c r="L1036" s="22" t="s">
        <v>2885</v>
      </c>
      <c r="M1036" s="22" t="s">
        <v>2886</v>
      </c>
      <c r="N1036" s="22" t="s">
        <v>2887</v>
      </c>
      <c r="O1036" s="22" t="s">
        <v>2888</v>
      </c>
      <c r="P1036" s="26" t="s">
        <v>2889</v>
      </c>
      <c r="Q1036" s="26" t="s">
        <v>2890</v>
      </c>
      <c r="R1036" s="26" t="s">
        <v>2891</v>
      </c>
      <c r="S1036" s="27" t="s">
        <v>2892</v>
      </c>
      <c r="T1036" s="26" t="s">
        <v>2891</v>
      </c>
      <c r="U1036" s="26" t="s">
        <v>2893</v>
      </c>
      <c r="V1036" s="28"/>
      <c r="W1036" s="29"/>
      <c r="X1036" s="30"/>
      <c r="Y1036" s="26"/>
      <c r="Z1036" s="29"/>
      <c r="AA1036" s="33" t="str">
        <f t="shared" ref="AA1036:AA1099" si="16">+IF(AND(W1036="",X1036="",Y1036="",Z1036=""),"",IF(AND(W1036&lt;&gt;"",X1036="",Y1036="",Z1036=""),0%,IF(AND(W1036&lt;&gt;"",X1036&lt;&gt;"",Y1036="",Z1036=""),33%,IF(AND(W1036&lt;&gt;"",X1036&lt;&gt;"",Y1036&lt;&gt;"",Z1036=""),66%,IF(AND(W1036&lt;&gt;"",X1036&lt;&gt;"",Y1036&lt;&gt;"",Z1036&lt;&gt;""),100%,"Información incompleta")))))</f>
        <v/>
      </c>
      <c r="AB1036" s="31"/>
      <c r="AC1036" s="32"/>
      <c r="AD1036" s="32"/>
      <c r="AE1036" s="22" t="s">
        <v>2894</v>
      </c>
      <c r="AF1036" s="26" t="s">
        <v>53</v>
      </c>
      <c r="AG1036" s="22" t="s">
        <v>411</v>
      </c>
    </row>
    <row r="1037" spans="1:33" ht="114.75" x14ac:dyDescent="0.25">
      <c r="A1037" s="20" t="s">
        <v>2859</v>
      </c>
      <c r="B1037" s="21" t="s">
        <v>4877</v>
      </c>
      <c r="C1037" s="22" t="s">
        <v>2895</v>
      </c>
      <c r="D1037" s="36">
        <v>43182</v>
      </c>
      <c r="E1037" s="21" t="s">
        <v>4821</v>
      </c>
      <c r="F1037" s="23" t="s">
        <v>3591</v>
      </c>
      <c r="G1037" s="23" t="s">
        <v>3660</v>
      </c>
      <c r="H1037" s="24">
        <v>5350711060</v>
      </c>
      <c r="I1037" s="25">
        <v>5350711060</v>
      </c>
      <c r="J1037" s="23" t="s">
        <v>57</v>
      </c>
      <c r="K1037" s="23" t="s">
        <v>47</v>
      </c>
      <c r="L1037" s="22" t="s">
        <v>2885</v>
      </c>
      <c r="M1037" s="22" t="s">
        <v>2886</v>
      </c>
      <c r="N1037" s="22" t="s">
        <v>2887</v>
      </c>
      <c r="O1037" s="22" t="s">
        <v>2888</v>
      </c>
      <c r="P1037" s="26" t="s">
        <v>2889</v>
      </c>
      <c r="Q1037" s="26" t="s">
        <v>2890</v>
      </c>
      <c r="R1037" s="26" t="s">
        <v>2891</v>
      </c>
      <c r="S1037" s="27" t="s">
        <v>2892</v>
      </c>
      <c r="T1037" s="26" t="s">
        <v>2891</v>
      </c>
      <c r="U1037" s="26" t="s">
        <v>2893</v>
      </c>
      <c r="V1037" s="28">
        <v>7640</v>
      </c>
      <c r="W1037" s="29">
        <v>18556</v>
      </c>
      <c r="X1037" s="30">
        <v>43031</v>
      </c>
      <c r="Y1037" s="26" t="s">
        <v>2896</v>
      </c>
      <c r="Z1037" s="29">
        <v>4600007723</v>
      </c>
      <c r="AA1037" s="33">
        <f t="shared" si="16"/>
        <v>1</v>
      </c>
      <c r="AB1037" s="31" t="s">
        <v>2897</v>
      </c>
      <c r="AC1037" s="32" t="s">
        <v>2873</v>
      </c>
      <c r="AD1037" s="32"/>
      <c r="AE1037" s="22" t="s">
        <v>2894</v>
      </c>
      <c r="AF1037" s="26" t="s">
        <v>53</v>
      </c>
      <c r="AG1037" s="22" t="s">
        <v>411</v>
      </c>
    </row>
    <row r="1038" spans="1:33" ht="114.75" x14ac:dyDescent="0.25">
      <c r="A1038" s="20" t="s">
        <v>2859</v>
      </c>
      <c r="B1038" s="21">
        <v>93131703</v>
      </c>
      <c r="C1038" s="22" t="s">
        <v>2895</v>
      </c>
      <c r="D1038" s="36" t="s">
        <v>4878</v>
      </c>
      <c r="E1038" s="21" t="s">
        <v>3549</v>
      </c>
      <c r="F1038" s="23" t="s">
        <v>4879</v>
      </c>
      <c r="G1038" s="23" t="s">
        <v>3665</v>
      </c>
      <c r="H1038" s="24">
        <v>6499343679</v>
      </c>
      <c r="I1038" s="25">
        <v>10000202</v>
      </c>
      <c r="J1038" s="23" t="s">
        <v>57</v>
      </c>
      <c r="K1038" s="23" t="s">
        <v>47</v>
      </c>
      <c r="L1038" s="22" t="s">
        <v>2885</v>
      </c>
      <c r="M1038" s="22" t="s">
        <v>2886</v>
      </c>
      <c r="N1038" s="22" t="s">
        <v>2887</v>
      </c>
      <c r="O1038" s="22" t="s">
        <v>2888</v>
      </c>
      <c r="P1038" s="26" t="s">
        <v>2889</v>
      </c>
      <c r="Q1038" s="26" t="s">
        <v>2890</v>
      </c>
      <c r="R1038" s="26" t="s">
        <v>2891</v>
      </c>
      <c r="S1038" s="27" t="s">
        <v>2892</v>
      </c>
      <c r="T1038" s="26" t="s">
        <v>2891</v>
      </c>
      <c r="U1038" s="26" t="s">
        <v>2893</v>
      </c>
      <c r="V1038" s="28">
        <v>7640</v>
      </c>
      <c r="W1038" s="29">
        <v>18556</v>
      </c>
      <c r="X1038" s="30">
        <v>43031</v>
      </c>
      <c r="Y1038" s="26" t="s">
        <v>2896</v>
      </c>
      <c r="Z1038" s="29">
        <v>4600007723</v>
      </c>
      <c r="AA1038" s="33">
        <f t="shared" si="16"/>
        <v>1</v>
      </c>
      <c r="AB1038" s="31" t="s">
        <v>2897</v>
      </c>
      <c r="AC1038" s="32" t="s">
        <v>2873</v>
      </c>
      <c r="AD1038" s="32"/>
      <c r="AE1038" s="22" t="s">
        <v>2894</v>
      </c>
      <c r="AF1038" s="26" t="s">
        <v>53</v>
      </c>
      <c r="AG1038" s="22" t="s">
        <v>411</v>
      </c>
    </row>
    <row r="1039" spans="1:33" ht="60" x14ac:dyDescent="0.25">
      <c r="A1039" s="20" t="s">
        <v>2859</v>
      </c>
      <c r="B1039" s="21" t="s">
        <v>4880</v>
      </c>
      <c r="C1039" s="22" t="s">
        <v>4881</v>
      </c>
      <c r="D1039" s="36">
        <v>43280</v>
      </c>
      <c r="E1039" s="21" t="s">
        <v>3561</v>
      </c>
      <c r="F1039" s="23" t="s">
        <v>3657</v>
      </c>
      <c r="G1039" s="23" t="s">
        <v>3665</v>
      </c>
      <c r="H1039" s="24">
        <v>529560177</v>
      </c>
      <c r="I1039" s="25">
        <v>0</v>
      </c>
      <c r="J1039" s="23" t="s">
        <v>3579</v>
      </c>
      <c r="K1039" s="23" t="s">
        <v>47</v>
      </c>
      <c r="L1039" s="22" t="s">
        <v>2885</v>
      </c>
      <c r="M1039" s="22" t="s">
        <v>2886</v>
      </c>
      <c r="N1039" s="22" t="s">
        <v>2887</v>
      </c>
      <c r="O1039" s="22" t="s">
        <v>2888</v>
      </c>
      <c r="P1039" s="26" t="s">
        <v>2889</v>
      </c>
      <c r="Q1039" s="26" t="s">
        <v>2890</v>
      </c>
      <c r="R1039" s="26" t="s">
        <v>2891</v>
      </c>
      <c r="S1039" s="27" t="s">
        <v>2892</v>
      </c>
      <c r="T1039" s="26" t="s">
        <v>2891</v>
      </c>
      <c r="U1039" s="26" t="s">
        <v>2893</v>
      </c>
      <c r="V1039" s="28"/>
      <c r="W1039" s="29"/>
      <c r="X1039" s="30"/>
      <c r="Y1039" s="26"/>
      <c r="Z1039" s="29"/>
      <c r="AA1039" s="33" t="str">
        <f t="shared" si="16"/>
        <v/>
      </c>
      <c r="AB1039" s="31"/>
      <c r="AC1039" s="32"/>
      <c r="AD1039" s="32"/>
      <c r="AE1039" s="22" t="s">
        <v>2894</v>
      </c>
      <c r="AF1039" s="26" t="s">
        <v>53</v>
      </c>
      <c r="AG1039" s="22" t="s">
        <v>411</v>
      </c>
    </row>
    <row r="1040" spans="1:33" ht="105" x14ac:dyDescent="0.25">
      <c r="A1040" s="20" t="s">
        <v>2859</v>
      </c>
      <c r="B1040" s="21">
        <v>77102004</v>
      </c>
      <c r="C1040" s="22" t="s">
        <v>2898</v>
      </c>
      <c r="D1040" s="36">
        <v>43280</v>
      </c>
      <c r="E1040" s="21" t="s">
        <v>4309</v>
      </c>
      <c r="F1040" s="23" t="s">
        <v>3677</v>
      </c>
      <c r="G1040" s="23" t="s">
        <v>3660</v>
      </c>
      <c r="H1040" s="24">
        <v>30400000</v>
      </c>
      <c r="I1040" s="25">
        <v>30400000</v>
      </c>
      <c r="J1040" s="23" t="s">
        <v>3579</v>
      </c>
      <c r="K1040" s="23" t="s">
        <v>47</v>
      </c>
      <c r="L1040" s="22" t="s">
        <v>2899</v>
      </c>
      <c r="M1040" s="22" t="s">
        <v>770</v>
      </c>
      <c r="N1040" s="22" t="s">
        <v>2900</v>
      </c>
      <c r="O1040" s="22" t="s">
        <v>2901</v>
      </c>
      <c r="P1040" s="26" t="s">
        <v>2865</v>
      </c>
      <c r="Q1040" s="26" t="s">
        <v>2866</v>
      </c>
      <c r="R1040" s="26" t="s">
        <v>2902</v>
      </c>
      <c r="S1040" s="27" t="s">
        <v>2903</v>
      </c>
      <c r="T1040" s="26" t="s">
        <v>2869</v>
      </c>
      <c r="U1040" s="26" t="s">
        <v>2904</v>
      </c>
      <c r="V1040" s="28"/>
      <c r="W1040" s="29"/>
      <c r="X1040" s="30"/>
      <c r="Y1040" s="26"/>
      <c r="Z1040" s="29"/>
      <c r="AA1040" s="33" t="str">
        <f t="shared" si="16"/>
        <v/>
      </c>
      <c r="AB1040" s="31"/>
      <c r="AC1040" s="32"/>
      <c r="AD1040" s="32"/>
      <c r="AE1040" s="22" t="s">
        <v>2905</v>
      </c>
      <c r="AF1040" s="26" t="s">
        <v>53</v>
      </c>
      <c r="AG1040" s="22" t="s">
        <v>411</v>
      </c>
    </row>
    <row r="1041" spans="1:33" ht="60" x14ac:dyDescent="0.25">
      <c r="A1041" s="20" t="s">
        <v>2859</v>
      </c>
      <c r="B1041" s="21">
        <v>76121901</v>
      </c>
      <c r="C1041" s="22" t="s">
        <v>2906</v>
      </c>
      <c r="D1041" s="36">
        <v>43159</v>
      </c>
      <c r="E1041" s="21" t="s">
        <v>3549</v>
      </c>
      <c r="F1041" s="23" t="s">
        <v>3648</v>
      </c>
      <c r="G1041" s="23" t="s">
        <v>3660</v>
      </c>
      <c r="H1041" s="24">
        <v>30540363</v>
      </c>
      <c r="I1041" s="25">
        <v>30540363</v>
      </c>
      <c r="J1041" s="23" t="s">
        <v>3579</v>
      </c>
      <c r="K1041" s="23" t="s">
        <v>47</v>
      </c>
      <c r="L1041" s="22" t="s">
        <v>2899</v>
      </c>
      <c r="M1041" s="22" t="s">
        <v>770</v>
      </c>
      <c r="N1041" s="22" t="s">
        <v>2900</v>
      </c>
      <c r="O1041" s="22" t="s">
        <v>2901</v>
      </c>
      <c r="P1041" s="26" t="s">
        <v>2865</v>
      </c>
      <c r="Q1041" s="26" t="s">
        <v>2866</v>
      </c>
      <c r="R1041" s="26" t="s">
        <v>2902</v>
      </c>
      <c r="S1041" s="27" t="s">
        <v>2903</v>
      </c>
      <c r="T1041" s="26" t="s">
        <v>2869</v>
      </c>
      <c r="U1041" s="26" t="s">
        <v>2904</v>
      </c>
      <c r="V1041" s="28"/>
      <c r="W1041" s="29"/>
      <c r="X1041" s="30"/>
      <c r="Y1041" s="26"/>
      <c r="Z1041" s="29"/>
      <c r="AA1041" s="33" t="str">
        <f t="shared" si="16"/>
        <v/>
      </c>
      <c r="AB1041" s="31"/>
      <c r="AC1041" s="32"/>
      <c r="AD1041" s="32"/>
      <c r="AE1041" s="22" t="s">
        <v>2905</v>
      </c>
      <c r="AF1041" s="26" t="s">
        <v>53</v>
      </c>
      <c r="AG1041" s="22" t="s">
        <v>411</v>
      </c>
    </row>
    <row r="1042" spans="1:33" ht="60" x14ac:dyDescent="0.25">
      <c r="A1042" s="20" t="s">
        <v>2859</v>
      </c>
      <c r="B1042" s="21" t="s">
        <v>4882</v>
      </c>
      <c r="C1042" s="22" t="s">
        <v>2907</v>
      </c>
      <c r="D1042" s="36">
        <v>43182</v>
      </c>
      <c r="E1042" s="21" t="s">
        <v>3553</v>
      </c>
      <c r="F1042" s="23" t="s">
        <v>3658</v>
      </c>
      <c r="G1042" s="23" t="s">
        <v>3660</v>
      </c>
      <c r="H1042" s="24">
        <v>200000000</v>
      </c>
      <c r="I1042" s="25">
        <v>200000000</v>
      </c>
      <c r="J1042" s="23" t="s">
        <v>3579</v>
      </c>
      <c r="K1042" s="23" t="s">
        <v>47</v>
      </c>
      <c r="L1042" s="22" t="s">
        <v>2908</v>
      </c>
      <c r="M1042" s="22" t="s">
        <v>770</v>
      </c>
      <c r="N1042" s="22" t="s">
        <v>2909</v>
      </c>
      <c r="O1042" s="22" t="s">
        <v>2910</v>
      </c>
      <c r="P1042" s="26" t="s">
        <v>2865</v>
      </c>
      <c r="Q1042" s="26" t="s">
        <v>2866</v>
      </c>
      <c r="R1042" s="26" t="s">
        <v>2911</v>
      </c>
      <c r="S1042" s="27" t="s">
        <v>2912</v>
      </c>
      <c r="T1042" s="26" t="s">
        <v>2869</v>
      </c>
      <c r="U1042" s="26" t="s">
        <v>2913</v>
      </c>
      <c r="V1042" s="28"/>
      <c r="W1042" s="29"/>
      <c r="X1042" s="30"/>
      <c r="Y1042" s="26"/>
      <c r="Z1042" s="29"/>
      <c r="AA1042" s="33" t="str">
        <f t="shared" si="16"/>
        <v/>
      </c>
      <c r="AB1042" s="31"/>
      <c r="AC1042" s="32"/>
      <c r="AD1042" s="32"/>
      <c r="AE1042" s="22" t="s">
        <v>2908</v>
      </c>
      <c r="AF1042" s="26" t="s">
        <v>53</v>
      </c>
      <c r="AG1042" s="22" t="s">
        <v>411</v>
      </c>
    </row>
    <row r="1043" spans="1:33" ht="75" x14ac:dyDescent="0.25">
      <c r="A1043" s="20" t="s">
        <v>2859</v>
      </c>
      <c r="B1043" s="21">
        <v>85111509</v>
      </c>
      <c r="C1043" s="22" t="s">
        <v>2914</v>
      </c>
      <c r="D1043" s="36">
        <v>43182</v>
      </c>
      <c r="E1043" s="21" t="s">
        <v>3553</v>
      </c>
      <c r="F1043" s="23" t="s">
        <v>3658</v>
      </c>
      <c r="G1043" s="23" t="s">
        <v>3665</v>
      </c>
      <c r="H1043" s="24">
        <v>500000000</v>
      </c>
      <c r="I1043" s="25">
        <v>500000000</v>
      </c>
      <c r="J1043" s="23" t="s">
        <v>3579</v>
      </c>
      <c r="K1043" s="23" t="s">
        <v>47</v>
      </c>
      <c r="L1043" s="22" t="s">
        <v>2908</v>
      </c>
      <c r="M1043" s="22" t="s">
        <v>770</v>
      </c>
      <c r="N1043" s="22" t="s">
        <v>2909</v>
      </c>
      <c r="O1043" s="22" t="s">
        <v>2910</v>
      </c>
      <c r="P1043" s="26" t="s">
        <v>2865</v>
      </c>
      <c r="Q1043" s="26" t="s">
        <v>2866</v>
      </c>
      <c r="R1043" s="26" t="s">
        <v>2911</v>
      </c>
      <c r="S1043" s="27" t="s">
        <v>2912</v>
      </c>
      <c r="T1043" s="26" t="s">
        <v>2869</v>
      </c>
      <c r="U1043" s="26" t="s">
        <v>2915</v>
      </c>
      <c r="V1043" s="28"/>
      <c r="W1043" s="29"/>
      <c r="X1043" s="30"/>
      <c r="Y1043" s="26"/>
      <c r="Z1043" s="29"/>
      <c r="AA1043" s="33" t="str">
        <f t="shared" si="16"/>
        <v/>
      </c>
      <c r="AB1043" s="31"/>
      <c r="AC1043" s="32"/>
      <c r="AD1043" s="32"/>
      <c r="AE1043" s="22" t="s">
        <v>2908</v>
      </c>
      <c r="AF1043" s="26" t="s">
        <v>53</v>
      </c>
      <c r="AG1043" s="22" t="s">
        <v>411</v>
      </c>
    </row>
    <row r="1044" spans="1:33" ht="90" x14ac:dyDescent="0.25">
      <c r="A1044" s="20" t="s">
        <v>2859</v>
      </c>
      <c r="B1044" s="21">
        <v>85111509</v>
      </c>
      <c r="C1044" s="22" t="s">
        <v>2916</v>
      </c>
      <c r="D1044" s="36">
        <v>43280</v>
      </c>
      <c r="E1044" s="21" t="s">
        <v>3550</v>
      </c>
      <c r="F1044" s="23" t="s">
        <v>4118</v>
      </c>
      <c r="G1044" s="23" t="s">
        <v>3660</v>
      </c>
      <c r="H1044" s="24">
        <v>36394000</v>
      </c>
      <c r="I1044" s="25">
        <v>36394000</v>
      </c>
      <c r="J1044" s="23" t="s">
        <v>3579</v>
      </c>
      <c r="K1044" s="23" t="s">
        <v>47</v>
      </c>
      <c r="L1044" s="22" t="s">
        <v>2908</v>
      </c>
      <c r="M1044" s="22" t="s">
        <v>770</v>
      </c>
      <c r="N1044" s="22" t="s">
        <v>2909</v>
      </c>
      <c r="O1044" s="22" t="s">
        <v>2910</v>
      </c>
      <c r="P1044" s="26" t="s">
        <v>2865</v>
      </c>
      <c r="Q1044" s="26" t="s">
        <v>2866</v>
      </c>
      <c r="R1044" s="26" t="s">
        <v>2911</v>
      </c>
      <c r="S1044" s="27" t="s">
        <v>2912</v>
      </c>
      <c r="T1044" s="26" t="s">
        <v>2869</v>
      </c>
      <c r="U1044" s="26" t="s">
        <v>2917</v>
      </c>
      <c r="V1044" s="28"/>
      <c r="W1044" s="29"/>
      <c r="X1044" s="30"/>
      <c r="Y1044" s="26"/>
      <c r="Z1044" s="29"/>
      <c r="AA1044" s="33" t="str">
        <f t="shared" si="16"/>
        <v/>
      </c>
      <c r="AB1044" s="31"/>
      <c r="AC1044" s="32"/>
      <c r="AD1044" s="32"/>
      <c r="AE1044" s="22" t="s">
        <v>2908</v>
      </c>
      <c r="AF1044" s="26" t="s">
        <v>53</v>
      </c>
      <c r="AG1044" s="22" t="s">
        <v>411</v>
      </c>
    </row>
    <row r="1045" spans="1:33" ht="89.25" x14ac:dyDescent="0.25">
      <c r="A1045" s="20" t="s">
        <v>2859</v>
      </c>
      <c r="B1045" s="21" t="s">
        <v>4883</v>
      </c>
      <c r="C1045" s="22" t="s">
        <v>2918</v>
      </c>
      <c r="D1045" s="36" t="s">
        <v>4884</v>
      </c>
      <c r="E1045" s="21" t="s">
        <v>3553</v>
      </c>
      <c r="F1045" s="23" t="s">
        <v>4118</v>
      </c>
      <c r="G1045" s="23" t="s">
        <v>3665</v>
      </c>
      <c r="H1045" s="24">
        <v>5500000000</v>
      </c>
      <c r="I1045" s="25">
        <v>3500000000</v>
      </c>
      <c r="J1045" s="23" t="s">
        <v>57</v>
      </c>
      <c r="K1045" s="23" t="s">
        <v>3576</v>
      </c>
      <c r="L1045" s="22" t="s">
        <v>2919</v>
      </c>
      <c r="M1045" s="22" t="s">
        <v>749</v>
      </c>
      <c r="N1045" s="22" t="s">
        <v>2920</v>
      </c>
      <c r="O1045" s="22" t="s">
        <v>2921</v>
      </c>
      <c r="P1045" s="26" t="s">
        <v>2865</v>
      </c>
      <c r="Q1045" s="26" t="s">
        <v>2866</v>
      </c>
      <c r="R1045" s="26" t="s">
        <v>2922</v>
      </c>
      <c r="S1045" s="27" t="s">
        <v>2923</v>
      </c>
      <c r="T1045" s="26" t="s">
        <v>2869</v>
      </c>
      <c r="U1045" s="26" t="s">
        <v>2924</v>
      </c>
      <c r="V1045" s="28">
        <v>7737</v>
      </c>
      <c r="W1045" s="29">
        <v>19233</v>
      </c>
      <c r="X1045" s="30">
        <v>43045</v>
      </c>
      <c r="Y1045" s="26" t="s">
        <v>2925</v>
      </c>
      <c r="Z1045" s="29">
        <v>4600007890</v>
      </c>
      <c r="AA1045" s="33">
        <f t="shared" si="16"/>
        <v>1</v>
      </c>
      <c r="AB1045" s="31" t="s">
        <v>2926</v>
      </c>
      <c r="AC1045" s="32" t="s">
        <v>2873</v>
      </c>
      <c r="AD1045" s="32"/>
      <c r="AE1045" s="22" t="s">
        <v>2927</v>
      </c>
      <c r="AF1045" s="26" t="s">
        <v>53</v>
      </c>
      <c r="AG1045" s="22" t="s">
        <v>411</v>
      </c>
    </row>
    <row r="1046" spans="1:33" ht="45" x14ac:dyDescent="0.25">
      <c r="A1046" s="20" t="s">
        <v>2859</v>
      </c>
      <c r="B1046" s="21" t="s">
        <v>4883</v>
      </c>
      <c r="C1046" s="22" t="s">
        <v>2918</v>
      </c>
      <c r="D1046" s="36">
        <v>43220</v>
      </c>
      <c r="E1046" s="21" t="s">
        <v>3551</v>
      </c>
      <c r="F1046" s="23" t="s">
        <v>4118</v>
      </c>
      <c r="G1046" s="23" t="s">
        <v>3665</v>
      </c>
      <c r="H1046" s="24">
        <v>5337942000</v>
      </c>
      <c r="I1046" s="25">
        <v>337942000</v>
      </c>
      <c r="J1046" s="23" t="s">
        <v>57</v>
      </c>
      <c r="K1046" s="23" t="s">
        <v>47</v>
      </c>
      <c r="L1046" s="22" t="s">
        <v>2919</v>
      </c>
      <c r="M1046" s="22" t="s">
        <v>749</v>
      </c>
      <c r="N1046" s="22" t="s">
        <v>2920</v>
      </c>
      <c r="O1046" s="22" t="s">
        <v>2921</v>
      </c>
      <c r="P1046" s="26" t="s">
        <v>2865</v>
      </c>
      <c r="Q1046" s="26" t="s">
        <v>2866</v>
      </c>
      <c r="R1046" s="26" t="s">
        <v>2922</v>
      </c>
      <c r="S1046" s="27" t="s">
        <v>2923</v>
      </c>
      <c r="T1046" s="26" t="s">
        <v>2869</v>
      </c>
      <c r="U1046" s="26" t="s">
        <v>2924</v>
      </c>
      <c r="V1046" s="28"/>
      <c r="W1046" s="29"/>
      <c r="X1046" s="30"/>
      <c r="Y1046" s="26"/>
      <c r="Z1046" s="29"/>
      <c r="AA1046" s="33" t="str">
        <f t="shared" si="16"/>
        <v/>
      </c>
      <c r="AB1046" s="31"/>
      <c r="AC1046" s="32"/>
      <c r="AD1046" s="32"/>
      <c r="AE1046" s="22" t="s">
        <v>2927</v>
      </c>
      <c r="AF1046" s="26" t="s">
        <v>53</v>
      </c>
      <c r="AG1046" s="22" t="s">
        <v>411</v>
      </c>
    </row>
    <row r="1047" spans="1:33" ht="90" x14ac:dyDescent="0.25">
      <c r="A1047" s="20" t="s">
        <v>2859</v>
      </c>
      <c r="B1047" s="21" t="s">
        <v>4885</v>
      </c>
      <c r="C1047" s="22" t="s">
        <v>2928</v>
      </c>
      <c r="D1047" s="36">
        <v>43182</v>
      </c>
      <c r="E1047" s="21" t="s">
        <v>3558</v>
      </c>
      <c r="F1047" s="23" t="s">
        <v>3648</v>
      </c>
      <c r="G1047" s="23" t="s">
        <v>3665</v>
      </c>
      <c r="H1047" s="24">
        <v>60000000</v>
      </c>
      <c r="I1047" s="25">
        <v>60000000</v>
      </c>
      <c r="J1047" s="23" t="s">
        <v>3579</v>
      </c>
      <c r="K1047" s="23" t="s">
        <v>47</v>
      </c>
      <c r="L1047" s="22" t="s">
        <v>2919</v>
      </c>
      <c r="M1047" s="22" t="s">
        <v>749</v>
      </c>
      <c r="N1047" s="22" t="s">
        <v>2920</v>
      </c>
      <c r="O1047" s="22" t="s">
        <v>2921</v>
      </c>
      <c r="P1047" s="26" t="s">
        <v>2865</v>
      </c>
      <c r="Q1047" s="26" t="s">
        <v>2866</v>
      </c>
      <c r="R1047" s="26" t="s">
        <v>2922</v>
      </c>
      <c r="S1047" s="27" t="s">
        <v>2923</v>
      </c>
      <c r="T1047" s="26" t="s">
        <v>2869</v>
      </c>
      <c r="U1047" s="26" t="s">
        <v>2929</v>
      </c>
      <c r="V1047" s="28"/>
      <c r="W1047" s="29"/>
      <c r="X1047" s="30"/>
      <c r="Y1047" s="26"/>
      <c r="Z1047" s="29"/>
      <c r="AA1047" s="33" t="str">
        <f t="shared" si="16"/>
        <v/>
      </c>
      <c r="AB1047" s="31"/>
      <c r="AC1047" s="32"/>
      <c r="AD1047" s="32"/>
      <c r="AE1047" s="22" t="s">
        <v>2927</v>
      </c>
      <c r="AF1047" s="26" t="s">
        <v>53</v>
      </c>
      <c r="AG1047" s="22" t="s">
        <v>411</v>
      </c>
    </row>
    <row r="1048" spans="1:33" ht="75" x14ac:dyDescent="0.25">
      <c r="A1048" s="20" t="s">
        <v>2859</v>
      </c>
      <c r="B1048" s="21" t="s">
        <v>4886</v>
      </c>
      <c r="C1048" s="22" t="s">
        <v>2930</v>
      </c>
      <c r="D1048" s="36">
        <v>43159</v>
      </c>
      <c r="E1048" s="21" t="s">
        <v>3549</v>
      </c>
      <c r="F1048" s="23" t="s">
        <v>3648</v>
      </c>
      <c r="G1048" s="23" t="s">
        <v>3660</v>
      </c>
      <c r="H1048" s="24">
        <v>76000000</v>
      </c>
      <c r="I1048" s="25">
        <v>76000000</v>
      </c>
      <c r="J1048" s="23" t="s">
        <v>3579</v>
      </c>
      <c r="K1048" s="23" t="s">
        <v>47</v>
      </c>
      <c r="L1048" s="22" t="s">
        <v>2919</v>
      </c>
      <c r="M1048" s="22" t="s">
        <v>749</v>
      </c>
      <c r="N1048" s="22" t="s">
        <v>2920</v>
      </c>
      <c r="O1048" s="22" t="s">
        <v>2921</v>
      </c>
      <c r="P1048" s="26" t="s">
        <v>2865</v>
      </c>
      <c r="Q1048" s="26" t="s">
        <v>2866</v>
      </c>
      <c r="R1048" s="26" t="s">
        <v>2922</v>
      </c>
      <c r="S1048" s="27" t="s">
        <v>2923</v>
      </c>
      <c r="T1048" s="26" t="s">
        <v>2869</v>
      </c>
      <c r="U1048" s="26" t="s">
        <v>2924</v>
      </c>
      <c r="V1048" s="28"/>
      <c r="W1048" s="29"/>
      <c r="X1048" s="30"/>
      <c r="Y1048" s="26"/>
      <c r="Z1048" s="29"/>
      <c r="AA1048" s="33" t="str">
        <f t="shared" si="16"/>
        <v/>
      </c>
      <c r="AB1048" s="31"/>
      <c r="AC1048" s="32"/>
      <c r="AD1048" s="32"/>
      <c r="AE1048" s="22" t="s">
        <v>2919</v>
      </c>
      <c r="AF1048" s="26" t="s">
        <v>53</v>
      </c>
      <c r="AG1048" s="22" t="s">
        <v>411</v>
      </c>
    </row>
    <row r="1049" spans="1:33" ht="60" x14ac:dyDescent="0.25">
      <c r="A1049" s="20" t="s">
        <v>2859</v>
      </c>
      <c r="B1049" s="21">
        <v>55121802</v>
      </c>
      <c r="C1049" s="22" t="s">
        <v>2931</v>
      </c>
      <c r="D1049" s="36">
        <v>43182</v>
      </c>
      <c r="E1049" s="21" t="s">
        <v>4821</v>
      </c>
      <c r="F1049" s="23" t="s">
        <v>3648</v>
      </c>
      <c r="G1049" s="23" t="s">
        <v>3665</v>
      </c>
      <c r="H1049" s="24">
        <v>18394000</v>
      </c>
      <c r="I1049" s="25">
        <v>18394000</v>
      </c>
      <c r="J1049" s="23" t="s">
        <v>3579</v>
      </c>
      <c r="K1049" s="23" t="s">
        <v>47</v>
      </c>
      <c r="L1049" s="22" t="s">
        <v>2932</v>
      </c>
      <c r="M1049" s="22" t="s">
        <v>2933</v>
      </c>
      <c r="N1049" s="22" t="s">
        <v>2934</v>
      </c>
      <c r="O1049" s="22" t="s">
        <v>2935</v>
      </c>
      <c r="P1049" s="26" t="s">
        <v>2865</v>
      </c>
      <c r="Q1049" s="26" t="s">
        <v>2866</v>
      </c>
      <c r="R1049" s="26" t="s">
        <v>2936</v>
      </c>
      <c r="S1049" s="27" t="s">
        <v>2937</v>
      </c>
      <c r="T1049" s="26" t="s">
        <v>2869</v>
      </c>
      <c r="U1049" s="26" t="s">
        <v>2938</v>
      </c>
      <c r="V1049" s="28"/>
      <c r="W1049" s="29"/>
      <c r="X1049" s="30"/>
      <c r="Y1049" s="26"/>
      <c r="Z1049" s="29"/>
      <c r="AA1049" s="33" t="str">
        <f t="shared" si="16"/>
        <v/>
      </c>
      <c r="AB1049" s="31"/>
      <c r="AC1049" s="32"/>
      <c r="AD1049" s="32"/>
      <c r="AE1049" s="22" t="s">
        <v>2939</v>
      </c>
      <c r="AF1049" s="26" t="s">
        <v>53</v>
      </c>
      <c r="AG1049" s="22" t="s">
        <v>411</v>
      </c>
    </row>
    <row r="1050" spans="1:33" ht="45" x14ac:dyDescent="0.25">
      <c r="A1050" s="20" t="s">
        <v>2859</v>
      </c>
      <c r="B1050" s="21" t="s">
        <v>4887</v>
      </c>
      <c r="C1050" s="22" t="s">
        <v>2940</v>
      </c>
      <c r="D1050" s="36">
        <v>43280</v>
      </c>
      <c r="E1050" s="21" t="s">
        <v>3550</v>
      </c>
      <c r="F1050" s="23" t="s">
        <v>4118</v>
      </c>
      <c r="G1050" s="23" t="s">
        <v>3665</v>
      </c>
      <c r="H1050" s="24">
        <v>58096000</v>
      </c>
      <c r="I1050" s="25">
        <v>58096000</v>
      </c>
      <c r="J1050" s="23" t="s">
        <v>3579</v>
      </c>
      <c r="K1050" s="23" t="s">
        <v>47</v>
      </c>
      <c r="L1050" s="22" t="s">
        <v>2932</v>
      </c>
      <c r="M1050" s="22" t="s">
        <v>2933</v>
      </c>
      <c r="N1050" s="22" t="s">
        <v>2934</v>
      </c>
      <c r="O1050" s="22" t="s">
        <v>2935</v>
      </c>
      <c r="P1050" s="26" t="s">
        <v>2865</v>
      </c>
      <c r="Q1050" s="26" t="s">
        <v>2866</v>
      </c>
      <c r="R1050" s="26" t="s">
        <v>2936</v>
      </c>
      <c r="S1050" s="27" t="s">
        <v>2937</v>
      </c>
      <c r="T1050" s="26" t="s">
        <v>2869</v>
      </c>
      <c r="U1050" s="26" t="s">
        <v>2941</v>
      </c>
      <c r="V1050" s="28"/>
      <c r="W1050" s="29"/>
      <c r="X1050" s="30"/>
      <c r="Y1050" s="26"/>
      <c r="Z1050" s="29"/>
      <c r="AA1050" s="33" t="str">
        <f t="shared" si="16"/>
        <v/>
      </c>
      <c r="AB1050" s="31"/>
      <c r="AC1050" s="32"/>
      <c r="AD1050" s="32"/>
      <c r="AE1050" s="22" t="s">
        <v>2939</v>
      </c>
      <c r="AF1050" s="26" t="s">
        <v>53</v>
      </c>
      <c r="AG1050" s="22" t="s">
        <v>411</v>
      </c>
    </row>
    <row r="1051" spans="1:33" ht="135" x14ac:dyDescent="0.25">
      <c r="A1051" s="20" t="s">
        <v>2859</v>
      </c>
      <c r="B1051" s="21">
        <v>83101503</v>
      </c>
      <c r="C1051" s="22" t="s">
        <v>2942</v>
      </c>
      <c r="D1051" s="36" t="s">
        <v>4884</v>
      </c>
      <c r="E1051" s="21" t="s">
        <v>4819</v>
      </c>
      <c r="F1051" s="23" t="s">
        <v>3677</v>
      </c>
      <c r="G1051" s="23" t="s">
        <v>3660</v>
      </c>
      <c r="H1051" s="24">
        <v>1076266647</v>
      </c>
      <c r="I1051" s="25">
        <v>876271135</v>
      </c>
      <c r="J1051" s="23" t="s">
        <v>57</v>
      </c>
      <c r="K1051" s="23" t="s">
        <v>47</v>
      </c>
      <c r="L1051" s="22" t="s">
        <v>2943</v>
      </c>
      <c r="M1051" s="22" t="s">
        <v>770</v>
      </c>
      <c r="N1051" s="22" t="s">
        <v>2944</v>
      </c>
      <c r="O1051" s="22" t="s">
        <v>2945</v>
      </c>
      <c r="P1051" s="26" t="s">
        <v>2865</v>
      </c>
      <c r="Q1051" s="26" t="s">
        <v>2866</v>
      </c>
      <c r="R1051" s="26" t="s">
        <v>2946</v>
      </c>
      <c r="S1051" s="27" t="s">
        <v>2947</v>
      </c>
      <c r="T1051" s="26" t="s">
        <v>2869</v>
      </c>
      <c r="U1051" s="26" t="s">
        <v>2948</v>
      </c>
      <c r="V1051" s="28">
        <v>7725</v>
      </c>
      <c r="W1051" s="29">
        <v>19131</v>
      </c>
      <c r="X1051" s="30">
        <v>43038</v>
      </c>
      <c r="Y1051" s="26" t="s">
        <v>2949</v>
      </c>
      <c r="Z1051" s="29">
        <v>4600007911</v>
      </c>
      <c r="AA1051" s="33">
        <f t="shared" si="16"/>
        <v>1</v>
      </c>
      <c r="AB1051" s="31" t="s">
        <v>1079</v>
      </c>
      <c r="AC1051" s="32" t="s">
        <v>2873</v>
      </c>
      <c r="AD1051" s="32">
        <v>1</v>
      </c>
      <c r="AE1051" s="22" t="s">
        <v>2943</v>
      </c>
      <c r="AF1051" s="26" t="s">
        <v>53</v>
      </c>
      <c r="AG1051" s="22" t="s">
        <v>411</v>
      </c>
    </row>
    <row r="1052" spans="1:33" ht="135" x14ac:dyDescent="0.25">
      <c r="A1052" s="20" t="s">
        <v>2859</v>
      </c>
      <c r="B1052" s="21">
        <v>83101503</v>
      </c>
      <c r="C1052" s="22" t="s">
        <v>2942</v>
      </c>
      <c r="D1052" s="36">
        <v>43280</v>
      </c>
      <c r="E1052" s="21" t="s">
        <v>4819</v>
      </c>
      <c r="F1052" s="23" t="s">
        <v>3677</v>
      </c>
      <c r="G1052" s="23" t="s">
        <v>3660</v>
      </c>
      <c r="H1052" s="24">
        <v>293000000</v>
      </c>
      <c r="I1052" s="25">
        <v>60000000</v>
      </c>
      <c r="J1052" s="23" t="s">
        <v>57</v>
      </c>
      <c r="K1052" s="23" t="s">
        <v>47</v>
      </c>
      <c r="L1052" s="22" t="s">
        <v>2943</v>
      </c>
      <c r="M1052" s="22" t="s">
        <v>770</v>
      </c>
      <c r="N1052" s="22" t="s">
        <v>2944</v>
      </c>
      <c r="O1052" s="22" t="s">
        <v>2945</v>
      </c>
      <c r="P1052" s="26" t="s">
        <v>2865</v>
      </c>
      <c r="Q1052" s="26" t="s">
        <v>2866</v>
      </c>
      <c r="R1052" s="26" t="s">
        <v>2946</v>
      </c>
      <c r="S1052" s="27" t="s">
        <v>2947</v>
      </c>
      <c r="T1052" s="26" t="s">
        <v>2869</v>
      </c>
      <c r="U1052" s="26" t="s">
        <v>2948</v>
      </c>
      <c r="V1052" s="28"/>
      <c r="W1052" s="29"/>
      <c r="X1052" s="30"/>
      <c r="Y1052" s="26"/>
      <c r="Z1052" s="29"/>
      <c r="AA1052" s="33" t="str">
        <f t="shared" si="16"/>
        <v/>
      </c>
      <c r="AB1052" s="31"/>
      <c r="AC1052" s="32"/>
      <c r="AD1052" s="32" t="s">
        <v>727</v>
      </c>
      <c r="AE1052" s="22" t="s">
        <v>2943</v>
      </c>
      <c r="AF1052" s="26" t="s">
        <v>53</v>
      </c>
      <c r="AG1052" s="22" t="s">
        <v>411</v>
      </c>
    </row>
    <row r="1053" spans="1:33" ht="135" x14ac:dyDescent="0.25">
      <c r="A1053" s="20" t="s">
        <v>2859</v>
      </c>
      <c r="B1053" s="21">
        <v>86111604</v>
      </c>
      <c r="C1053" s="22" t="s">
        <v>4888</v>
      </c>
      <c r="D1053" s="36">
        <v>43182</v>
      </c>
      <c r="E1053" s="21" t="s">
        <v>4821</v>
      </c>
      <c r="F1053" s="23" t="s">
        <v>3658</v>
      </c>
      <c r="G1053" s="23" t="s">
        <v>3660</v>
      </c>
      <c r="H1053" s="24">
        <v>130000000</v>
      </c>
      <c r="I1053" s="25">
        <v>130000000</v>
      </c>
      <c r="J1053" s="23" t="s">
        <v>3579</v>
      </c>
      <c r="K1053" s="23" t="s">
        <v>47</v>
      </c>
      <c r="L1053" s="22" t="s">
        <v>2943</v>
      </c>
      <c r="M1053" s="22" t="s">
        <v>770</v>
      </c>
      <c r="N1053" s="22" t="s">
        <v>2950</v>
      </c>
      <c r="O1053" s="22" t="s">
        <v>2945</v>
      </c>
      <c r="P1053" s="26" t="s">
        <v>2865</v>
      </c>
      <c r="Q1053" s="26" t="s">
        <v>2866</v>
      </c>
      <c r="R1053" s="26" t="s">
        <v>2946</v>
      </c>
      <c r="S1053" s="27" t="s">
        <v>2947</v>
      </c>
      <c r="T1053" s="26" t="s">
        <v>2869</v>
      </c>
      <c r="U1053" s="26" t="s">
        <v>2948</v>
      </c>
      <c r="V1053" s="28"/>
      <c r="W1053" s="29"/>
      <c r="X1053" s="30"/>
      <c r="Y1053" s="26"/>
      <c r="Z1053" s="29"/>
      <c r="AA1053" s="33" t="str">
        <f t="shared" si="16"/>
        <v/>
      </c>
      <c r="AB1053" s="31"/>
      <c r="AC1053" s="32"/>
      <c r="AD1053" s="32" t="s">
        <v>727</v>
      </c>
      <c r="AE1053" s="22" t="s">
        <v>2943</v>
      </c>
      <c r="AF1053" s="26" t="s">
        <v>53</v>
      </c>
      <c r="AG1053" s="22" t="s">
        <v>411</v>
      </c>
    </row>
    <row r="1054" spans="1:33" ht="60" x14ac:dyDescent="0.25">
      <c r="A1054" s="20" t="s">
        <v>2859</v>
      </c>
      <c r="B1054" s="21" t="s">
        <v>4889</v>
      </c>
      <c r="C1054" s="22" t="s">
        <v>4890</v>
      </c>
      <c r="D1054" s="36">
        <v>43251</v>
      </c>
      <c r="E1054" s="21" t="s">
        <v>3554</v>
      </c>
      <c r="F1054" s="23" t="s">
        <v>3591</v>
      </c>
      <c r="G1054" s="23" t="s">
        <v>3660</v>
      </c>
      <c r="H1054" s="24">
        <v>415000000</v>
      </c>
      <c r="I1054" s="25">
        <v>0</v>
      </c>
      <c r="J1054" s="23" t="s">
        <v>3579</v>
      </c>
      <c r="K1054" s="23" t="s">
        <v>47</v>
      </c>
      <c r="L1054" s="22" t="s">
        <v>2943</v>
      </c>
      <c r="M1054" s="22" t="s">
        <v>770</v>
      </c>
      <c r="N1054" s="22" t="s">
        <v>4891</v>
      </c>
      <c r="O1054" s="22" t="s">
        <v>2945</v>
      </c>
      <c r="P1054" s="26" t="s">
        <v>2865</v>
      </c>
      <c r="Q1054" s="26" t="s">
        <v>2866</v>
      </c>
      <c r="R1054" s="26" t="s">
        <v>2946</v>
      </c>
      <c r="S1054" s="27" t="s">
        <v>4892</v>
      </c>
      <c r="T1054" s="26" t="s">
        <v>2869</v>
      </c>
      <c r="U1054" s="26" t="s">
        <v>2948</v>
      </c>
      <c r="V1054" s="28"/>
      <c r="W1054" s="29"/>
      <c r="X1054" s="30"/>
      <c r="Y1054" s="26"/>
      <c r="Z1054" s="29"/>
      <c r="AA1054" s="33" t="str">
        <f t="shared" si="16"/>
        <v/>
      </c>
      <c r="AB1054" s="31"/>
      <c r="AC1054" s="32"/>
      <c r="AD1054" s="32"/>
      <c r="AE1054" s="22" t="s">
        <v>2943</v>
      </c>
      <c r="AF1054" s="26" t="s">
        <v>53</v>
      </c>
      <c r="AG1054" s="22" t="s">
        <v>411</v>
      </c>
    </row>
    <row r="1055" spans="1:33" ht="60" x14ac:dyDescent="0.25">
      <c r="A1055" s="20" t="s">
        <v>2859</v>
      </c>
      <c r="B1055" s="21">
        <v>41121807</v>
      </c>
      <c r="C1055" s="22" t="s">
        <v>4893</v>
      </c>
      <c r="D1055" s="36">
        <v>43269</v>
      </c>
      <c r="E1055" s="21" t="s">
        <v>3550</v>
      </c>
      <c r="F1055" s="23" t="s">
        <v>4894</v>
      </c>
      <c r="G1055" s="23" t="s">
        <v>3660</v>
      </c>
      <c r="H1055" s="24">
        <v>135000000</v>
      </c>
      <c r="I1055" s="25">
        <v>0</v>
      </c>
      <c r="J1055" s="23" t="s">
        <v>3579</v>
      </c>
      <c r="K1055" s="23" t="s">
        <v>47</v>
      </c>
      <c r="L1055" s="22" t="s">
        <v>2943</v>
      </c>
      <c r="M1055" s="22" t="s">
        <v>770</v>
      </c>
      <c r="N1055" s="22" t="s">
        <v>4895</v>
      </c>
      <c r="O1055" s="22" t="s">
        <v>2945</v>
      </c>
      <c r="P1055" s="26" t="s">
        <v>2865</v>
      </c>
      <c r="Q1055" s="26" t="s">
        <v>2866</v>
      </c>
      <c r="R1055" s="26" t="s">
        <v>2946</v>
      </c>
      <c r="S1055" s="27" t="s">
        <v>4896</v>
      </c>
      <c r="T1055" s="26" t="s">
        <v>2869</v>
      </c>
      <c r="U1055" s="26" t="s">
        <v>2948</v>
      </c>
      <c r="V1055" s="28"/>
      <c r="W1055" s="29"/>
      <c r="X1055" s="30"/>
      <c r="Y1055" s="26"/>
      <c r="Z1055" s="29"/>
      <c r="AA1055" s="33" t="str">
        <f t="shared" si="16"/>
        <v/>
      </c>
      <c r="AB1055" s="31"/>
      <c r="AC1055" s="32"/>
      <c r="AD1055" s="32"/>
      <c r="AE1055" s="22" t="s">
        <v>2943</v>
      </c>
      <c r="AF1055" s="26" t="s">
        <v>53</v>
      </c>
      <c r="AG1055" s="22" t="s">
        <v>411</v>
      </c>
    </row>
    <row r="1056" spans="1:33" ht="45" x14ac:dyDescent="0.25">
      <c r="A1056" s="20" t="s">
        <v>2859</v>
      </c>
      <c r="B1056" s="21">
        <v>41116118</v>
      </c>
      <c r="C1056" s="22" t="s">
        <v>2952</v>
      </c>
      <c r="D1056" s="36">
        <v>43343</v>
      </c>
      <c r="E1056" s="21" t="s">
        <v>3556</v>
      </c>
      <c r="F1056" s="23" t="s">
        <v>3591</v>
      </c>
      <c r="G1056" s="23" t="s">
        <v>3660</v>
      </c>
      <c r="H1056" s="24">
        <v>100000000</v>
      </c>
      <c r="I1056" s="25">
        <v>100000000</v>
      </c>
      <c r="J1056" s="23" t="s">
        <v>3579</v>
      </c>
      <c r="K1056" s="23" t="s">
        <v>47</v>
      </c>
      <c r="L1056" s="22" t="s">
        <v>2953</v>
      </c>
      <c r="M1056" s="22" t="s">
        <v>2954</v>
      </c>
      <c r="N1056" s="22" t="s">
        <v>2955</v>
      </c>
      <c r="O1056" s="22" t="s">
        <v>2956</v>
      </c>
      <c r="P1056" s="26" t="s">
        <v>2865</v>
      </c>
      <c r="Q1056" s="26" t="s">
        <v>2866</v>
      </c>
      <c r="R1056" s="26" t="s">
        <v>2957</v>
      </c>
      <c r="S1056" s="27" t="s">
        <v>2958</v>
      </c>
      <c r="T1056" s="26" t="s">
        <v>2869</v>
      </c>
      <c r="U1056" s="26" t="s">
        <v>2959</v>
      </c>
      <c r="V1056" s="28"/>
      <c r="W1056" s="29"/>
      <c r="X1056" s="30"/>
      <c r="Y1056" s="26"/>
      <c r="Z1056" s="29"/>
      <c r="AA1056" s="33" t="str">
        <f t="shared" si="16"/>
        <v/>
      </c>
      <c r="AB1056" s="31"/>
      <c r="AC1056" s="32"/>
      <c r="AD1056" s="32"/>
      <c r="AE1056" s="22" t="s">
        <v>2953</v>
      </c>
      <c r="AF1056" s="26" t="s">
        <v>53</v>
      </c>
      <c r="AG1056" s="22" t="s">
        <v>411</v>
      </c>
    </row>
    <row r="1057" spans="1:33" ht="45" x14ac:dyDescent="0.25">
      <c r="A1057" s="20" t="s">
        <v>2859</v>
      </c>
      <c r="B1057" s="21" t="s">
        <v>4877</v>
      </c>
      <c r="C1057" s="22" t="s">
        <v>2960</v>
      </c>
      <c r="D1057" s="36">
        <v>43371</v>
      </c>
      <c r="E1057" s="21" t="s">
        <v>4897</v>
      </c>
      <c r="F1057" s="23" t="s">
        <v>3648</v>
      </c>
      <c r="G1057" s="23" t="s">
        <v>3660</v>
      </c>
      <c r="H1057" s="24">
        <v>10000000</v>
      </c>
      <c r="I1057" s="25">
        <v>10000000</v>
      </c>
      <c r="J1057" s="23" t="s">
        <v>3579</v>
      </c>
      <c r="K1057" s="23" t="s">
        <v>47</v>
      </c>
      <c r="L1057" s="22" t="s">
        <v>2953</v>
      </c>
      <c r="M1057" s="22" t="s">
        <v>2954</v>
      </c>
      <c r="N1057" s="22" t="s">
        <v>2955</v>
      </c>
      <c r="O1057" s="22" t="s">
        <v>2956</v>
      </c>
      <c r="P1057" s="26" t="s">
        <v>2865</v>
      </c>
      <c r="Q1057" s="26" t="s">
        <v>2866</v>
      </c>
      <c r="R1057" s="26" t="s">
        <v>2957</v>
      </c>
      <c r="S1057" s="27" t="s">
        <v>2958</v>
      </c>
      <c r="T1057" s="26" t="s">
        <v>2869</v>
      </c>
      <c r="U1057" s="26" t="s">
        <v>2959</v>
      </c>
      <c r="V1057" s="28"/>
      <c r="W1057" s="29"/>
      <c r="X1057" s="30"/>
      <c r="Y1057" s="26"/>
      <c r="Z1057" s="29"/>
      <c r="AA1057" s="33" t="str">
        <f t="shared" si="16"/>
        <v/>
      </c>
      <c r="AB1057" s="31"/>
      <c r="AC1057" s="32"/>
      <c r="AD1057" s="32"/>
      <c r="AE1057" s="22" t="s">
        <v>2953</v>
      </c>
      <c r="AF1057" s="26" t="s">
        <v>53</v>
      </c>
      <c r="AG1057" s="22" t="s">
        <v>411</v>
      </c>
    </row>
    <row r="1058" spans="1:33" ht="75" x14ac:dyDescent="0.25">
      <c r="A1058" s="20" t="s">
        <v>2859</v>
      </c>
      <c r="B1058" s="21">
        <v>82101801</v>
      </c>
      <c r="C1058" s="22" t="s">
        <v>2961</v>
      </c>
      <c r="D1058" s="36">
        <v>43280</v>
      </c>
      <c r="E1058" s="21" t="s">
        <v>3550</v>
      </c>
      <c r="F1058" s="23" t="s">
        <v>3677</v>
      </c>
      <c r="G1058" s="23" t="s">
        <v>3665</v>
      </c>
      <c r="H1058" s="24">
        <v>100000000</v>
      </c>
      <c r="I1058" s="25">
        <v>36394000</v>
      </c>
      <c r="J1058" s="23" t="s">
        <v>3579</v>
      </c>
      <c r="K1058" s="23" t="s">
        <v>47</v>
      </c>
      <c r="L1058" s="22" t="s">
        <v>2877</v>
      </c>
      <c r="M1058" s="22" t="s">
        <v>770</v>
      </c>
      <c r="N1058" s="22" t="s">
        <v>2962</v>
      </c>
      <c r="O1058" s="22" t="s">
        <v>2879</v>
      </c>
      <c r="P1058" s="26" t="s">
        <v>2865</v>
      </c>
      <c r="Q1058" s="26" t="s">
        <v>2866</v>
      </c>
      <c r="R1058" s="26" t="s">
        <v>2880</v>
      </c>
      <c r="S1058" s="27" t="s">
        <v>2881</v>
      </c>
      <c r="T1058" s="26" t="s">
        <v>2869</v>
      </c>
      <c r="U1058" s="26" t="s">
        <v>2882</v>
      </c>
      <c r="V1058" s="28"/>
      <c r="W1058" s="29"/>
      <c r="X1058" s="30"/>
      <c r="Y1058" s="26"/>
      <c r="Z1058" s="29"/>
      <c r="AA1058" s="33" t="str">
        <f t="shared" si="16"/>
        <v/>
      </c>
      <c r="AB1058" s="31"/>
      <c r="AC1058" s="32"/>
      <c r="AD1058" s="32" t="s">
        <v>4874</v>
      </c>
      <c r="AE1058" s="22" t="s">
        <v>2877</v>
      </c>
      <c r="AF1058" s="26" t="s">
        <v>53</v>
      </c>
      <c r="AG1058" s="22" t="s">
        <v>411</v>
      </c>
    </row>
    <row r="1059" spans="1:33" ht="75" x14ac:dyDescent="0.25">
      <c r="A1059" s="20" t="s">
        <v>2859</v>
      </c>
      <c r="B1059" s="21">
        <v>82101801</v>
      </c>
      <c r="C1059" s="22" t="s">
        <v>2961</v>
      </c>
      <c r="D1059" s="36">
        <v>43280</v>
      </c>
      <c r="E1059" s="21" t="s">
        <v>3550</v>
      </c>
      <c r="F1059" s="23" t="s">
        <v>3677</v>
      </c>
      <c r="G1059" s="23" t="s">
        <v>3660</v>
      </c>
      <c r="H1059" s="24">
        <v>31059637</v>
      </c>
      <c r="I1059" s="25">
        <v>31059637</v>
      </c>
      <c r="J1059" s="23" t="s">
        <v>3579</v>
      </c>
      <c r="K1059" s="23" t="s">
        <v>47</v>
      </c>
      <c r="L1059" s="22" t="s">
        <v>2899</v>
      </c>
      <c r="M1059" s="22" t="s">
        <v>770</v>
      </c>
      <c r="N1059" s="22" t="s">
        <v>2900</v>
      </c>
      <c r="O1059" s="22" t="s">
        <v>2901</v>
      </c>
      <c r="P1059" s="26" t="s">
        <v>2865</v>
      </c>
      <c r="Q1059" s="26" t="s">
        <v>2866</v>
      </c>
      <c r="R1059" s="26" t="s">
        <v>2902</v>
      </c>
      <c r="S1059" s="27" t="s">
        <v>2903</v>
      </c>
      <c r="T1059" s="26" t="s">
        <v>2869</v>
      </c>
      <c r="U1059" s="26" t="s">
        <v>2904</v>
      </c>
      <c r="V1059" s="28"/>
      <c r="W1059" s="29"/>
      <c r="X1059" s="30"/>
      <c r="Y1059" s="26"/>
      <c r="Z1059" s="29"/>
      <c r="AA1059" s="33" t="str">
        <f t="shared" si="16"/>
        <v/>
      </c>
      <c r="AB1059" s="31"/>
      <c r="AC1059" s="32"/>
      <c r="AD1059" s="32" t="s">
        <v>4874</v>
      </c>
      <c r="AE1059" s="22" t="s">
        <v>2899</v>
      </c>
      <c r="AF1059" s="26" t="s">
        <v>53</v>
      </c>
      <c r="AG1059" s="22" t="s">
        <v>411</v>
      </c>
    </row>
    <row r="1060" spans="1:33" ht="75" x14ac:dyDescent="0.25">
      <c r="A1060" s="20" t="s">
        <v>2859</v>
      </c>
      <c r="B1060" s="21">
        <v>82101801</v>
      </c>
      <c r="C1060" s="22" t="s">
        <v>2961</v>
      </c>
      <c r="D1060" s="36">
        <v>43280</v>
      </c>
      <c r="E1060" s="21" t="s">
        <v>3550</v>
      </c>
      <c r="F1060" s="23" t="s">
        <v>3677</v>
      </c>
      <c r="G1060" s="23" t="s">
        <v>3665</v>
      </c>
      <c r="H1060" s="24">
        <v>100000000</v>
      </c>
      <c r="I1060" s="25">
        <v>100000000</v>
      </c>
      <c r="J1060" s="23" t="s">
        <v>3579</v>
      </c>
      <c r="K1060" s="23" t="s">
        <v>47</v>
      </c>
      <c r="L1060" s="22" t="s">
        <v>2919</v>
      </c>
      <c r="M1060" s="22" t="s">
        <v>749</v>
      </c>
      <c r="N1060" s="22" t="s">
        <v>2920</v>
      </c>
      <c r="O1060" s="22" t="s">
        <v>2921</v>
      </c>
      <c r="P1060" s="26" t="s">
        <v>2865</v>
      </c>
      <c r="Q1060" s="26" t="s">
        <v>2866</v>
      </c>
      <c r="R1060" s="26" t="s">
        <v>2922</v>
      </c>
      <c r="S1060" s="27" t="s">
        <v>2923</v>
      </c>
      <c r="T1060" s="26" t="s">
        <v>2869</v>
      </c>
      <c r="U1060" s="26" t="s">
        <v>2929</v>
      </c>
      <c r="V1060" s="28"/>
      <c r="W1060" s="29"/>
      <c r="X1060" s="30"/>
      <c r="Y1060" s="26"/>
      <c r="Z1060" s="29"/>
      <c r="AA1060" s="33" t="str">
        <f t="shared" si="16"/>
        <v/>
      </c>
      <c r="AB1060" s="31"/>
      <c r="AC1060" s="32"/>
      <c r="AD1060" s="32" t="s">
        <v>4874</v>
      </c>
      <c r="AE1060" s="22" t="s">
        <v>2919</v>
      </c>
      <c r="AF1060" s="26" t="s">
        <v>53</v>
      </c>
      <c r="AG1060" s="22" t="s">
        <v>411</v>
      </c>
    </row>
    <row r="1061" spans="1:33" ht="75" x14ac:dyDescent="0.25">
      <c r="A1061" s="20" t="s">
        <v>2859</v>
      </c>
      <c r="B1061" s="21">
        <v>82101801</v>
      </c>
      <c r="C1061" s="22" t="s">
        <v>2961</v>
      </c>
      <c r="D1061" s="36">
        <v>43280</v>
      </c>
      <c r="E1061" s="21" t="s">
        <v>3550</v>
      </c>
      <c r="F1061" s="23" t="s">
        <v>3677</v>
      </c>
      <c r="G1061" s="23" t="s">
        <v>3660</v>
      </c>
      <c r="H1061" s="24">
        <v>50000000</v>
      </c>
      <c r="I1061" s="25">
        <v>50000000</v>
      </c>
      <c r="J1061" s="23" t="s">
        <v>3579</v>
      </c>
      <c r="K1061" s="23" t="s">
        <v>47</v>
      </c>
      <c r="L1061" s="22" t="s">
        <v>2932</v>
      </c>
      <c r="M1061" s="22" t="s">
        <v>2933</v>
      </c>
      <c r="N1061" s="22" t="s">
        <v>2934</v>
      </c>
      <c r="O1061" s="22" t="s">
        <v>2935</v>
      </c>
      <c r="P1061" s="26" t="s">
        <v>2865</v>
      </c>
      <c r="Q1061" s="26" t="s">
        <v>2866</v>
      </c>
      <c r="R1061" s="26" t="s">
        <v>2936</v>
      </c>
      <c r="S1061" s="27" t="s">
        <v>2937</v>
      </c>
      <c r="T1061" s="26" t="s">
        <v>2869</v>
      </c>
      <c r="U1061" s="26" t="s">
        <v>2938</v>
      </c>
      <c r="V1061" s="28"/>
      <c r="W1061" s="29"/>
      <c r="X1061" s="30"/>
      <c r="Y1061" s="26"/>
      <c r="Z1061" s="29"/>
      <c r="AA1061" s="33" t="str">
        <f t="shared" si="16"/>
        <v/>
      </c>
      <c r="AB1061" s="31"/>
      <c r="AC1061" s="32"/>
      <c r="AD1061" s="32" t="s">
        <v>4874</v>
      </c>
      <c r="AE1061" s="22" t="s">
        <v>2932</v>
      </c>
      <c r="AF1061" s="26" t="s">
        <v>53</v>
      </c>
      <c r="AG1061" s="22" t="s">
        <v>411</v>
      </c>
    </row>
    <row r="1062" spans="1:33" ht="75" x14ac:dyDescent="0.25">
      <c r="A1062" s="20" t="s">
        <v>2859</v>
      </c>
      <c r="B1062" s="21">
        <v>82101801</v>
      </c>
      <c r="C1062" s="22" t="s">
        <v>2961</v>
      </c>
      <c r="D1062" s="36">
        <v>43280</v>
      </c>
      <c r="E1062" s="21" t="s">
        <v>3550</v>
      </c>
      <c r="F1062" s="23" t="s">
        <v>3677</v>
      </c>
      <c r="G1062" s="23" t="s">
        <v>3660</v>
      </c>
      <c r="H1062" s="24">
        <v>150000000</v>
      </c>
      <c r="I1062" s="25">
        <v>0</v>
      </c>
      <c r="J1062" s="23" t="s">
        <v>3579</v>
      </c>
      <c r="K1062" s="23" t="s">
        <v>47</v>
      </c>
      <c r="L1062" s="22" t="s">
        <v>4898</v>
      </c>
      <c r="M1062" s="22" t="s">
        <v>2933</v>
      </c>
      <c r="N1062" s="22" t="s">
        <v>2909</v>
      </c>
      <c r="O1062" s="22" t="s">
        <v>2910</v>
      </c>
      <c r="P1062" s="26" t="s">
        <v>2865</v>
      </c>
      <c r="Q1062" s="26" t="s">
        <v>2866</v>
      </c>
      <c r="R1062" s="26" t="s">
        <v>4899</v>
      </c>
      <c r="S1062" s="27" t="s">
        <v>2912</v>
      </c>
      <c r="T1062" s="26" t="s">
        <v>2869</v>
      </c>
      <c r="U1062" s="26" t="s">
        <v>2913</v>
      </c>
      <c r="V1062" s="28"/>
      <c r="W1062" s="29"/>
      <c r="X1062" s="30"/>
      <c r="Y1062" s="26"/>
      <c r="Z1062" s="29"/>
      <c r="AA1062" s="33" t="str">
        <f t="shared" si="16"/>
        <v/>
      </c>
      <c r="AB1062" s="31"/>
      <c r="AC1062" s="32"/>
      <c r="AD1062" s="32" t="s">
        <v>4874</v>
      </c>
      <c r="AE1062" s="22" t="s">
        <v>4898</v>
      </c>
      <c r="AF1062" s="26" t="s">
        <v>53</v>
      </c>
      <c r="AG1062" s="22" t="s">
        <v>411</v>
      </c>
    </row>
    <row r="1063" spans="1:33" ht="75" x14ac:dyDescent="0.25">
      <c r="A1063" s="20" t="s">
        <v>2859</v>
      </c>
      <c r="B1063" s="21">
        <v>82101801</v>
      </c>
      <c r="C1063" s="22" t="s">
        <v>2961</v>
      </c>
      <c r="D1063" s="36">
        <v>43280</v>
      </c>
      <c r="E1063" s="21" t="s">
        <v>3550</v>
      </c>
      <c r="F1063" s="23" t="s">
        <v>3677</v>
      </c>
      <c r="G1063" s="23" t="s">
        <v>3660</v>
      </c>
      <c r="H1063" s="24">
        <v>150000000</v>
      </c>
      <c r="I1063" s="25">
        <v>0</v>
      </c>
      <c r="J1063" s="23" t="s">
        <v>3579</v>
      </c>
      <c r="K1063" s="23" t="s">
        <v>47</v>
      </c>
      <c r="L1063" s="22" t="s">
        <v>4900</v>
      </c>
      <c r="M1063" s="22" t="s">
        <v>4901</v>
      </c>
      <c r="N1063" s="22" t="s">
        <v>2955</v>
      </c>
      <c r="O1063" s="22" t="s">
        <v>4902</v>
      </c>
      <c r="P1063" s="26" t="s">
        <v>2865</v>
      </c>
      <c r="Q1063" s="26" t="s">
        <v>2866</v>
      </c>
      <c r="R1063" s="26" t="s">
        <v>4903</v>
      </c>
      <c r="S1063" s="27" t="s">
        <v>2958</v>
      </c>
      <c r="T1063" s="26" t="s">
        <v>2869</v>
      </c>
      <c r="U1063" s="26" t="s">
        <v>2959</v>
      </c>
      <c r="V1063" s="28"/>
      <c r="W1063" s="29"/>
      <c r="X1063" s="30"/>
      <c r="Y1063" s="26"/>
      <c r="Z1063" s="29"/>
      <c r="AA1063" s="33" t="str">
        <f t="shared" si="16"/>
        <v/>
      </c>
      <c r="AB1063" s="31"/>
      <c r="AC1063" s="32"/>
      <c r="AD1063" s="32" t="s">
        <v>4874</v>
      </c>
      <c r="AE1063" s="22" t="s">
        <v>4900</v>
      </c>
      <c r="AF1063" s="26" t="s">
        <v>53</v>
      </c>
      <c r="AG1063" s="22" t="s">
        <v>411</v>
      </c>
    </row>
    <row r="1064" spans="1:33" ht="75" x14ac:dyDescent="0.25">
      <c r="A1064" s="20" t="s">
        <v>2859</v>
      </c>
      <c r="B1064" s="21">
        <v>82101801</v>
      </c>
      <c r="C1064" s="22" t="s">
        <v>2961</v>
      </c>
      <c r="D1064" s="36">
        <v>43280</v>
      </c>
      <c r="E1064" s="21" t="s">
        <v>3550</v>
      </c>
      <c r="F1064" s="23" t="s">
        <v>3677</v>
      </c>
      <c r="G1064" s="23" t="s">
        <v>3660</v>
      </c>
      <c r="H1064" s="24">
        <v>150000000</v>
      </c>
      <c r="I1064" s="25">
        <v>0</v>
      </c>
      <c r="J1064" s="23" t="s">
        <v>3579</v>
      </c>
      <c r="K1064" s="23" t="s">
        <v>47</v>
      </c>
      <c r="L1064" s="22" t="s">
        <v>2861</v>
      </c>
      <c r="M1064" s="22" t="s">
        <v>4901</v>
      </c>
      <c r="N1064" s="22" t="s">
        <v>2863</v>
      </c>
      <c r="O1064" s="22" t="s">
        <v>2864</v>
      </c>
      <c r="P1064" s="26" t="s">
        <v>2865</v>
      </c>
      <c r="Q1064" s="26" t="s">
        <v>2866</v>
      </c>
      <c r="R1064" s="26" t="s">
        <v>4904</v>
      </c>
      <c r="S1064" s="27" t="s">
        <v>2868</v>
      </c>
      <c r="T1064" s="26" t="s">
        <v>2869</v>
      </c>
      <c r="U1064" s="26" t="s">
        <v>2870</v>
      </c>
      <c r="V1064" s="28"/>
      <c r="W1064" s="29"/>
      <c r="X1064" s="30"/>
      <c r="Y1064" s="26"/>
      <c r="Z1064" s="29"/>
      <c r="AA1064" s="33" t="str">
        <f t="shared" si="16"/>
        <v/>
      </c>
      <c r="AB1064" s="31"/>
      <c r="AC1064" s="32"/>
      <c r="AD1064" s="32" t="s">
        <v>4874</v>
      </c>
      <c r="AE1064" s="22" t="s">
        <v>2861</v>
      </c>
      <c r="AF1064" s="26" t="s">
        <v>53</v>
      </c>
      <c r="AG1064" s="22" t="s">
        <v>411</v>
      </c>
    </row>
    <row r="1065" spans="1:33" ht="75" x14ac:dyDescent="0.25">
      <c r="A1065" s="20" t="s">
        <v>2859</v>
      </c>
      <c r="B1065" s="21">
        <v>82101801</v>
      </c>
      <c r="C1065" s="22" t="s">
        <v>2961</v>
      </c>
      <c r="D1065" s="36">
        <v>43280</v>
      </c>
      <c r="E1065" s="21" t="s">
        <v>3550</v>
      </c>
      <c r="F1065" s="23" t="s">
        <v>3677</v>
      </c>
      <c r="G1065" s="23" t="s">
        <v>3660</v>
      </c>
      <c r="H1065" s="24">
        <v>150000000</v>
      </c>
      <c r="I1065" s="25">
        <v>0</v>
      </c>
      <c r="J1065" s="23" t="s">
        <v>3579</v>
      </c>
      <c r="K1065" s="23" t="s">
        <v>47</v>
      </c>
      <c r="L1065" s="22" t="s">
        <v>2943</v>
      </c>
      <c r="M1065" s="22" t="s">
        <v>2933</v>
      </c>
      <c r="N1065" s="22" t="s">
        <v>2951</v>
      </c>
      <c r="O1065" s="22" t="s">
        <v>2945</v>
      </c>
      <c r="P1065" s="26" t="s">
        <v>2865</v>
      </c>
      <c r="Q1065" s="26" t="s">
        <v>2866</v>
      </c>
      <c r="R1065" s="26" t="s">
        <v>2946</v>
      </c>
      <c r="S1065" s="27" t="s">
        <v>2947</v>
      </c>
      <c r="T1065" s="26" t="s">
        <v>2869</v>
      </c>
      <c r="U1065" s="26" t="s">
        <v>4905</v>
      </c>
      <c r="V1065" s="28"/>
      <c r="W1065" s="29"/>
      <c r="X1065" s="30"/>
      <c r="Y1065" s="26"/>
      <c r="Z1065" s="29"/>
      <c r="AA1065" s="33" t="str">
        <f t="shared" si="16"/>
        <v/>
      </c>
      <c r="AB1065" s="31"/>
      <c r="AC1065" s="32"/>
      <c r="AD1065" s="32" t="s">
        <v>4874</v>
      </c>
      <c r="AE1065" s="22" t="s">
        <v>2943</v>
      </c>
      <c r="AF1065" s="26" t="s">
        <v>53</v>
      </c>
      <c r="AG1065" s="22" t="s">
        <v>411</v>
      </c>
    </row>
    <row r="1066" spans="1:33" ht="75" x14ac:dyDescent="0.25">
      <c r="A1066" s="20" t="s">
        <v>2859</v>
      </c>
      <c r="B1066" s="21" t="s">
        <v>2963</v>
      </c>
      <c r="C1066" s="22" t="s">
        <v>2964</v>
      </c>
      <c r="D1066" s="36">
        <v>43131</v>
      </c>
      <c r="E1066" s="21" t="s">
        <v>3551</v>
      </c>
      <c r="F1066" s="23" t="s">
        <v>3591</v>
      </c>
      <c r="G1066" s="23" t="s">
        <v>3665</v>
      </c>
      <c r="H1066" s="24">
        <v>160000000</v>
      </c>
      <c r="I1066" s="25">
        <v>160000000</v>
      </c>
      <c r="J1066" s="23" t="s">
        <v>3579</v>
      </c>
      <c r="K1066" s="23" t="s">
        <v>47</v>
      </c>
      <c r="L1066" s="22" t="s">
        <v>2919</v>
      </c>
      <c r="M1066" s="22" t="s">
        <v>749</v>
      </c>
      <c r="N1066" s="22" t="s">
        <v>2920</v>
      </c>
      <c r="O1066" s="22" t="s">
        <v>2921</v>
      </c>
      <c r="P1066" s="26" t="s">
        <v>2865</v>
      </c>
      <c r="Q1066" s="26" t="s">
        <v>2866</v>
      </c>
      <c r="R1066" s="26" t="s">
        <v>2922</v>
      </c>
      <c r="S1066" s="27" t="s">
        <v>2923</v>
      </c>
      <c r="T1066" s="26" t="s">
        <v>2869</v>
      </c>
      <c r="U1066" s="26" t="s">
        <v>2929</v>
      </c>
      <c r="V1066" s="28"/>
      <c r="W1066" s="29"/>
      <c r="X1066" s="30"/>
      <c r="Y1066" s="26"/>
      <c r="Z1066" s="29"/>
      <c r="AA1066" s="33" t="str">
        <f t="shared" si="16"/>
        <v/>
      </c>
      <c r="AB1066" s="31"/>
      <c r="AC1066" s="32"/>
      <c r="AD1066" s="32" t="s">
        <v>4906</v>
      </c>
      <c r="AE1066" s="22" t="s">
        <v>2965</v>
      </c>
      <c r="AF1066" s="26" t="s">
        <v>1134</v>
      </c>
      <c r="AG1066" s="22" t="s">
        <v>411</v>
      </c>
    </row>
    <row r="1067" spans="1:33" ht="75" x14ac:dyDescent="0.25">
      <c r="A1067" s="20" t="s">
        <v>2859</v>
      </c>
      <c r="B1067" s="21" t="s">
        <v>2963</v>
      </c>
      <c r="C1067" s="22" t="s">
        <v>2964</v>
      </c>
      <c r="D1067" s="36">
        <v>43131</v>
      </c>
      <c r="E1067" s="21" t="s">
        <v>3551</v>
      </c>
      <c r="F1067" s="23" t="s">
        <v>3591</v>
      </c>
      <c r="G1067" s="23" t="s">
        <v>3665</v>
      </c>
      <c r="H1067" s="24">
        <v>220000000</v>
      </c>
      <c r="I1067" s="25">
        <v>60000000</v>
      </c>
      <c r="J1067" s="23" t="s">
        <v>3579</v>
      </c>
      <c r="K1067" s="23" t="s">
        <v>47</v>
      </c>
      <c r="L1067" s="22" t="s">
        <v>2932</v>
      </c>
      <c r="M1067" s="22" t="s">
        <v>2933</v>
      </c>
      <c r="N1067" s="22" t="s">
        <v>2934</v>
      </c>
      <c r="O1067" s="22" t="s">
        <v>2935</v>
      </c>
      <c r="P1067" s="26" t="s">
        <v>2865</v>
      </c>
      <c r="Q1067" s="26" t="s">
        <v>2866</v>
      </c>
      <c r="R1067" s="26" t="s">
        <v>2936</v>
      </c>
      <c r="S1067" s="27" t="s">
        <v>2937</v>
      </c>
      <c r="T1067" s="26" t="s">
        <v>2869</v>
      </c>
      <c r="U1067" s="26" t="s">
        <v>2938</v>
      </c>
      <c r="V1067" s="28"/>
      <c r="W1067" s="29"/>
      <c r="X1067" s="30"/>
      <c r="Y1067" s="26"/>
      <c r="Z1067" s="29"/>
      <c r="AA1067" s="33" t="str">
        <f t="shared" si="16"/>
        <v/>
      </c>
      <c r="AB1067" s="31"/>
      <c r="AC1067" s="32"/>
      <c r="AD1067" s="32" t="s">
        <v>4907</v>
      </c>
      <c r="AE1067" s="22" t="s">
        <v>2965</v>
      </c>
      <c r="AF1067" s="26" t="s">
        <v>1134</v>
      </c>
      <c r="AG1067" s="22" t="s">
        <v>411</v>
      </c>
    </row>
    <row r="1068" spans="1:33" ht="60" x14ac:dyDescent="0.25">
      <c r="A1068" s="20" t="s">
        <v>2859</v>
      </c>
      <c r="B1068" s="21">
        <v>81111800</v>
      </c>
      <c r="C1068" s="22" t="s">
        <v>2966</v>
      </c>
      <c r="D1068" s="36">
        <v>43182</v>
      </c>
      <c r="E1068" s="21" t="s">
        <v>4821</v>
      </c>
      <c r="F1068" s="23" t="s">
        <v>3643</v>
      </c>
      <c r="G1068" s="23" t="s">
        <v>3660</v>
      </c>
      <c r="H1068" s="24">
        <v>100000000</v>
      </c>
      <c r="I1068" s="25">
        <v>0</v>
      </c>
      <c r="J1068" s="23" t="s">
        <v>3579</v>
      </c>
      <c r="K1068" s="23" t="s">
        <v>47</v>
      </c>
      <c r="L1068" s="22" t="s">
        <v>2943</v>
      </c>
      <c r="M1068" s="22" t="s">
        <v>770</v>
      </c>
      <c r="N1068" s="22" t="s">
        <v>2950</v>
      </c>
      <c r="O1068" s="22" t="s">
        <v>2945</v>
      </c>
      <c r="P1068" s="26" t="s">
        <v>2865</v>
      </c>
      <c r="Q1068" s="26" t="s">
        <v>2866</v>
      </c>
      <c r="R1068" s="26" t="s">
        <v>2946</v>
      </c>
      <c r="S1068" s="27" t="s">
        <v>2947</v>
      </c>
      <c r="T1068" s="26" t="s">
        <v>2869</v>
      </c>
      <c r="U1068" s="26" t="s">
        <v>2948</v>
      </c>
      <c r="V1068" s="28"/>
      <c r="W1068" s="29"/>
      <c r="X1068" s="30"/>
      <c r="Y1068" s="26"/>
      <c r="Z1068" s="29"/>
      <c r="AA1068" s="33" t="str">
        <f t="shared" si="16"/>
        <v/>
      </c>
      <c r="AB1068" s="31"/>
      <c r="AC1068" s="32"/>
      <c r="AD1068" s="32" t="s">
        <v>2967</v>
      </c>
      <c r="AE1068" s="22">
        <v>1</v>
      </c>
      <c r="AF1068" s="26" t="s">
        <v>53</v>
      </c>
      <c r="AG1068" s="22" t="s">
        <v>411</v>
      </c>
    </row>
    <row r="1069" spans="1:33" ht="45" x14ac:dyDescent="0.25">
      <c r="A1069" s="20" t="s">
        <v>2859</v>
      </c>
      <c r="B1069" s="21">
        <v>81111800</v>
      </c>
      <c r="C1069" s="22" t="s">
        <v>2966</v>
      </c>
      <c r="D1069" s="36">
        <v>43182</v>
      </c>
      <c r="E1069" s="21" t="s">
        <v>4821</v>
      </c>
      <c r="F1069" s="23" t="s">
        <v>3643</v>
      </c>
      <c r="G1069" s="23" t="s">
        <v>3660</v>
      </c>
      <c r="H1069" s="24">
        <v>100000000</v>
      </c>
      <c r="I1069" s="25">
        <v>0</v>
      </c>
      <c r="J1069" s="23" t="s">
        <v>3579</v>
      </c>
      <c r="K1069" s="23" t="s">
        <v>47</v>
      </c>
      <c r="L1069" s="22" t="s">
        <v>2877</v>
      </c>
      <c r="M1069" s="22" t="s">
        <v>770</v>
      </c>
      <c r="N1069" s="22" t="s">
        <v>2878</v>
      </c>
      <c r="O1069" s="22" t="s">
        <v>2879</v>
      </c>
      <c r="P1069" s="26" t="s">
        <v>2865</v>
      </c>
      <c r="Q1069" s="26" t="s">
        <v>2866</v>
      </c>
      <c r="R1069" s="26" t="s">
        <v>2880</v>
      </c>
      <c r="S1069" s="27" t="s">
        <v>2881</v>
      </c>
      <c r="T1069" s="26" t="s">
        <v>2869</v>
      </c>
      <c r="U1069" s="26" t="s">
        <v>2882</v>
      </c>
      <c r="V1069" s="28"/>
      <c r="W1069" s="29"/>
      <c r="X1069" s="30"/>
      <c r="Y1069" s="26"/>
      <c r="Z1069" s="29"/>
      <c r="AA1069" s="33" t="str">
        <f t="shared" si="16"/>
        <v/>
      </c>
      <c r="AB1069" s="31"/>
      <c r="AC1069" s="32"/>
      <c r="AD1069" s="32"/>
      <c r="AE1069" s="22"/>
      <c r="AF1069" s="26" t="s">
        <v>53</v>
      </c>
      <c r="AG1069" s="22" t="s">
        <v>411</v>
      </c>
    </row>
    <row r="1070" spans="1:33" ht="45" x14ac:dyDescent="0.25">
      <c r="A1070" s="20" t="s">
        <v>2859</v>
      </c>
      <c r="B1070" s="21">
        <v>81111800</v>
      </c>
      <c r="C1070" s="22" t="s">
        <v>2966</v>
      </c>
      <c r="D1070" s="36">
        <v>43182</v>
      </c>
      <c r="E1070" s="21" t="s">
        <v>4821</v>
      </c>
      <c r="F1070" s="23" t="s">
        <v>3643</v>
      </c>
      <c r="G1070" s="23" t="s">
        <v>3660</v>
      </c>
      <c r="H1070" s="24">
        <v>100000000</v>
      </c>
      <c r="I1070" s="25">
        <v>0</v>
      </c>
      <c r="J1070" s="23" t="s">
        <v>3579</v>
      </c>
      <c r="K1070" s="23" t="s">
        <v>47</v>
      </c>
      <c r="L1070" s="22" t="s">
        <v>2899</v>
      </c>
      <c r="M1070" s="22" t="s">
        <v>770</v>
      </c>
      <c r="N1070" s="22" t="s">
        <v>2900</v>
      </c>
      <c r="O1070" s="22" t="s">
        <v>2901</v>
      </c>
      <c r="P1070" s="26" t="s">
        <v>2865</v>
      </c>
      <c r="Q1070" s="26" t="s">
        <v>2866</v>
      </c>
      <c r="R1070" s="26" t="s">
        <v>2902</v>
      </c>
      <c r="S1070" s="27" t="s">
        <v>2903</v>
      </c>
      <c r="T1070" s="26" t="s">
        <v>2869</v>
      </c>
      <c r="U1070" s="26" t="s">
        <v>2904</v>
      </c>
      <c r="V1070" s="28"/>
      <c r="W1070" s="29"/>
      <c r="X1070" s="30"/>
      <c r="Y1070" s="26"/>
      <c r="Z1070" s="29"/>
      <c r="AA1070" s="33" t="str">
        <f t="shared" si="16"/>
        <v/>
      </c>
      <c r="AB1070" s="31"/>
      <c r="AC1070" s="32"/>
      <c r="AD1070" s="32"/>
      <c r="AE1070" s="22"/>
      <c r="AF1070" s="26" t="s">
        <v>53</v>
      </c>
      <c r="AG1070" s="22" t="s">
        <v>411</v>
      </c>
    </row>
    <row r="1071" spans="1:33" ht="45" x14ac:dyDescent="0.25">
      <c r="A1071" s="20" t="s">
        <v>2859</v>
      </c>
      <c r="B1071" s="21">
        <v>81111800</v>
      </c>
      <c r="C1071" s="22" t="s">
        <v>2966</v>
      </c>
      <c r="D1071" s="36">
        <v>43182</v>
      </c>
      <c r="E1071" s="21" t="s">
        <v>4821</v>
      </c>
      <c r="F1071" s="23" t="s">
        <v>3643</v>
      </c>
      <c r="G1071" s="23" t="s">
        <v>3660</v>
      </c>
      <c r="H1071" s="24">
        <v>100000000</v>
      </c>
      <c r="I1071" s="25">
        <v>0</v>
      </c>
      <c r="J1071" s="23" t="s">
        <v>3579</v>
      </c>
      <c r="K1071" s="23" t="s">
        <v>47</v>
      </c>
      <c r="L1071" s="22" t="s">
        <v>2908</v>
      </c>
      <c r="M1071" s="22" t="s">
        <v>770</v>
      </c>
      <c r="N1071" s="22" t="s">
        <v>2909</v>
      </c>
      <c r="O1071" s="22" t="s">
        <v>2910</v>
      </c>
      <c r="P1071" s="26" t="s">
        <v>2865</v>
      </c>
      <c r="Q1071" s="26" t="s">
        <v>2866</v>
      </c>
      <c r="R1071" s="26" t="s">
        <v>2911</v>
      </c>
      <c r="S1071" s="27" t="s">
        <v>2912</v>
      </c>
      <c r="T1071" s="26" t="s">
        <v>2869</v>
      </c>
      <c r="U1071" s="26" t="s">
        <v>2913</v>
      </c>
      <c r="V1071" s="28"/>
      <c r="W1071" s="29"/>
      <c r="X1071" s="30"/>
      <c r="Y1071" s="26"/>
      <c r="Z1071" s="29"/>
      <c r="AA1071" s="33" t="str">
        <f t="shared" si="16"/>
        <v/>
      </c>
      <c r="AB1071" s="31"/>
      <c r="AC1071" s="32"/>
      <c r="AD1071" s="32"/>
      <c r="AE1071" s="22"/>
      <c r="AF1071" s="26" t="s">
        <v>53</v>
      </c>
      <c r="AG1071" s="22" t="s">
        <v>411</v>
      </c>
    </row>
    <row r="1072" spans="1:33" ht="45" x14ac:dyDescent="0.25">
      <c r="A1072" s="20" t="s">
        <v>2859</v>
      </c>
      <c r="B1072" s="21">
        <v>81111800</v>
      </c>
      <c r="C1072" s="22" t="s">
        <v>2966</v>
      </c>
      <c r="D1072" s="36">
        <v>43182</v>
      </c>
      <c r="E1072" s="21" t="s">
        <v>4821</v>
      </c>
      <c r="F1072" s="23" t="s">
        <v>3643</v>
      </c>
      <c r="G1072" s="23" t="s">
        <v>3660</v>
      </c>
      <c r="H1072" s="24">
        <v>275000000</v>
      </c>
      <c r="I1072" s="25">
        <v>275000000</v>
      </c>
      <c r="J1072" s="23" t="s">
        <v>3579</v>
      </c>
      <c r="K1072" s="23" t="s">
        <v>47</v>
      </c>
      <c r="L1072" s="22" t="s">
        <v>2861</v>
      </c>
      <c r="M1072" s="22" t="s">
        <v>2862</v>
      </c>
      <c r="N1072" s="22" t="s">
        <v>2863</v>
      </c>
      <c r="O1072" s="22" t="s">
        <v>2864</v>
      </c>
      <c r="P1072" s="26" t="s">
        <v>2865</v>
      </c>
      <c r="Q1072" s="26" t="s">
        <v>2866</v>
      </c>
      <c r="R1072" s="26" t="s">
        <v>2867</v>
      </c>
      <c r="S1072" s="27" t="s">
        <v>2868</v>
      </c>
      <c r="T1072" s="26" t="s">
        <v>2869</v>
      </c>
      <c r="U1072" s="26" t="s">
        <v>2870</v>
      </c>
      <c r="V1072" s="28"/>
      <c r="W1072" s="29"/>
      <c r="X1072" s="30"/>
      <c r="Y1072" s="26"/>
      <c r="Z1072" s="29"/>
      <c r="AA1072" s="33" t="str">
        <f t="shared" si="16"/>
        <v/>
      </c>
      <c r="AB1072" s="31"/>
      <c r="AC1072" s="32"/>
      <c r="AD1072" s="32" t="s">
        <v>727</v>
      </c>
      <c r="AE1072" s="22"/>
      <c r="AF1072" s="26" t="s">
        <v>53</v>
      </c>
      <c r="AG1072" s="22" t="s">
        <v>411</v>
      </c>
    </row>
    <row r="1073" spans="1:33" ht="45" x14ac:dyDescent="0.25">
      <c r="A1073" s="20" t="s">
        <v>2859</v>
      </c>
      <c r="B1073" s="21">
        <v>81111800</v>
      </c>
      <c r="C1073" s="22" t="s">
        <v>2966</v>
      </c>
      <c r="D1073" s="36">
        <v>43182</v>
      </c>
      <c r="E1073" s="21" t="s">
        <v>4821</v>
      </c>
      <c r="F1073" s="23" t="s">
        <v>3643</v>
      </c>
      <c r="G1073" s="23" t="s">
        <v>3665</v>
      </c>
      <c r="H1073" s="24">
        <v>400000000</v>
      </c>
      <c r="I1073" s="25">
        <v>400000000</v>
      </c>
      <c r="J1073" s="23" t="s">
        <v>3579</v>
      </c>
      <c r="K1073" s="23" t="s">
        <v>47</v>
      </c>
      <c r="L1073" s="22" t="s">
        <v>2919</v>
      </c>
      <c r="M1073" s="22" t="s">
        <v>749</v>
      </c>
      <c r="N1073" s="22" t="s">
        <v>2920</v>
      </c>
      <c r="O1073" s="22" t="s">
        <v>2921</v>
      </c>
      <c r="P1073" s="26" t="s">
        <v>2865</v>
      </c>
      <c r="Q1073" s="26" t="s">
        <v>2866</v>
      </c>
      <c r="R1073" s="26" t="s">
        <v>2922</v>
      </c>
      <c r="S1073" s="27" t="s">
        <v>2923</v>
      </c>
      <c r="T1073" s="26" t="s">
        <v>2869</v>
      </c>
      <c r="U1073" s="26" t="s">
        <v>2929</v>
      </c>
      <c r="V1073" s="28"/>
      <c r="W1073" s="29"/>
      <c r="X1073" s="30"/>
      <c r="Y1073" s="26"/>
      <c r="Z1073" s="29"/>
      <c r="AA1073" s="33" t="str">
        <f t="shared" si="16"/>
        <v/>
      </c>
      <c r="AB1073" s="31"/>
      <c r="AC1073" s="32"/>
      <c r="AD1073" s="32" t="s">
        <v>4908</v>
      </c>
      <c r="AE1073" s="22"/>
      <c r="AF1073" s="26" t="s">
        <v>53</v>
      </c>
      <c r="AG1073" s="22" t="s">
        <v>411</v>
      </c>
    </row>
    <row r="1074" spans="1:33" ht="45" x14ac:dyDescent="0.25">
      <c r="A1074" s="20" t="s">
        <v>2859</v>
      </c>
      <c r="B1074" s="21">
        <v>81111800</v>
      </c>
      <c r="C1074" s="22" t="s">
        <v>2966</v>
      </c>
      <c r="D1074" s="36">
        <v>43182</v>
      </c>
      <c r="E1074" s="21" t="s">
        <v>4821</v>
      </c>
      <c r="F1074" s="23" t="s">
        <v>3643</v>
      </c>
      <c r="G1074" s="23" t="s">
        <v>3665</v>
      </c>
      <c r="H1074" s="24">
        <v>100000000</v>
      </c>
      <c r="I1074" s="25">
        <v>100000000</v>
      </c>
      <c r="J1074" s="23" t="s">
        <v>3579</v>
      </c>
      <c r="K1074" s="23" t="s">
        <v>47</v>
      </c>
      <c r="L1074" s="22" t="s">
        <v>2932</v>
      </c>
      <c r="M1074" s="22" t="s">
        <v>2933</v>
      </c>
      <c r="N1074" s="22" t="s">
        <v>2934</v>
      </c>
      <c r="O1074" s="22" t="s">
        <v>2935</v>
      </c>
      <c r="P1074" s="26" t="s">
        <v>2865</v>
      </c>
      <c r="Q1074" s="26" t="s">
        <v>2866</v>
      </c>
      <c r="R1074" s="26" t="s">
        <v>2936</v>
      </c>
      <c r="S1074" s="27" t="s">
        <v>2937</v>
      </c>
      <c r="T1074" s="26" t="s">
        <v>2869</v>
      </c>
      <c r="U1074" s="26" t="s">
        <v>2938</v>
      </c>
      <c r="V1074" s="28"/>
      <c r="W1074" s="29"/>
      <c r="X1074" s="30"/>
      <c r="Y1074" s="26"/>
      <c r="Z1074" s="29"/>
      <c r="AA1074" s="33" t="str">
        <f t="shared" si="16"/>
        <v/>
      </c>
      <c r="AB1074" s="31"/>
      <c r="AC1074" s="32"/>
      <c r="AD1074" s="32" t="s">
        <v>4908</v>
      </c>
      <c r="AE1074" s="22"/>
      <c r="AF1074" s="26" t="s">
        <v>53</v>
      </c>
      <c r="AG1074" s="22" t="s">
        <v>411</v>
      </c>
    </row>
    <row r="1075" spans="1:33" ht="45" x14ac:dyDescent="0.25">
      <c r="A1075" s="20" t="s">
        <v>2859</v>
      </c>
      <c r="B1075" s="21">
        <v>81111800</v>
      </c>
      <c r="C1075" s="22" t="s">
        <v>2966</v>
      </c>
      <c r="D1075" s="36">
        <v>43182</v>
      </c>
      <c r="E1075" s="21" t="s">
        <v>4821</v>
      </c>
      <c r="F1075" s="23" t="s">
        <v>3643</v>
      </c>
      <c r="G1075" s="23" t="s">
        <v>3660</v>
      </c>
      <c r="H1075" s="24">
        <v>110000000</v>
      </c>
      <c r="I1075" s="25">
        <v>110000000</v>
      </c>
      <c r="J1075" s="23" t="s">
        <v>3579</v>
      </c>
      <c r="K1075" s="23" t="s">
        <v>47</v>
      </c>
      <c r="L1075" s="22" t="s">
        <v>2968</v>
      </c>
      <c r="M1075" s="22" t="s">
        <v>2954</v>
      </c>
      <c r="N1075" s="22" t="s">
        <v>2955</v>
      </c>
      <c r="O1075" s="22" t="s">
        <v>2956</v>
      </c>
      <c r="P1075" s="26" t="s">
        <v>2865</v>
      </c>
      <c r="Q1075" s="26" t="s">
        <v>2866</v>
      </c>
      <c r="R1075" s="26" t="s">
        <v>2957</v>
      </c>
      <c r="S1075" s="27" t="s">
        <v>2958</v>
      </c>
      <c r="T1075" s="26" t="s">
        <v>2869</v>
      </c>
      <c r="U1075" s="26" t="s">
        <v>2959</v>
      </c>
      <c r="V1075" s="28"/>
      <c r="W1075" s="29"/>
      <c r="X1075" s="30"/>
      <c r="Y1075" s="26"/>
      <c r="Z1075" s="29"/>
      <c r="AA1075" s="33" t="str">
        <f t="shared" si="16"/>
        <v/>
      </c>
      <c r="AB1075" s="31"/>
      <c r="AC1075" s="32"/>
      <c r="AD1075" s="32" t="s">
        <v>4908</v>
      </c>
      <c r="AE1075" s="22"/>
      <c r="AF1075" s="26" t="s">
        <v>53</v>
      </c>
      <c r="AG1075" s="22" t="s">
        <v>411</v>
      </c>
    </row>
    <row r="1076" spans="1:33" ht="60" x14ac:dyDescent="0.25">
      <c r="A1076" s="20" t="s">
        <v>2859</v>
      </c>
      <c r="B1076" s="21">
        <v>80141607</v>
      </c>
      <c r="C1076" s="22" t="s">
        <v>2969</v>
      </c>
      <c r="D1076" s="36">
        <v>43159</v>
      </c>
      <c r="E1076" s="21" t="s">
        <v>3549</v>
      </c>
      <c r="F1076" s="23" t="s">
        <v>3658</v>
      </c>
      <c r="G1076" s="23" t="s">
        <v>3660</v>
      </c>
      <c r="H1076" s="24">
        <v>24000000</v>
      </c>
      <c r="I1076" s="25">
        <v>24000000</v>
      </c>
      <c r="J1076" s="23" t="s">
        <v>3579</v>
      </c>
      <c r="K1076" s="23" t="s">
        <v>47</v>
      </c>
      <c r="L1076" s="22" t="s">
        <v>2919</v>
      </c>
      <c r="M1076" s="22" t="s">
        <v>749</v>
      </c>
      <c r="N1076" s="22" t="s">
        <v>2920</v>
      </c>
      <c r="O1076" s="22" t="s">
        <v>2921</v>
      </c>
      <c r="P1076" s="26" t="s">
        <v>2865</v>
      </c>
      <c r="Q1076" s="26" t="s">
        <v>2866</v>
      </c>
      <c r="R1076" s="26" t="s">
        <v>2922</v>
      </c>
      <c r="S1076" s="27" t="s">
        <v>2923</v>
      </c>
      <c r="T1076" s="26" t="s">
        <v>2869</v>
      </c>
      <c r="U1076" s="26" t="s">
        <v>2924</v>
      </c>
      <c r="V1076" s="28"/>
      <c r="W1076" s="29"/>
      <c r="X1076" s="30"/>
      <c r="Y1076" s="26"/>
      <c r="Z1076" s="29"/>
      <c r="AA1076" s="33" t="str">
        <f t="shared" si="16"/>
        <v/>
      </c>
      <c r="AB1076" s="31"/>
      <c r="AC1076" s="32"/>
      <c r="AD1076" s="32" t="s">
        <v>4874</v>
      </c>
      <c r="AE1076" s="22" t="s">
        <v>2919</v>
      </c>
      <c r="AF1076" s="26" t="s">
        <v>53</v>
      </c>
      <c r="AG1076" s="22" t="s">
        <v>411</v>
      </c>
    </row>
    <row r="1077" spans="1:33" ht="60" x14ac:dyDescent="0.25">
      <c r="A1077" s="20" t="s">
        <v>2859</v>
      </c>
      <c r="B1077" s="21">
        <v>80141607</v>
      </c>
      <c r="C1077" s="22" t="s">
        <v>2969</v>
      </c>
      <c r="D1077" s="36">
        <v>43159</v>
      </c>
      <c r="E1077" s="21" t="s">
        <v>3549</v>
      </c>
      <c r="F1077" s="23" t="s">
        <v>3658</v>
      </c>
      <c r="G1077" s="23" t="s">
        <v>3665</v>
      </c>
      <c r="H1077" s="24">
        <v>36394000</v>
      </c>
      <c r="I1077" s="25">
        <v>36394000</v>
      </c>
      <c r="J1077" s="23" t="s">
        <v>3579</v>
      </c>
      <c r="K1077" s="23" t="s">
        <v>47</v>
      </c>
      <c r="L1077" s="22" t="s">
        <v>2919</v>
      </c>
      <c r="M1077" s="22" t="s">
        <v>749</v>
      </c>
      <c r="N1077" s="22" t="s">
        <v>2920</v>
      </c>
      <c r="O1077" s="22" t="s">
        <v>2921</v>
      </c>
      <c r="P1077" s="26" t="s">
        <v>2865</v>
      </c>
      <c r="Q1077" s="26" t="s">
        <v>2866</v>
      </c>
      <c r="R1077" s="26" t="s">
        <v>2922</v>
      </c>
      <c r="S1077" s="27" t="s">
        <v>2923</v>
      </c>
      <c r="T1077" s="26" t="s">
        <v>2869</v>
      </c>
      <c r="U1077" s="26" t="s">
        <v>2929</v>
      </c>
      <c r="V1077" s="28"/>
      <c r="W1077" s="29"/>
      <c r="X1077" s="30"/>
      <c r="Y1077" s="26"/>
      <c r="Z1077" s="29"/>
      <c r="AA1077" s="33" t="str">
        <f t="shared" si="16"/>
        <v/>
      </c>
      <c r="AB1077" s="31"/>
      <c r="AC1077" s="32"/>
      <c r="AD1077" s="32" t="s">
        <v>4874</v>
      </c>
      <c r="AE1077" s="22" t="s">
        <v>2919</v>
      </c>
      <c r="AF1077" s="26" t="s">
        <v>53</v>
      </c>
      <c r="AG1077" s="22" t="s">
        <v>411</v>
      </c>
    </row>
    <row r="1078" spans="1:33" ht="60" x14ac:dyDescent="0.25">
      <c r="A1078" s="20" t="s">
        <v>2859</v>
      </c>
      <c r="B1078" s="21">
        <v>80141607</v>
      </c>
      <c r="C1078" s="22" t="s">
        <v>2969</v>
      </c>
      <c r="D1078" s="36">
        <v>43159</v>
      </c>
      <c r="E1078" s="21" t="s">
        <v>3549</v>
      </c>
      <c r="F1078" s="23" t="s">
        <v>3658</v>
      </c>
      <c r="G1078" s="23" t="s">
        <v>3660</v>
      </c>
      <c r="H1078" s="24">
        <v>80000000</v>
      </c>
      <c r="I1078" s="25">
        <v>80000000</v>
      </c>
      <c r="J1078" s="23" t="s">
        <v>3579</v>
      </c>
      <c r="K1078" s="23" t="s">
        <v>47</v>
      </c>
      <c r="L1078" s="22" t="s">
        <v>2968</v>
      </c>
      <c r="M1078" s="22" t="s">
        <v>2954</v>
      </c>
      <c r="N1078" s="22" t="s">
        <v>2955</v>
      </c>
      <c r="O1078" s="22" t="s">
        <v>2956</v>
      </c>
      <c r="P1078" s="26" t="s">
        <v>2865</v>
      </c>
      <c r="Q1078" s="26" t="s">
        <v>2866</v>
      </c>
      <c r="R1078" s="26" t="s">
        <v>2957</v>
      </c>
      <c r="S1078" s="27" t="s">
        <v>2958</v>
      </c>
      <c r="T1078" s="26" t="s">
        <v>2869</v>
      </c>
      <c r="U1078" s="26" t="s">
        <v>2959</v>
      </c>
      <c r="V1078" s="28"/>
      <c r="W1078" s="29"/>
      <c r="X1078" s="30"/>
      <c r="Y1078" s="26"/>
      <c r="Z1078" s="29"/>
      <c r="AA1078" s="33" t="str">
        <f t="shared" si="16"/>
        <v/>
      </c>
      <c r="AB1078" s="31"/>
      <c r="AC1078" s="32"/>
      <c r="AD1078" s="32" t="s">
        <v>4874</v>
      </c>
      <c r="AE1078" s="22" t="s">
        <v>2953</v>
      </c>
      <c r="AF1078" s="26" t="s">
        <v>53</v>
      </c>
      <c r="AG1078" s="22" t="s">
        <v>411</v>
      </c>
    </row>
    <row r="1079" spans="1:33" ht="180" x14ac:dyDescent="0.25">
      <c r="A1079" s="20" t="s">
        <v>2859</v>
      </c>
      <c r="B1079" s="21" t="s">
        <v>4909</v>
      </c>
      <c r="C1079" s="22" t="s">
        <v>2970</v>
      </c>
      <c r="D1079" s="36">
        <v>43049</v>
      </c>
      <c r="E1079" s="21" t="s">
        <v>4910</v>
      </c>
      <c r="F1079" s="23" t="s">
        <v>3677</v>
      </c>
      <c r="G1079" s="23" t="s">
        <v>3665</v>
      </c>
      <c r="H1079" s="24">
        <v>394417262</v>
      </c>
      <c r="I1079" s="25">
        <v>313377076</v>
      </c>
      <c r="J1079" s="23" t="s">
        <v>57</v>
      </c>
      <c r="K1079" s="23" t="s">
        <v>3576</v>
      </c>
      <c r="L1079" s="22" t="s">
        <v>2971</v>
      </c>
      <c r="M1079" s="22" t="s">
        <v>2972</v>
      </c>
      <c r="N1079" s="22">
        <v>3839809</v>
      </c>
      <c r="O1079" s="22" t="s">
        <v>2973</v>
      </c>
      <c r="P1079" s="26" t="s">
        <v>2974</v>
      </c>
      <c r="Q1079" s="26" t="s">
        <v>2975</v>
      </c>
      <c r="R1079" s="26" t="s">
        <v>2976</v>
      </c>
      <c r="S1079" s="27" t="s">
        <v>2977</v>
      </c>
      <c r="T1079" s="26" t="s">
        <v>2975</v>
      </c>
      <c r="U1079" s="26" t="s">
        <v>2978</v>
      </c>
      <c r="V1079" s="28">
        <v>7742</v>
      </c>
      <c r="W1079" s="29">
        <v>7742</v>
      </c>
      <c r="X1079" s="30">
        <v>43049</v>
      </c>
      <c r="Y1079" s="26" t="s">
        <v>2979</v>
      </c>
      <c r="Z1079" s="29">
        <v>4600007887</v>
      </c>
      <c r="AA1079" s="33">
        <f t="shared" si="16"/>
        <v>1</v>
      </c>
      <c r="AB1079" s="31" t="s">
        <v>2980</v>
      </c>
      <c r="AC1079" s="32" t="s">
        <v>360</v>
      </c>
      <c r="AD1079" s="32"/>
      <c r="AE1079" s="22" t="s">
        <v>2981</v>
      </c>
      <c r="AF1079" s="26" t="s">
        <v>599</v>
      </c>
      <c r="AG1079" s="22" t="s">
        <v>4911</v>
      </c>
    </row>
    <row r="1080" spans="1:33" ht="75" x14ac:dyDescent="0.25">
      <c r="A1080" s="20" t="s">
        <v>2859</v>
      </c>
      <c r="B1080" s="21">
        <v>81112217</v>
      </c>
      <c r="C1080" s="22" t="s">
        <v>2982</v>
      </c>
      <c r="D1080" s="36">
        <v>43049</v>
      </c>
      <c r="E1080" s="21" t="s">
        <v>4910</v>
      </c>
      <c r="F1080" s="23" t="s">
        <v>4118</v>
      </c>
      <c r="G1080" s="23" t="s">
        <v>3665</v>
      </c>
      <c r="H1080" s="24">
        <v>47419307</v>
      </c>
      <c r="I1080" s="25">
        <v>39802688</v>
      </c>
      <c r="J1080" s="23" t="s">
        <v>57</v>
      </c>
      <c r="K1080" s="23" t="s">
        <v>3576</v>
      </c>
      <c r="L1080" s="22" t="s">
        <v>2971</v>
      </c>
      <c r="M1080" s="22" t="s">
        <v>2972</v>
      </c>
      <c r="N1080" s="22">
        <v>3839809</v>
      </c>
      <c r="O1080" s="22" t="s">
        <v>2973</v>
      </c>
      <c r="P1080" s="26" t="s">
        <v>2974</v>
      </c>
      <c r="Q1080" s="26" t="s">
        <v>2975</v>
      </c>
      <c r="R1080" s="26" t="s">
        <v>2976</v>
      </c>
      <c r="S1080" s="27" t="s">
        <v>2977</v>
      </c>
      <c r="T1080" s="26" t="s">
        <v>2975</v>
      </c>
      <c r="U1080" s="26" t="s">
        <v>2983</v>
      </c>
      <c r="V1080" s="28">
        <v>7743</v>
      </c>
      <c r="W1080" s="29">
        <v>7743</v>
      </c>
      <c r="X1080" s="30">
        <v>43049</v>
      </c>
      <c r="Y1080" s="26" t="s">
        <v>2979</v>
      </c>
      <c r="Z1080" s="29">
        <v>4600007734</v>
      </c>
      <c r="AA1080" s="33">
        <f t="shared" si="16"/>
        <v>1</v>
      </c>
      <c r="AB1080" s="31" t="s">
        <v>2984</v>
      </c>
      <c r="AC1080" s="32" t="s">
        <v>360</v>
      </c>
      <c r="AD1080" s="32"/>
      <c r="AE1080" s="22" t="s">
        <v>2985</v>
      </c>
      <c r="AF1080" s="26" t="s">
        <v>53</v>
      </c>
      <c r="AG1080" s="22" t="s">
        <v>4911</v>
      </c>
    </row>
    <row r="1081" spans="1:33" ht="75" x14ac:dyDescent="0.25">
      <c r="A1081" s="20" t="s">
        <v>2859</v>
      </c>
      <c r="B1081" s="21">
        <v>81112217</v>
      </c>
      <c r="C1081" s="22" t="s">
        <v>2982</v>
      </c>
      <c r="D1081" s="36">
        <v>43049</v>
      </c>
      <c r="E1081" s="21" t="s">
        <v>4910</v>
      </c>
      <c r="F1081" s="23" t="s">
        <v>4118</v>
      </c>
      <c r="G1081" s="23" t="s">
        <v>3660</v>
      </c>
      <c r="H1081" s="24">
        <v>57692978</v>
      </c>
      <c r="I1081" s="25">
        <v>41766688</v>
      </c>
      <c r="J1081" s="23" t="s">
        <v>57</v>
      </c>
      <c r="K1081" s="23" t="s">
        <v>3576</v>
      </c>
      <c r="L1081" s="22" t="s">
        <v>2971</v>
      </c>
      <c r="M1081" s="22" t="s">
        <v>2972</v>
      </c>
      <c r="N1081" s="22">
        <v>3839809</v>
      </c>
      <c r="O1081" s="22" t="s">
        <v>2973</v>
      </c>
      <c r="P1081" s="26" t="s">
        <v>2974</v>
      </c>
      <c r="Q1081" s="26" t="s">
        <v>2975</v>
      </c>
      <c r="R1081" s="26" t="s">
        <v>2976</v>
      </c>
      <c r="S1081" s="27" t="s">
        <v>2977</v>
      </c>
      <c r="T1081" s="26" t="s">
        <v>2975</v>
      </c>
      <c r="U1081" s="26" t="s">
        <v>2983</v>
      </c>
      <c r="V1081" s="28">
        <v>7743</v>
      </c>
      <c r="W1081" s="29">
        <v>7743</v>
      </c>
      <c r="X1081" s="30">
        <v>43049</v>
      </c>
      <c r="Y1081" s="26" t="s">
        <v>2979</v>
      </c>
      <c r="Z1081" s="29">
        <v>4600007734</v>
      </c>
      <c r="AA1081" s="33">
        <f t="shared" si="16"/>
        <v>1</v>
      </c>
      <c r="AB1081" s="31" t="s">
        <v>2984</v>
      </c>
      <c r="AC1081" s="32" t="s">
        <v>360</v>
      </c>
      <c r="AD1081" s="32"/>
      <c r="AE1081" s="22" t="s">
        <v>2985</v>
      </c>
      <c r="AF1081" s="26" t="s">
        <v>53</v>
      </c>
      <c r="AG1081" s="22" t="s">
        <v>4911</v>
      </c>
    </row>
    <row r="1082" spans="1:33" ht="135" x14ac:dyDescent="0.25">
      <c r="A1082" s="20" t="s">
        <v>2859</v>
      </c>
      <c r="B1082" s="21"/>
      <c r="C1082" s="22" t="s">
        <v>2986</v>
      </c>
      <c r="D1082" s="36">
        <v>43049</v>
      </c>
      <c r="E1082" s="21" t="s">
        <v>4912</v>
      </c>
      <c r="F1082" s="23" t="s">
        <v>3677</v>
      </c>
      <c r="G1082" s="23" t="s">
        <v>3665</v>
      </c>
      <c r="H1082" s="24">
        <v>252845821</v>
      </c>
      <c r="I1082" s="25">
        <v>214918948</v>
      </c>
      <c r="J1082" s="23" t="s">
        <v>57</v>
      </c>
      <c r="K1082" s="23" t="s">
        <v>3576</v>
      </c>
      <c r="L1082" s="22" t="s">
        <v>2971</v>
      </c>
      <c r="M1082" s="22" t="s">
        <v>2972</v>
      </c>
      <c r="N1082" s="22">
        <v>3839809</v>
      </c>
      <c r="O1082" s="22" t="s">
        <v>2973</v>
      </c>
      <c r="P1082" s="26" t="s">
        <v>2974</v>
      </c>
      <c r="Q1082" s="26" t="s">
        <v>2975</v>
      </c>
      <c r="R1082" s="26" t="s">
        <v>2976</v>
      </c>
      <c r="S1082" s="27" t="s">
        <v>2977</v>
      </c>
      <c r="T1082" s="26" t="s">
        <v>2975</v>
      </c>
      <c r="U1082" s="26" t="s">
        <v>2978</v>
      </c>
      <c r="V1082" s="28">
        <v>7782</v>
      </c>
      <c r="W1082" s="29">
        <v>7782</v>
      </c>
      <c r="X1082" s="30">
        <v>43049</v>
      </c>
      <c r="Y1082" s="26" t="s">
        <v>2979</v>
      </c>
      <c r="Z1082" s="29">
        <v>4600007763</v>
      </c>
      <c r="AA1082" s="33">
        <f t="shared" si="16"/>
        <v>1</v>
      </c>
      <c r="AB1082" s="31" t="s">
        <v>2980</v>
      </c>
      <c r="AC1082" s="32" t="s">
        <v>360</v>
      </c>
      <c r="AD1082" s="32"/>
      <c r="AE1082" s="22" t="s">
        <v>2985</v>
      </c>
      <c r="AF1082" s="26" t="s">
        <v>53</v>
      </c>
      <c r="AG1082" s="22" t="s">
        <v>4911</v>
      </c>
    </row>
    <row r="1083" spans="1:33" ht="150" x14ac:dyDescent="0.25">
      <c r="A1083" s="20" t="s">
        <v>2859</v>
      </c>
      <c r="B1083" s="21">
        <v>80141607</v>
      </c>
      <c r="C1083" s="22" t="s">
        <v>3214</v>
      </c>
      <c r="D1083" s="36">
        <v>43129</v>
      </c>
      <c r="E1083" s="21" t="s">
        <v>4910</v>
      </c>
      <c r="F1083" s="23" t="s">
        <v>3648</v>
      </c>
      <c r="G1083" s="23" t="s">
        <v>3665</v>
      </c>
      <c r="H1083" s="24">
        <v>40000000</v>
      </c>
      <c r="I1083" s="25">
        <v>40000000</v>
      </c>
      <c r="J1083" s="23" t="s">
        <v>3579</v>
      </c>
      <c r="K1083" s="23" t="s">
        <v>47</v>
      </c>
      <c r="L1083" s="22" t="s">
        <v>3215</v>
      </c>
      <c r="M1083" s="22" t="s">
        <v>3216</v>
      </c>
      <c r="N1083" s="22">
        <v>3839819</v>
      </c>
      <c r="O1083" s="22" t="s">
        <v>3217</v>
      </c>
      <c r="P1083" s="26" t="s">
        <v>2974</v>
      </c>
      <c r="Q1083" s="26" t="s">
        <v>3218</v>
      </c>
      <c r="R1083" s="26" t="s">
        <v>3219</v>
      </c>
      <c r="S1083" s="27" t="s">
        <v>4913</v>
      </c>
      <c r="T1083" s="26" t="s">
        <v>3218</v>
      </c>
      <c r="U1083" s="26" t="s">
        <v>3220</v>
      </c>
      <c r="V1083" s="28"/>
      <c r="W1083" s="29"/>
      <c r="X1083" s="30"/>
      <c r="Y1083" s="26"/>
      <c r="Z1083" s="29"/>
      <c r="AA1083" s="33" t="str">
        <f t="shared" si="16"/>
        <v/>
      </c>
      <c r="AB1083" s="31"/>
      <c r="AC1083" s="32"/>
      <c r="AD1083" s="32"/>
      <c r="AE1083" s="22" t="s">
        <v>3215</v>
      </c>
      <c r="AF1083" s="26" t="s">
        <v>4914</v>
      </c>
      <c r="AG1083" s="22" t="s">
        <v>4915</v>
      </c>
    </row>
    <row r="1084" spans="1:33" ht="60" x14ac:dyDescent="0.25">
      <c r="A1084" s="20" t="s">
        <v>2859</v>
      </c>
      <c r="B1084" s="21">
        <v>45111616</v>
      </c>
      <c r="C1084" s="22" t="s">
        <v>3221</v>
      </c>
      <c r="D1084" s="36">
        <v>43129</v>
      </c>
      <c r="E1084" s="21" t="s">
        <v>4916</v>
      </c>
      <c r="F1084" s="23" t="s">
        <v>3655</v>
      </c>
      <c r="G1084" s="23" t="s">
        <v>3665</v>
      </c>
      <c r="H1084" s="24">
        <v>2600000</v>
      </c>
      <c r="I1084" s="25">
        <v>2600000</v>
      </c>
      <c r="J1084" s="23" t="s">
        <v>3579</v>
      </c>
      <c r="K1084" s="23" t="s">
        <v>47</v>
      </c>
      <c r="L1084" s="22" t="s">
        <v>3222</v>
      </c>
      <c r="M1084" s="22" t="s">
        <v>3223</v>
      </c>
      <c r="N1084" s="22">
        <v>3839936</v>
      </c>
      <c r="O1084" s="22" t="s">
        <v>3224</v>
      </c>
      <c r="P1084" s="26" t="s">
        <v>3225</v>
      </c>
      <c r="Q1084" s="26" t="s">
        <v>3218</v>
      </c>
      <c r="R1084" s="26" t="s">
        <v>3219</v>
      </c>
      <c r="S1084" s="27" t="s">
        <v>4913</v>
      </c>
      <c r="T1084" s="26" t="s">
        <v>3218</v>
      </c>
      <c r="U1084" s="26" t="s">
        <v>3220</v>
      </c>
      <c r="V1084" s="28"/>
      <c r="W1084" s="29"/>
      <c r="X1084" s="30"/>
      <c r="Y1084" s="26"/>
      <c r="Z1084" s="29"/>
      <c r="AA1084" s="33" t="str">
        <f t="shared" si="16"/>
        <v/>
      </c>
      <c r="AB1084" s="31"/>
      <c r="AC1084" s="32"/>
      <c r="AD1084" s="32" t="s">
        <v>4917</v>
      </c>
      <c r="AE1084" s="22" t="s">
        <v>3226</v>
      </c>
      <c r="AF1084" s="26" t="s">
        <v>4914</v>
      </c>
      <c r="AG1084" s="22" t="s">
        <v>4915</v>
      </c>
    </row>
    <row r="1085" spans="1:33" ht="75" x14ac:dyDescent="0.25">
      <c r="A1085" s="20" t="s">
        <v>2859</v>
      </c>
      <c r="B1085" s="21">
        <v>85101701</v>
      </c>
      <c r="C1085" s="22" t="s">
        <v>4918</v>
      </c>
      <c r="D1085" s="36">
        <v>43165</v>
      </c>
      <c r="E1085" s="21" t="s">
        <v>4919</v>
      </c>
      <c r="F1085" s="23" t="s">
        <v>3658</v>
      </c>
      <c r="G1085" s="23" t="s">
        <v>3660</v>
      </c>
      <c r="H1085" s="24">
        <v>280000000</v>
      </c>
      <c r="I1085" s="25">
        <v>280000000</v>
      </c>
      <c r="J1085" s="23" t="s">
        <v>3579</v>
      </c>
      <c r="K1085" s="23" t="s">
        <v>47</v>
      </c>
      <c r="L1085" s="22" t="s">
        <v>3227</v>
      </c>
      <c r="M1085" s="22" t="s">
        <v>49</v>
      </c>
      <c r="N1085" s="22">
        <v>3839868</v>
      </c>
      <c r="O1085" s="22" t="s">
        <v>3228</v>
      </c>
      <c r="P1085" s="26" t="s">
        <v>3230</v>
      </c>
      <c r="Q1085" s="26" t="s">
        <v>3229</v>
      </c>
      <c r="R1085" s="26" t="s">
        <v>3230</v>
      </c>
      <c r="S1085" s="27" t="s">
        <v>3231</v>
      </c>
      <c r="T1085" s="26" t="s">
        <v>3229</v>
      </c>
      <c r="U1085" s="26" t="s">
        <v>4920</v>
      </c>
      <c r="V1085" s="28"/>
      <c r="W1085" s="29"/>
      <c r="X1085" s="30"/>
      <c r="Y1085" s="26"/>
      <c r="Z1085" s="29"/>
      <c r="AA1085" s="33" t="str">
        <f t="shared" si="16"/>
        <v/>
      </c>
      <c r="AB1085" s="31"/>
      <c r="AC1085" s="32"/>
      <c r="AD1085" s="32"/>
      <c r="AE1085" s="22" t="s">
        <v>4921</v>
      </c>
      <c r="AF1085" s="26" t="s">
        <v>53</v>
      </c>
      <c r="AG1085" s="22" t="s">
        <v>4915</v>
      </c>
    </row>
    <row r="1086" spans="1:33" ht="90" x14ac:dyDescent="0.25">
      <c r="A1086" s="20" t="s">
        <v>2859</v>
      </c>
      <c r="B1086" s="21">
        <v>80000000</v>
      </c>
      <c r="C1086" s="22" t="s">
        <v>3211</v>
      </c>
      <c r="D1086" s="36">
        <v>43060</v>
      </c>
      <c r="E1086" s="21" t="s">
        <v>3780</v>
      </c>
      <c r="F1086" s="23" t="s">
        <v>3677</v>
      </c>
      <c r="G1086" s="23" t="s">
        <v>3660</v>
      </c>
      <c r="H1086" s="24">
        <v>11446717400</v>
      </c>
      <c r="I1086" s="25">
        <v>3338369000</v>
      </c>
      <c r="J1086" s="23" t="s">
        <v>57</v>
      </c>
      <c r="K1086" s="23" t="s">
        <v>3576</v>
      </c>
      <c r="L1086" s="22" t="s">
        <v>3232</v>
      </c>
      <c r="M1086" s="22" t="s">
        <v>749</v>
      </c>
      <c r="N1086" s="22">
        <v>3839830</v>
      </c>
      <c r="O1086" s="22" t="s">
        <v>3233</v>
      </c>
      <c r="P1086" s="26" t="s">
        <v>2974</v>
      </c>
      <c r="Q1086" s="26"/>
      <c r="R1086" s="26"/>
      <c r="S1086" s="27" t="s">
        <v>3234</v>
      </c>
      <c r="T1086" s="26"/>
      <c r="U1086" s="26"/>
      <c r="V1086" s="28">
        <v>7966</v>
      </c>
      <c r="W1086" s="29">
        <v>17329</v>
      </c>
      <c r="X1086" s="30">
        <v>43049</v>
      </c>
      <c r="Y1086" s="26" t="s">
        <v>47</v>
      </c>
      <c r="Z1086" s="29">
        <v>4600007919</v>
      </c>
      <c r="AA1086" s="33">
        <f t="shared" si="16"/>
        <v>1</v>
      </c>
      <c r="AB1086" s="31" t="s">
        <v>3212</v>
      </c>
      <c r="AC1086" s="32" t="s">
        <v>360</v>
      </c>
      <c r="AD1086" s="32" t="s">
        <v>3213</v>
      </c>
      <c r="AE1086" s="22" t="s">
        <v>3075</v>
      </c>
      <c r="AF1086" s="26" t="s">
        <v>53</v>
      </c>
      <c r="AG1086" s="22" t="s">
        <v>4911</v>
      </c>
    </row>
    <row r="1087" spans="1:33" ht="150" x14ac:dyDescent="0.25">
      <c r="A1087" s="20" t="s">
        <v>2859</v>
      </c>
      <c r="B1087" s="21">
        <v>81112200</v>
      </c>
      <c r="C1087" s="22" t="s">
        <v>4922</v>
      </c>
      <c r="D1087" s="36">
        <v>43118</v>
      </c>
      <c r="E1087" s="21" t="s">
        <v>4923</v>
      </c>
      <c r="F1087" s="23" t="s">
        <v>4924</v>
      </c>
      <c r="G1087" s="23" t="s">
        <v>3660</v>
      </c>
      <c r="H1087" s="24">
        <v>893312835</v>
      </c>
      <c r="I1087" s="25">
        <v>893312835</v>
      </c>
      <c r="J1087" s="23" t="s">
        <v>3579</v>
      </c>
      <c r="K1087" s="23" t="s">
        <v>47</v>
      </c>
      <c r="L1087" s="22" t="s">
        <v>4925</v>
      </c>
      <c r="M1087" s="22" t="s">
        <v>749</v>
      </c>
      <c r="N1087" s="22">
        <v>3839394</v>
      </c>
      <c r="O1087" s="22" t="s">
        <v>4926</v>
      </c>
      <c r="P1087" s="26" t="s">
        <v>4927</v>
      </c>
      <c r="Q1087" s="26" t="s">
        <v>4928</v>
      </c>
      <c r="R1087" s="26" t="s">
        <v>4927</v>
      </c>
      <c r="S1087" s="27" t="s">
        <v>4929</v>
      </c>
      <c r="T1087" s="26" t="s">
        <v>4930</v>
      </c>
      <c r="U1087" s="26"/>
      <c r="V1087" s="28">
        <v>8056</v>
      </c>
      <c r="W1087" s="29">
        <v>20714</v>
      </c>
      <c r="X1087" s="30" t="s">
        <v>4931</v>
      </c>
      <c r="Y1087" s="26" t="s">
        <v>47</v>
      </c>
      <c r="Z1087" s="29">
        <v>4600008042</v>
      </c>
      <c r="AA1087" s="33">
        <f t="shared" si="16"/>
        <v>1</v>
      </c>
      <c r="AB1087" s="31" t="s">
        <v>4932</v>
      </c>
      <c r="AC1087" s="32" t="s">
        <v>360</v>
      </c>
      <c r="AD1087" s="32"/>
      <c r="AE1087" s="22" t="s">
        <v>4933</v>
      </c>
      <c r="AF1087" s="26" t="s">
        <v>599</v>
      </c>
      <c r="AG1087" s="22" t="s">
        <v>4911</v>
      </c>
    </row>
    <row r="1088" spans="1:33" ht="45" x14ac:dyDescent="0.25">
      <c r="A1088" s="20" t="s">
        <v>2859</v>
      </c>
      <c r="B1088" s="21">
        <v>15101500</v>
      </c>
      <c r="C1088" s="22" t="s">
        <v>3325</v>
      </c>
      <c r="D1088" s="36">
        <v>43102</v>
      </c>
      <c r="E1088" s="21" t="s">
        <v>4201</v>
      </c>
      <c r="F1088" s="23" t="s">
        <v>4118</v>
      </c>
      <c r="G1088" s="23" t="s">
        <v>3665</v>
      </c>
      <c r="H1088" s="24">
        <v>230832501</v>
      </c>
      <c r="I1088" s="25">
        <v>230832501</v>
      </c>
      <c r="J1088" s="23" t="s">
        <v>3579</v>
      </c>
      <c r="K1088" s="23" t="s">
        <v>47</v>
      </c>
      <c r="L1088" s="22" t="s">
        <v>3326</v>
      </c>
      <c r="M1088" s="22" t="s">
        <v>3327</v>
      </c>
      <c r="N1088" s="22">
        <v>3839761</v>
      </c>
      <c r="O1088" s="22" t="s">
        <v>3328</v>
      </c>
      <c r="P1088" s="26" t="s">
        <v>2974</v>
      </c>
      <c r="Q1088" s="26" t="s">
        <v>3329</v>
      </c>
      <c r="R1088" s="26" t="s">
        <v>3330</v>
      </c>
      <c r="S1088" s="27" t="s">
        <v>3331</v>
      </c>
      <c r="T1088" s="26" t="s">
        <v>3329</v>
      </c>
      <c r="U1088" s="26" t="s">
        <v>3332</v>
      </c>
      <c r="V1088" s="28">
        <v>8017</v>
      </c>
      <c r="W1088" s="29">
        <v>19937</v>
      </c>
      <c r="X1088" s="30">
        <v>43119</v>
      </c>
      <c r="Y1088" s="26" t="s">
        <v>47</v>
      </c>
      <c r="Z1088" s="29">
        <v>4600007993</v>
      </c>
      <c r="AA1088" s="33">
        <f t="shared" si="16"/>
        <v>1</v>
      </c>
      <c r="AB1088" s="31" t="s">
        <v>4934</v>
      </c>
      <c r="AC1088" s="32" t="s">
        <v>360</v>
      </c>
      <c r="AD1088" s="32" t="s">
        <v>4935</v>
      </c>
      <c r="AE1088" s="22" t="s">
        <v>3333</v>
      </c>
      <c r="AF1088" s="26" t="s">
        <v>53</v>
      </c>
      <c r="AG1088" s="22" t="s">
        <v>4936</v>
      </c>
    </row>
    <row r="1089" spans="1:33" ht="60" x14ac:dyDescent="0.25">
      <c r="A1089" s="20" t="s">
        <v>2859</v>
      </c>
      <c r="B1089" s="21">
        <v>15101500</v>
      </c>
      <c r="C1089" s="22" t="s">
        <v>3325</v>
      </c>
      <c r="D1089" s="36">
        <v>43131</v>
      </c>
      <c r="E1089" s="21" t="s">
        <v>4201</v>
      </c>
      <c r="F1089" s="23" t="s">
        <v>4118</v>
      </c>
      <c r="G1089" s="23" t="s">
        <v>3665</v>
      </c>
      <c r="H1089" s="24">
        <v>260458062</v>
      </c>
      <c r="I1089" s="25">
        <v>260458062</v>
      </c>
      <c r="J1089" s="23" t="s">
        <v>3579</v>
      </c>
      <c r="K1089" s="23" t="s">
        <v>47</v>
      </c>
      <c r="L1089" s="22" t="s">
        <v>3334</v>
      </c>
      <c r="M1089" s="22" t="s">
        <v>3335</v>
      </c>
      <c r="N1089" s="22">
        <v>3839020</v>
      </c>
      <c r="O1089" s="22" t="s">
        <v>3336</v>
      </c>
      <c r="P1089" s="26" t="s">
        <v>2974</v>
      </c>
      <c r="Q1089" s="26" t="s">
        <v>3329</v>
      </c>
      <c r="R1089" s="26" t="s">
        <v>3330</v>
      </c>
      <c r="S1089" s="27" t="s">
        <v>3331</v>
      </c>
      <c r="T1089" s="26" t="s">
        <v>3329</v>
      </c>
      <c r="U1089" s="26" t="s">
        <v>3332</v>
      </c>
      <c r="V1089" s="28">
        <v>8017</v>
      </c>
      <c r="W1089" s="29">
        <v>19937</v>
      </c>
      <c r="X1089" s="30">
        <v>43119</v>
      </c>
      <c r="Y1089" s="26" t="s">
        <v>47</v>
      </c>
      <c r="Z1089" s="29">
        <v>4600007993</v>
      </c>
      <c r="AA1089" s="33">
        <f t="shared" si="16"/>
        <v>1</v>
      </c>
      <c r="AB1089" s="31" t="s">
        <v>4934</v>
      </c>
      <c r="AC1089" s="32" t="s">
        <v>360</v>
      </c>
      <c r="AD1089" s="32"/>
      <c r="AE1089" s="22" t="s">
        <v>3333</v>
      </c>
      <c r="AF1089" s="26" t="s">
        <v>53</v>
      </c>
      <c r="AG1089" s="22" t="s">
        <v>4936</v>
      </c>
    </row>
    <row r="1090" spans="1:33" ht="45" x14ac:dyDescent="0.25">
      <c r="A1090" s="20" t="s">
        <v>2859</v>
      </c>
      <c r="B1090" s="21">
        <v>78181800</v>
      </c>
      <c r="C1090" s="22" t="s">
        <v>3337</v>
      </c>
      <c r="D1090" s="36">
        <v>43102</v>
      </c>
      <c r="E1090" s="21" t="s">
        <v>4629</v>
      </c>
      <c r="F1090" s="23" t="s">
        <v>3648</v>
      </c>
      <c r="G1090" s="23" t="s">
        <v>3665</v>
      </c>
      <c r="H1090" s="24">
        <v>60156142</v>
      </c>
      <c r="I1090" s="25">
        <v>60156142</v>
      </c>
      <c r="J1090" s="23" t="s">
        <v>3579</v>
      </c>
      <c r="K1090" s="23" t="s">
        <v>47</v>
      </c>
      <c r="L1090" s="22" t="s">
        <v>3326</v>
      </c>
      <c r="M1090" s="22" t="s">
        <v>3327</v>
      </c>
      <c r="N1090" s="22">
        <v>3839761</v>
      </c>
      <c r="O1090" s="22" t="s">
        <v>3328</v>
      </c>
      <c r="P1090" s="26" t="s">
        <v>2974</v>
      </c>
      <c r="Q1090" s="26" t="s">
        <v>3329</v>
      </c>
      <c r="R1090" s="26" t="s">
        <v>3330</v>
      </c>
      <c r="S1090" s="27" t="s">
        <v>3331</v>
      </c>
      <c r="T1090" s="26" t="s">
        <v>3329</v>
      </c>
      <c r="U1090" s="26" t="s">
        <v>3332</v>
      </c>
      <c r="V1090" s="28"/>
      <c r="W1090" s="29"/>
      <c r="X1090" s="30"/>
      <c r="Y1090" s="26"/>
      <c r="Z1090" s="29"/>
      <c r="AA1090" s="33" t="str">
        <f t="shared" si="16"/>
        <v/>
      </c>
      <c r="AB1090" s="31"/>
      <c r="AC1090" s="32"/>
      <c r="AD1090" s="32"/>
      <c r="AE1090" s="22" t="s">
        <v>3333</v>
      </c>
      <c r="AF1090" s="26" t="s">
        <v>53</v>
      </c>
      <c r="AG1090" s="22" t="s">
        <v>4936</v>
      </c>
    </row>
    <row r="1091" spans="1:33" ht="75" x14ac:dyDescent="0.25">
      <c r="A1091" s="20" t="s">
        <v>2859</v>
      </c>
      <c r="B1091" s="21">
        <v>78181800</v>
      </c>
      <c r="C1091" s="22" t="s">
        <v>4937</v>
      </c>
      <c r="D1091" s="36">
        <v>43102</v>
      </c>
      <c r="E1091" s="21" t="s">
        <v>4844</v>
      </c>
      <c r="F1091" s="23" t="s">
        <v>4118</v>
      </c>
      <c r="G1091" s="23" t="s">
        <v>3665</v>
      </c>
      <c r="H1091" s="24">
        <v>238224232</v>
      </c>
      <c r="I1091" s="25">
        <v>238224232</v>
      </c>
      <c r="J1091" s="23" t="s">
        <v>3579</v>
      </c>
      <c r="K1091" s="23" t="s">
        <v>47</v>
      </c>
      <c r="L1091" s="22" t="s">
        <v>3326</v>
      </c>
      <c r="M1091" s="22" t="s">
        <v>3327</v>
      </c>
      <c r="N1091" s="22">
        <v>3839761</v>
      </c>
      <c r="O1091" s="22" t="s">
        <v>3328</v>
      </c>
      <c r="P1091" s="26" t="s">
        <v>2974</v>
      </c>
      <c r="Q1091" s="26" t="s">
        <v>3329</v>
      </c>
      <c r="R1091" s="26" t="s">
        <v>3330</v>
      </c>
      <c r="S1091" s="27" t="s">
        <v>3331</v>
      </c>
      <c r="T1091" s="26" t="s">
        <v>3329</v>
      </c>
      <c r="U1091" s="26" t="s">
        <v>3332</v>
      </c>
      <c r="V1091" s="28">
        <v>8028</v>
      </c>
      <c r="W1091" s="29">
        <v>20508</v>
      </c>
      <c r="X1091" s="30">
        <v>43126</v>
      </c>
      <c r="Y1091" s="26" t="s">
        <v>47</v>
      </c>
      <c r="Z1091" s="29">
        <v>4600008055</v>
      </c>
      <c r="AA1091" s="33">
        <f t="shared" si="16"/>
        <v>1</v>
      </c>
      <c r="AB1091" s="31" t="s">
        <v>4938</v>
      </c>
      <c r="AC1091" s="32" t="s">
        <v>360</v>
      </c>
      <c r="AD1091" s="32"/>
      <c r="AE1091" s="22" t="s">
        <v>3338</v>
      </c>
      <c r="AF1091" s="26" t="s">
        <v>53</v>
      </c>
      <c r="AG1091" s="22" t="s">
        <v>4936</v>
      </c>
    </row>
    <row r="1092" spans="1:33" ht="105" x14ac:dyDescent="0.25">
      <c r="A1092" s="20" t="s">
        <v>2859</v>
      </c>
      <c r="B1092" s="21">
        <v>80111700</v>
      </c>
      <c r="C1092" s="22" t="s">
        <v>3339</v>
      </c>
      <c r="D1092" s="36">
        <v>43102</v>
      </c>
      <c r="E1092" s="21" t="s">
        <v>4629</v>
      </c>
      <c r="F1092" s="23" t="s">
        <v>4144</v>
      </c>
      <c r="G1092" s="23" t="s">
        <v>3665</v>
      </c>
      <c r="H1092" s="24">
        <v>67224112</v>
      </c>
      <c r="I1092" s="25">
        <v>67224112</v>
      </c>
      <c r="J1092" s="23" t="s">
        <v>3579</v>
      </c>
      <c r="K1092" s="23" t="s">
        <v>47</v>
      </c>
      <c r="L1092" s="22" t="s">
        <v>3326</v>
      </c>
      <c r="M1092" s="22" t="s">
        <v>3327</v>
      </c>
      <c r="N1092" s="22">
        <v>3839761</v>
      </c>
      <c r="O1092" s="22" t="s">
        <v>3328</v>
      </c>
      <c r="P1092" s="26" t="s">
        <v>2974</v>
      </c>
      <c r="Q1092" s="26" t="s">
        <v>3329</v>
      </c>
      <c r="R1092" s="26" t="s">
        <v>3330</v>
      </c>
      <c r="S1092" s="27" t="s">
        <v>3331</v>
      </c>
      <c r="T1092" s="26" t="s">
        <v>3329</v>
      </c>
      <c r="U1092" s="26" t="s">
        <v>3332</v>
      </c>
      <c r="V1092" s="28">
        <v>8026</v>
      </c>
      <c r="W1092" s="29">
        <v>20506</v>
      </c>
      <c r="X1092" s="30">
        <v>43126</v>
      </c>
      <c r="Y1092" s="26" t="s">
        <v>47</v>
      </c>
      <c r="Z1092" s="29">
        <v>4600008053</v>
      </c>
      <c r="AA1092" s="33">
        <f t="shared" si="16"/>
        <v>1</v>
      </c>
      <c r="AB1092" s="31" t="s">
        <v>4939</v>
      </c>
      <c r="AC1092" s="32" t="s">
        <v>360</v>
      </c>
      <c r="AD1092" s="32"/>
      <c r="AE1092" s="22" t="s">
        <v>3338</v>
      </c>
      <c r="AF1092" s="26" t="s">
        <v>53</v>
      </c>
      <c r="AG1092" s="22" t="s">
        <v>4936</v>
      </c>
    </row>
    <row r="1093" spans="1:33" ht="75" x14ac:dyDescent="0.25">
      <c r="A1093" s="20" t="s">
        <v>2859</v>
      </c>
      <c r="B1093" s="21">
        <v>80131502</v>
      </c>
      <c r="C1093" s="22" t="s">
        <v>3341</v>
      </c>
      <c r="D1093" s="36">
        <v>43102</v>
      </c>
      <c r="E1093" s="21" t="s">
        <v>4201</v>
      </c>
      <c r="F1093" s="23" t="s">
        <v>3691</v>
      </c>
      <c r="G1093" s="23" t="s">
        <v>3665</v>
      </c>
      <c r="H1093" s="24">
        <v>155389692</v>
      </c>
      <c r="I1093" s="25">
        <v>155389692</v>
      </c>
      <c r="J1093" s="23" t="s">
        <v>3579</v>
      </c>
      <c r="K1093" s="23" t="s">
        <v>47</v>
      </c>
      <c r="L1093" s="22" t="s">
        <v>3326</v>
      </c>
      <c r="M1093" s="22" t="s">
        <v>3327</v>
      </c>
      <c r="N1093" s="22">
        <v>3839761</v>
      </c>
      <c r="O1093" s="22" t="s">
        <v>3328</v>
      </c>
      <c r="P1093" s="26" t="s">
        <v>2974</v>
      </c>
      <c r="Q1093" s="26" t="s">
        <v>3329</v>
      </c>
      <c r="R1093" s="26" t="s">
        <v>3330</v>
      </c>
      <c r="S1093" s="27" t="s">
        <v>3331</v>
      </c>
      <c r="T1093" s="26" t="s">
        <v>3329</v>
      </c>
      <c r="U1093" s="26" t="s">
        <v>3332</v>
      </c>
      <c r="V1093" s="28" t="s">
        <v>4940</v>
      </c>
      <c r="W1093" s="29">
        <v>20081</v>
      </c>
      <c r="X1093" s="30">
        <v>43089</v>
      </c>
      <c r="Y1093" s="26" t="s">
        <v>47</v>
      </c>
      <c r="Z1093" s="29" t="s">
        <v>4940</v>
      </c>
      <c r="AA1093" s="33">
        <f t="shared" si="16"/>
        <v>1</v>
      </c>
      <c r="AB1093" s="31" t="s">
        <v>4941</v>
      </c>
      <c r="AC1093" s="32" t="s">
        <v>360</v>
      </c>
      <c r="AD1093" s="32"/>
      <c r="AE1093" s="22" t="s">
        <v>3333</v>
      </c>
      <c r="AF1093" s="26" t="s">
        <v>53</v>
      </c>
      <c r="AG1093" s="22" t="s">
        <v>4936</v>
      </c>
    </row>
    <row r="1094" spans="1:33" ht="75" x14ac:dyDescent="0.25">
      <c r="A1094" s="20" t="s">
        <v>2859</v>
      </c>
      <c r="B1094" s="21" t="s">
        <v>3342</v>
      </c>
      <c r="C1094" s="22" t="s">
        <v>3343</v>
      </c>
      <c r="D1094" s="36">
        <v>43102</v>
      </c>
      <c r="E1094" s="21" t="s">
        <v>4629</v>
      </c>
      <c r="F1094" s="23" t="s">
        <v>4144</v>
      </c>
      <c r="G1094" s="23" t="s">
        <v>3665</v>
      </c>
      <c r="H1094" s="24">
        <v>31875603</v>
      </c>
      <c r="I1094" s="25">
        <v>31875603</v>
      </c>
      <c r="J1094" s="23" t="s">
        <v>3579</v>
      </c>
      <c r="K1094" s="23" t="s">
        <v>47</v>
      </c>
      <c r="L1094" s="22" t="s">
        <v>3326</v>
      </c>
      <c r="M1094" s="22" t="s">
        <v>3327</v>
      </c>
      <c r="N1094" s="22">
        <v>3839761</v>
      </c>
      <c r="O1094" s="22" t="s">
        <v>3328</v>
      </c>
      <c r="P1094" s="26" t="s">
        <v>2974</v>
      </c>
      <c r="Q1094" s="26" t="s">
        <v>3329</v>
      </c>
      <c r="R1094" s="26" t="s">
        <v>3330</v>
      </c>
      <c r="S1094" s="27" t="s">
        <v>3331</v>
      </c>
      <c r="T1094" s="26" t="s">
        <v>3329</v>
      </c>
      <c r="U1094" s="26" t="s">
        <v>3332</v>
      </c>
      <c r="V1094" s="28">
        <v>8027</v>
      </c>
      <c r="W1094" s="29">
        <v>20019</v>
      </c>
      <c r="X1094" s="30">
        <v>43126</v>
      </c>
      <c r="Y1094" s="26" t="s">
        <v>47</v>
      </c>
      <c r="Z1094" s="29">
        <v>4600008046</v>
      </c>
      <c r="AA1094" s="33">
        <f t="shared" si="16"/>
        <v>1</v>
      </c>
      <c r="AB1094" s="31" t="s">
        <v>4942</v>
      </c>
      <c r="AC1094" s="32" t="s">
        <v>360</v>
      </c>
      <c r="AD1094" s="32"/>
      <c r="AE1094" s="22" t="s">
        <v>4943</v>
      </c>
      <c r="AF1094" s="26" t="s">
        <v>53</v>
      </c>
      <c r="AG1094" s="22" t="s">
        <v>4936</v>
      </c>
    </row>
    <row r="1095" spans="1:33" ht="75" x14ac:dyDescent="0.25">
      <c r="A1095" s="20" t="s">
        <v>2859</v>
      </c>
      <c r="B1095" s="21" t="s">
        <v>3342</v>
      </c>
      <c r="C1095" s="22" t="s">
        <v>3343</v>
      </c>
      <c r="D1095" s="36">
        <v>43102</v>
      </c>
      <c r="E1095" s="21" t="s">
        <v>4629</v>
      </c>
      <c r="F1095" s="23" t="s">
        <v>4144</v>
      </c>
      <c r="G1095" s="23" t="s">
        <v>3665</v>
      </c>
      <c r="H1095" s="24">
        <v>13660973</v>
      </c>
      <c r="I1095" s="25">
        <v>13660973</v>
      </c>
      <c r="J1095" s="23" t="s">
        <v>3579</v>
      </c>
      <c r="K1095" s="23" t="s">
        <v>47</v>
      </c>
      <c r="L1095" s="22" t="s">
        <v>3334</v>
      </c>
      <c r="M1095" s="22" t="s">
        <v>3335</v>
      </c>
      <c r="N1095" s="22">
        <v>3839020</v>
      </c>
      <c r="O1095" s="22" t="s">
        <v>3336</v>
      </c>
      <c r="P1095" s="26" t="s">
        <v>2974</v>
      </c>
      <c r="Q1095" s="26" t="s">
        <v>3329</v>
      </c>
      <c r="R1095" s="26" t="s">
        <v>3330</v>
      </c>
      <c r="S1095" s="27" t="s">
        <v>3183</v>
      </c>
      <c r="T1095" s="26" t="s">
        <v>3329</v>
      </c>
      <c r="U1095" s="26" t="s">
        <v>3332</v>
      </c>
      <c r="V1095" s="28">
        <v>8027</v>
      </c>
      <c r="W1095" s="29">
        <v>20019</v>
      </c>
      <c r="X1095" s="30">
        <v>43126</v>
      </c>
      <c r="Y1095" s="26" t="s">
        <v>47</v>
      </c>
      <c r="Z1095" s="29">
        <v>4600008046</v>
      </c>
      <c r="AA1095" s="33">
        <f t="shared" si="16"/>
        <v>1</v>
      </c>
      <c r="AB1095" s="31" t="s">
        <v>4942</v>
      </c>
      <c r="AC1095" s="32" t="s">
        <v>360</v>
      </c>
      <c r="AD1095" s="32"/>
      <c r="AE1095" s="22" t="s">
        <v>3344</v>
      </c>
      <c r="AF1095" s="26" t="s">
        <v>53</v>
      </c>
      <c r="AG1095" s="22" t="s">
        <v>4936</v>
      </c>
    </row>
    <row r="1096" spans="1:33" ht="105" x14ac:dyDescent="0.25">
      <c r="A1096" s="20" t="s">
        <v>2859</v>
      </c>
      <c r="B1096" s="21">
        <v>80111700</v>
      </c>
      <c r="C1096" s="22" t="s">
        <v>3340</v>
      </c>
      <c r="D1096" s="36">
        <v>43101</v>
      </c>
      <c r="E1096" s="21" t="s">
        <v>3786</v>
      </c>
      <c r="F1096" s="23" t="s">
        <v>4144</v>
      </c>
      <c r="G1096" s="23" t="s">
        <v>3665</v>
      </c>
      <c r="H1096" s="24">
        <v>79273477</v>
      </c>
      <c r="I1096" s="25">
        <v>79273477</v>
      </c>
      <c r="J1096" s="23" t="s">
        <v>3579</v>
      </c>
      <c r="K1096" s="23" t="s">
        <v>47</v>
      </c>
      <c r="L1096" s="22" t="s">
        <v>3326</v>
      </c>
      <c r="M1096" s="22" t="s">
        <v>3327</v>
      </c>
      <c r="N1096" s="22">
        <v>3839761</v>
      </c>
      <c r="O1096" s="22" t="s">
        <v>3328</v>
      </c>
      <c r="P1096" s="26" t="s">
        <v>2974</v>
      </c>
      <c r="Q1096" s="26" t="s">
        <v>3329</v>
      </c>
      <c r="R1096" s="26" t="s">
        <v>3330</v>
      </c>
      <c r="S1096" s="27" t="s">
        <v>3331</v>
      </c>
      <c r="T1096" s="26" t="s">
        <v>3329</v>
      </c>
      <c r="U1096" s="26" t="s">
        <v>3332</v>
      </c>
      <c r="V1096" s="28">
        <v>8044</v>
      </c>
      <c r="W1096" s="29" t="s">
        <v>4944</v>
      </c>
      <c r="X1096" s="30">
        <v>43126</v>
      </c>
      <c r="Y1096" s="26" t="s">
        <v>47</v>
      </c>
      <c r="Z1096" s="29">
        <v>460008041</v>
      </c>
      <c r="AA1096" s="33">
        <f t="shared" si="16"/>
        <v>1</v>
      </c>
      <c r="AB1096" s="31" t="s">
        <v>4945</v>
      </c>
      <c r="AC1096" s="32" t="s">
        <v>360</v>
      </c>
      <c r="AD1096" s="32"/>
      <c r="AE1096" s="22" t="s">
        <v>3333</v>
      </c>
      <c r="AF1096" s="26" t="s">
        <v>53</v>
      </c>
      <c r="AG1096" s="22" t="s">
        <v>4936</v>
      </c>
    </row>
    <row r="1097" spans="1:33" ht="75" x14ac:dyDescent="0.25">
      <c r="A1097" s="20" t="s">
        <v>2859</v>
      </c>
      <c r="B1097" s="21">
        <v>85101701</v>
      </c>
      <c r="C1097" s="22" t="s">
        <v>3314</v>
      </c>
      <c r="D1097" s="36">
        <v>43132</v>
      </c>
      <c r="E1097" s="21" t="s">
        <v>3558</v>
      </c>
      <c r="F1097" s="23" t="s">
        <v>3658</v>
      </c>
      <c r="G1097" s="23" t="s">
        <v>3665</v>
      </c>
      <c r="H1097" s="24">
        <v>341248000</v>
      </c>
      <c r="I1097" s="25">
        <v>221248000</v>
      </c>
      <c r="J1097" s="23" t="s">
        <v>3579</v>
      </c>
      <c r="K1097" s="23" t="s">
        <v>47</v>
      </c>
      <c r="L1097" s="22" t="s">
        <v>3315</v>
      </c>
      <c r="M1097" s="22" t="s">
        <v>3316</v>
      </c>
      <c r="N1097" s="22" t="s">
        <v>3317</v>
      </c>
      <c r="O1097" s="22" t="s">
        <v>3318</v>
      </c>
      <c r="P1097" s="26" t="s">
        <v>3319</v>
      </c>
      <c r="Q1097" s="26" t="s">
        <v>3320</v>
      </c>
      <c r="R1097" s="26" t="s">
        <v>3321</v>
      </c>
      <c r="S1097" s="27" t="s">
        <v>3322</v>
      </c>
      <c r="T1097" s="26" t="s">
        <v>3323</v>
      </c>
      <c r="U1097" s="26" t="s">
        <v>3324</v>
      </c>
      <c r="V1097" s="28"/>
      <c r="W1097" s="29"/>
      <c r="X1097" s="30"/>
      <c r="Y1097" s="26"/>
      <c r="Z1097" s="29"/>
      <c r="AA1097" s="33" t="str">
        <f t="shared" si="16"/>
        <v/>
      </c>
      <c r="AB1097" s="31"/>
      <c r="AC1097" s="32"/>
      <c r="AD1097" s="32"/>
      <c r="AE1097" s="22" t="s">
        <v>3315</v>
      </c>
      <c r="AF1097" s="26" t="s">
        <v>53</v>
      </c>
      <c r="AG1097" s="22" t="s">
        <v>411</v>
      </c>
    </row>
    <row r="1098" spans="1:33" ht="75" x14ac:dyDescent="0.25">
      <c r="A1098" s="20" t="s">
        <v>2859</v>
      </c>
      <c r="B1098" s="21">
        <v>85101701</v>
      </c>
      <c r="C1098" s="22" t="s">
        <v>3314</v>
      </c>
      <c r="D1098" s="36">
        <v>43132</v>
      </c>
      <c r="E1098" s="21" t="s">
        <v>3558</v>
      </c>
      <c r="F1098" s="23" t="s">
        <v>3658</v>
      </c>
      <c r="G1098" s="23" t="s">
        <v>3660</v>
      </c>
      <c r="H1098" s="24">
        <v>341248000</v>
      </c>
      <c r="I1098" s="25">
        <v>120000000</v>
      </c>
      <c r="J1098" s="23" t="s">
        <v>3579</v>
      </c>
      <c r="K1098" s="23" t="s">
        <v>47</v>
      </c>
      <c r="L1098" s="22" t="s">
        <v>3315</v>
      </c>
      <c r="M1098" s="22" t="s">
        <v>3316</v>
      </c>
      <c r="N1098" s="22" t="s">
        <v>3317</v>
      </c>
      <c r="O1098" s="22" t="s">
        <v>3318</v>
      </c>
      <c r="P1098" s="26" t="s">
        <v>3319</v>
      </c>
      <c r="Q1098" s="26" t="s">
        <v>3320</v>
      </c>
      <c r="R1098" s="26" t="s">
        <v>3321</v>
      </c>
      <c r="S1098" s="27" t="s">
        <v>3322</v>
      </c>
      <c r="T1098" s="26" t="s">
        <v>3323</v>
      </c>
      <c r="U1098" s="26" t="s">
        <v>3324</v>
      </c>
      <c r="V1098" s="28"/>
      <c r="W1098" s="29"/>
      <c r="X1098" s="30"/>
      <c r="Y1098" s="26"/>
      <c r="Z1098" s="29"/>
      <c r="AA1098" s="33" t="str">
        <f t="shared" si="16"/>
        <v/>
      </c>
      <c r="AB1098" s="31"/>
      <c r="AC1098" s="32"/>
      <c r="AD1098" s="32"/>
      <c r="AE1098" s="22" t="s">
        <v>3315</v>
      </c>
      <c r="AF1098" s="26" t="s">
        <v>53</v>
      </c>
      <c r="AG1098" s="22" t="s">
        <v>411</v>
      </c>
    </row>
    <row r="1099" spans="1:33" ht="105" x14ac:dyDescent="0.25">
      <c r="A1099" s="20" t="s">
        <v>2859</v>
      </c>
      <c r="B1099" s="21">
        <v>85101501</v>
      </c>
      <c r="C1099" s="22" t="s">
        <v>2987</v>
      </c>
      <c r="D1099" s="36">
        <v>43049</v>
      </c>
      <c r="E1099" s="21" t="s">
        <v>3566</v>
      </c>
      <c r="F1099" s="23" t="s">
        <v>3677</v>
      </c>
      <c r="G1099" s="23" t="s">
        <v>3660</v>
      </c>
      <c r="H1099" s="24">
        <v>5550000000</v>
      </c>
      <c r="I1099" s="25">
        <v>3000000000</v>
      </c>
      <c r="J1099" s="23" t="s">
        <v>57</v>
      </c>
      <c r="K1099" s="23" t="s">
        <v>3576</v>
      </c>
      <c r="L1099" s="22" t="s">
        <v>2988</v>
      </c>
      <c r="M1099" s="22" t="s">
        <v>2989</v>
      </c>
      <c r="N1099" s="22" t="s">
        <v>2990</v>
      </c>
      <c r="O1099" s="22" t="s">
        <v>2991</v>
      </c>
      <c r="P1099" s="26" t="s">
        <v>2974</v>
      </c>
      <c r="Q1099" s="26" t="s">
        <v>2992</v>
      </c>
      <c r="R1099" s="26" t="s">
        <v>2993</v>
      </c>
      <c r="S1099" s="27" t="s">
        <v>2994</v>
      </c>
      <c r="T1099" s="26" t="s">
        <v>2992</v>
      </c>
      <c r="U1099" s="26" t="s">
        <v>2995</v>
      </c>
      <c r="V1099" s="28">
        <v>7636</v>
      </c>
      <c r="W1099" s="29">
        <v>18484</v>
      </c>
      <c r="X1099" s="30"/>
      <c r="Y1099" s="26"/>
      <c r="Z1099" s="29">
        <v>4600007700</v>
      </c>
      <c r="AA1099" s="33" t="str">
        <f t="shared" si="16"/>
        <v>Información incompleta</v>
      </c>
      <c r="AB1099" s="31" t="s">
        <v>2996</v>
      </c>
      <c r="AC1099" s="32" t="s">
        <v>360</v>
      </c>
      <c r="AD1099" s="32" t="s">
        <v>2997</v>
      </c>
      <c r="AE1099" s="22" t="s">
        <v>2998</v>
      </c>
      <c r="AF1099" s="26" t="s">
        <v>53</v>
      </c>
      <c r="AG1099" s="22" t="s">
        <v>4946</v>
      </c>
    </row>
    <row r="1100" spans="1:33" ht="120" x14ac:dyDescent="0.25">
      <c r="A1100" s="20" t="s">
        <v>2859</v>
      </c>
      <c r="B1100" s="21">
        <v>85101501</v>
      </c>
      <c r="C1100" s="22" t="s">
        <v>2999</v>
      </c>
      <c r="D1100" s="36">
        <v>43047</v>
      </c>
      <c r="E1100" s="21" t="s">
        <v>3566</v>
      </c>
      <c r="F1100" s="23" t="s">
        <v>3677</v>
      </c>
      <c r="G1100" s="23" t="s">
        <v>3660</v>
      </c>
      <c r="H1100" s="24">
        <v>5410908800</v>
      </c>
      <c r="I1100" s="25">
        <v>2405354400</v>
      </c>
      <c r="J1100" s="23" t="s">
        <v>57</v>
      </c>
      <c r="K1100" s="23" t="s">
        <v>3576</v>
      </c>
      <c r="L1100" s="22" t="s">
        <v>2988</v>
      </c>
      <c r="M1100" s="22" t="s">
        <v>2989</v>
      </c>
      <c r="N1100" s="22" t="s">
        <v>2990</v>
      </c>
      <c r="O1100" s="22" t="s">
        <v>2991</v>
      </c>
      <c r="P1100" s="26" t="s">
        <v>2974</v>
      </c>
      <c r="Q1100" s="26" t="s">
        <v>2992</v>
      </c>
      <c r="R1100" s="26" t="s">
        <v>2993</v>
      </c>
      <c r="S1100" s="27" t="s">
        <v>2994</v>
      </c>
      <c r="T1100" s="26" t="s">
        <v>2992</v>
      </c>
      <c r="U1100" s="26" t="s">
        <v>2995</v>
      </c>
      <c r="V1100" s="28">
        <v>7569</v>
      </c>
      <c r="W1100" s="29">
        <v>18493</v>
      </c>
      <c r="X1100" s="30"/>
      <c r="Y1100" s="26"/>
      <c r="Z1100" s="29">
        <v>4600007650</v>
      </c>
      <c r="AA1100" s="33" t="str">
        <f t="shared" ref="AA1100:AA1163" si="17">+IF(AND(W1100="",X1100="",Y1100="",Z1100=""),"",IF(AND(W1100&lt;&gt;"",X1100="",Y1100="",Z1100=""),0%,IF(AND(W1100&lt;&gt;"",X1100&lt;&gt;"",Y1100="",Z1100=""),33%,IF(AND(W1100&lt;&gt;"",X1100&lt;&gt;"",Y1100&lt;&gt;"",Z1100=""),66%,IF(AND(W1100&lt;&gt;"",X1100&lt;&gt;"",Y1100&lt;&gt;"",Z1100&lt;&gt;""),100%,"Información incompleta")))))</f>
        <v>Información incompleta</v>
      </c>
      <c r="AB1100" s="31" t="s">
        <v>3000</v>
      </c>
      <c r="AC1100" s="32" t="s">
        <v>360</v>
      </c>
      <c r="AD1100" s="32" t="s">
        <v>2997</v>
      </c>
      <c r="AE1100" s="22" t="s">
        <v>3001</v>
      </c>
      <c r="AF1100" s="26" t="s">
        <v>53</v>
      </c>
      <c r="AG1100" s="22" t="s">
        <v>4946</v>
      </c>
    </row>
    <row r="1101" spans="1:33" ht="105" x14ac:dyDescent="0.25">
      <c r="A1101" s="20" t="s">
        <v>2859</v>
      </c>
      <c r="B1101" s="21">
        <v>85101501</v>
      </c>
      <c r="C1101" s="22" t="s">
        <v>3002</v>
      </c>
      <c r="D1101" s="36">
        <v>43046</v>
      </c>
      <c r="E1101" s="21" t="s">
        <v>3566</v>
      </c>
      <c r="F1101" s="23" t="s">
        <v>3677</v>
      </c>
      <c r="G1101" s="23" t="s">
        <v>3660</v>
      </c>
      <c r="H1101" s="24">
        <v>432939200</v>
      </c>
      <c r="I1101" s="25">
        <v>219469600</v>
      </c>
      <c r="J1101" s="23" t="s">
        <v>57</v>
      </c>
      <c r="K1101" s="23" t="s">
        <v>3576</v>
      </c>
      <c r="L1101" s="22" t="s">
        <v>2988</v>
      </c>
      <c r="M1101" s="22" t="s">
        <v>2989</v>
      </c>
      <c r="N1101" s="22" t="s">
        <v>2990</v>
      </c>
      <c r="O1101" s="22" t="s">
        <v>2991</v>
      </c>
      <c r="P1101" s="26" t="s">
        <v>2974</v>
      </c>
      <c r="Q1101" s="26" t="s">
        <v>2992</v>
      </c>
      <c r="R1101" s="26" t="s">
        <v>2993</v>
      </c>
      <c r="S1101" s="27" t="s">
        <v>2994</v>
      </c>
      <c r="T1101" s="26" t="s">
        <v>2992</v>
      </c>
      <c r="U1101" s="26" t="s">
        <v>3003</v>
      </c>
      <c r="V1101" s="28">
        <v>7562</v>
      </c>
      <c r="W1101" s="29">
        <v>18486</v>
      </c>
      <c r="X1101" s="30"/>
      <c r="Y1101" s="26"/>
      <c r="Z1101" s="29">
        <v>46000007651</v>
      </c>
      <c r="AA1101" s="33" t="str">
        <f t="shared" si="17"/>
        <v>Información incompleta</v>
      </c>
      <c r="AB1101" s="31" t="s">
        <v>3004</v>
      </c>
      <c r="AC1101" s="32" t="s">
        <v>360</v>
      </c>
      <c r="AD1101" s="32" t="s">
        <v>2997</v>
      </c>
      <c r="AE1101" s="22" t="s">
        <v>2998</v>
      </c>
      <c r="AF1101" s="26" t="s">
        <v>53</v>
      </c>
      <c r="AG1101" s="22" t="s">
        <v>4946</v>
      </c>
    </row>
    <row r="1102" spans="1:33" ht="105" x14ac:dyDescent="0.25">
      <c r="A1102" s="20" t="s">
        <v>2859</v>
      </c>
      <c r="B1102" s="21">
        <v>85101501</v>
      </c>
      <c r="C1102" s="22" t="s">
        <v>3005</v>
      </c>
      <c r="D1102" s="36">
        <v>43046</v>
      </c>
      <c r="E1102" s="21" t="s">
        <v>3568</v>
      </c>
      <c r="F1102" s="23" t="s">
        <v>3677</v>
      </c>
      <c r="G1102" s="23" t="s">
        <v>3660</v>
      </c>
      <c r="H1102" s="24">
        <v>1290000000</v>
      </c>
      <c r="I1102" s="25">
        <v>560000000</v>
      </c>
      <c r="J1102" s="23" t="s">
        <v>57</v>
      </c>
      <c r="K1102" s="23" t="s">
        <v>3576</v>
      </c>
      <c r="L1102" s="22" t="s">
        <v>2988</v>
      </c>
      <c r="M1102" s="22" t="s">
        <v>2989</v>
      </c>
      <c r="N1102" s="22" t="s">
        <v>2990</v>
      </c>
      <c r="O1102" s="22" t="s">
        <v>2991</v>
      </c>
      <c r="P1102" s="26" t="s">
        <v>2974</v>
      </c>
      <c r="Q1102" s="26" t="s">
        <v>2992</v>
      </c>
      <c r="R1102" s="26" t="s">
        <v>2993</v>
      </c>
      <c r="S1102" s="27" t="s">
        <v>2994</v>
      </c>
      <c r="T1102" s="26" t="s">
        <v>2992</v>
      </c>
      <c r="U1102" s="26" t="s">
        <v>3003</v>
      </c>
      <c r="V1102" s="28">
        <v>7560</v>
      </c>
      <c r="W1102" s="29">
        <v>18492</v>
      </c>
      <c r="X1102" s="30"/>
      <c r="Y1102" s="26"/>
      <c r="Z1102" s="29">
        <v>46000007633</v>
      </c>
      <c r="AA1102" s="33" t="str">
        <f t="shared" si="17"/>
        <v>Información incompleta</v>
      </c>
      <c r="AB1102" s="31" t="s">
        <v>3006</v>
      </c>
      <c r="AC1102" s="32"/>
      <c r="AD1102" s="32" t="s">
        <v>2997</v>
      </c>
      <c r="AE1102" s="22" t="s">
        <v>3007</v>
      </c>
      <c r="AF1102" s="26" t="s">
        <v>53</v>
      </c>
      <c r="AG1102" s="22" t="s">
        <v>4946</v>
      </c>
    </row>
    <row r="1103" spans="1:33" ht="105" x14ac:dyDescent="0.25">
      <c r="A1103" s="20" t="s">
        <v>2859</v>
      </c>
      <c r="B1103" s="21">
        <v>85101501</v>
      </c>
      <c r="C1103" s="22" t="s">
        <v>3008</v>
      </c>
      <c r="D1103" s="36">
        <v>43252</v>
      </c>
      <c r="E1103" s="21" t="s">
        <v>3569</v>
      </c>
      <c r="F1103" s="23" t="s">
        <v>3677</v>
      </c>
      <c r="G1103" s="23" t="s">
        <v>3660</v>
      </c>
      <c r="H1103" s="24">
        <v>12000000000</v>
      </c>
      <c r="I1103" s="25">
        <v>5000000000</v>
      </c>
      <c r="J1103" s="23" t="s">
        <v>57</v>
      </c>
      <c r="K1103" s="23" t="s">
        <v>4467</v>
      </c>
      <c r="L1103" s="22" t="s">
        <v>2988</v>
      </c>
      <c r="M1103" s="22" t="s">
        <v>2989</v>
      </c>
      <c r="N1103" s="22" t="s">
        <v>2990</v>
      </c>
      <c r="O1103" s="22" t="s">
        <v>2991</v>
      </c>
      <c r="P1103" s="26" t="s">
        <v>2974</v>
      </c>
      <c r="Q1103" s="26" t="s">
        <v>2992</v>
      </c>
      <c r="R1103" s="26" t="s">
        <v>2993</v>
      </c>
      <c r="S1103" s="27" t="s">
        <v>2994</v>
      </c>
      <c r="T1103" s="26" t="s">
        <v>2992</v>
      </c>
      <c r="U1103" s="26" t="s">
        <v>2995</v>
      </c>
      <c r="V1103" s="28" t="s">
        <v>47</v>
      </c>
      <c r="W1103" s="29" t="s">
        <v>47</v>
      </c>
      <c r="X1103" s="30"/>
      <c r="Y1103" s="26"/>
      <c r="Z1103" s="29"/>
      <c r="AA1103" s="33">
        <f t="shared" si="17"/>
        <v>0</v>
      </c>
      <c r="AB1103" s="31"/>
      <c r="AC1103" s="32"/>
      <c r="AD1103" s="32"/>
      <c r="AE1103" s="22" t="s">
        <v>3009</v>
      </c>
      <c r="AF1103" s="26" t="s">
        <v>53</v>
      </c>
      <c r="AG1103" s="22" t="s">
        <v>4946</v>
      </c>
    </row>
    <row r="1104" spans="1:33" ht="105" x14ac:dyDescent="0.25">
      <c r="A1104" s="20" t="s">
        <v>2859</v>
      </c>
      <c r="B1104" s="21">
        <v>85101501</v>
      </c>
      <c r="C1104" s="22" t="s">
        <v>3010</v>
      </c>
      <c r="D1104" s="36">
        <v>43252</v>
      </c>
      <c r="E1104" s="21" t="s">
        <v>3569</v>
      </c>
      <c r="F1104" s="23" t="s">
        <v>3677</v>
      </c>
      <c r="G1104" s="23" t="s">
        <v>3660</v>
      </c>
      <c r="H1104" s="24">
        <v>1000000000</v>
      </c>
      <c r="I1104" s="25">
        <v>400000000</v>
      </c>
      <c r="J1104" s="23" t="s">
        <v>57</v>
      </c>
      <c r="K1104" s="23" t="s">
        <v>4467</v>
      </c>
      <c r="L1104" s="22" t="s">
        <v>2988</v>
      </c>
      <c r="M1104" s="22" t="s">
        <v>2989</v>
      </c>
      <c r="N1104" s="22" t="s">
        <v>2990</v>
      </c>
      <c r="O1104" s="22" t="s">
        <v>2991</v>
      </c>
      <c r="P1104" s="26" t="s">
        <v>2974</v>
      </c>
      <c r="Q1104" s="26" t="s">
        <v>2992</v>
      </c>
      <c r="R1104" s="26" t="s">
        <v>2993</v>
      </c>
      <c r="S1104" s="27" t="s">
        <v>2994</v>
      </c>
      <c r="T1104" s="26" t="s">
        <v>2992</v>
      </c>
      <c r="U1104" s="26" t="s">
        <v>3003</v>
      </c>
      <c r="V1104" s="28" t="s">
        <v>47</v>
      </c>
      <c r="W1104" s="29" t="s">
        <v>47</v>
      </c>
      <c r="X1104" s="30"/>
      <c r="Y1104" s="26"/>
      <c r="Z1104" s="29"/>
      <c r="AA1104" s="33">
        <f t="shared" si="17"/>
        <v>0</v>
      </c>
      <c r="AB1104" s="31"/>
      <c r="AC1104" s="32"/>
      <c r="AD1104" s="32"/>
      <c r="AE1104" s="22" t="s">
        <v>2998</v>
      </c>
      <c r="AF1104" s="26" t="s">
        <v>53</v>
      </c>
      <c r="AG1104" s="22" t="s">
        <v>4946</v>
      </c>
    </row>
    <row r="1105" spans="1:33" ht="75" x14ac:dyDescent="0.25">
      <c r="A1105" s="20" t="s">
        <v>2859</v>
      </c>
      <c r="B1105" s="21" t="s">
        <v>4947</v>
      </c>
      <c r="C1105" s="22" t="s">
        <v>3011</v>
      </c>
      <c r="D1105" s="36">
        <v>43252</v>
      </c>
      <c r="E1105" s="21" t="s">
        <v>4948</v>
      </c>
      <c r="F1105" s="23" t="s">
        <v>3677</v>
      </c>
      <c r="G1105" s="23" t="s">
        <v>3665</v>
      </c>
      <c r="H1105" s="24">
        <v>150000000</v>
      </c>
      <c r="I1105" s="25">
        <v>50000000</v>
      </c>
      <c r="J1105" s="23" t="s">
        <v>57</v>
      </c>
      <c r="K1105" s="23" t="s">
        <v>4467</v>
      </c>
      <c r="L1105" s="22" t="s">
        <v>2988</v>
      </c>
      <c r="M1105" s="22" t="s">
        <v>2989</v>
      </c>
      <c r="N1105" s="22" t="s">
        <v>2990</v>
      </c>
      <c r="O1105" s="22" t="s">
        <v>2991</v>
      </c>
      <c r="P1105" s="26" t="s">
        <v>2974</v>
      </c>
      <c r="Q1105" s="26" t="s">
        <v>2992</v>
      </c>
      <c r="R1105" s="26" t="s">
        <v>2993</v>
      </c>
      <c r="S1105" s="27" t="s">
        <v>2994</v>
      </c>
      <c r="T1105" s="26" t="s">
        <v>2992</v>
      </c>
      <c r="U1105" s="26" t="s">
        <v>3012</v>
      </c>
      <c r="V1105" s="28" t="s">
        <v>47</v>
      </c>
      <c r="W1105" s="29" t="s">
        <v>47</v>
      </c>
      <c r="X1105" s="30"/>
      <c r="Y1105" s="26"/>
      <c r="Z1105" s="29"/>
      <c r="AA1105" s="33">
        <f t="shared" si="17"/>
        <v>0</v>
      </c>
      <c r="AB1105" s="31"/>
      <c r="AC1105" s="32"/>
      <c r="AD1105" s="32"/>
      <c r="AE1105" s="22" t="s">
        <v>3001</v>
      </c>
      <c r="AF1105" s="26" t="s">
        <v>53</v>
      </c>
      <c r="AG1105" s="22" t="s">
        <v>4946</v>
      </c>
    </row>
    <row r="1106" spans="1:33" ht="75" x14ac:dyDescent="0.25">
      <c r="A1106" s="20" t="s">
        <v>2859</v>
      </c>
      <c r="B1106" s="21">
        <v>85101604</v>
      </c>
      <c r="C1106" s="22" t="s">
        <v>3013</v>
      </c>
      <c r="D1106" s="36">
        <v>43252</v>
      </c>
      <c r="E1106" s="21" t="s">
        <v>3569</v>
      </c>
      <c r="F1106" s="23" t="s">
        <v>3677</v>
      </c>
      <c r="G1106" s="23" t="s">
        <v>3665</v>
      </c>
      <c r="H1106" s="24">
        <v>25000000</v>
      </c>
      <c r="I1106" s="25">
        <v>10000000</v>
      </c>
      <c r="J1106" s="23" t="s">
        <v>57</v>
      </c>
      <c r="K1106" s="23" t="s">
        <v>4467</v>
      </c>
      <c r="L1106" s="22" t="s">
        <v>2988</v>
      </c>
      <c r="M1106" s="22" t="s">
        <v>2989</v>
      </c>
      <c r="N1106" s="22" t="s">
        <v>2990</v>
      </c>
      <c r="O1106" s="22" t="s">
        <v>2991</v>
      </c>
      <c r="P1106" s="26" t="s">
        <v>2974</v>
      </c>
      <c r="Q1106" s="26" t="s">
        <v>2992</v>
      </c>
      <c r="R1106" s="26" t="s">
        <v>2993</v>
      </c>
      <c r="S1106" s="27" t="s">
        <v>2994</v>
      </c>
      <c r="T1106" s="26" t="s">
        <v>2992</v>
      </c>
      <c r="U1106" s="26" t="s">
        <v>3014</v>
      </c>
      <c r="V1106" s="28" t="s">
        <v>47</v>
      </c>
      <c r="W1106" s="29" t="s">
        <v>47</v>
      </c>
      <c r="X1106" s="30"/>
      <c r="Y1106" s="26"/>
      <c r="Z1106" s="29"/>
      <c r="AA1106" s="33">
        <f t="shared" si="17"/>
        <v>0</v>
      </c>
      <c r="AB1106" s="31"/>
      <c r="AC1106" s="32"/>
      <c r="AD1106" s="32"/>
      <c r="AE1106" s="22" t="s">
        <v>3015</v>
      </c>
      <c r="AF1106" s="26" t="s">
        <v>53</v>
      </c>
      <c r="AG1106" s="22" t="s">
        <v>4946</v>
      </c>
    </row>
    <row r="1107" spans="1:33" ht="75" x14ac:dyDescent="0.25">
      <c r="A1107" s="20" t="s">
        <v>2859</v>
      </c>
      <c r="B1107" s="21">
        <v>85101504</v>
      </c>
      <c r="C1107" s="22" t="s">
        <v>3016</v>
      </c>
      <c r="D1107" s="36">
        <v>43132</v>
      </c>
      <c r="E1107" s="21" t="s">
        <v>3570</v>
      </c>
      <c r="F1107" s="23" t="s">
        <v>3658</v>
      </c>
      <c r="G1107" s="23" t="s">
        <v>4949</v>
      </c>
      <c r="H1107" s="24">
        <v>3800000000</v>
      </c>
      <c r="I1107" s="25">
        <v>1800000000</v>
      </c>
      <c r="J1107" s="23" t="s">
        <v>57</v>
      </c>
      <c r="K1107" s="23" t="s">
        <v>4467</v>
      </c>
      <c r="L1107" s="22" t="s">
        <v>2988</v>
      </c>
      <c r="M1107" s="22" t="s">
        <v>2989</v>
      </c>
      <c r="N1107" s="22" t="s">
        <v>2990</v>
      </c>
      <c r="O1107" s="22" t="s">
        <v>2991</v>
      </c>
      <c r="P1107" s="26" t="s">
        <v>2974</v>
      </c>
      <c r="Q1107" s="26" t="s">
        <v>2992</v>
      </c>
      <c r="R1107" s="26" t="s">
        <v>2993</v>
      </c>
      <c r="S1107" s="27" t="s">
        <v>2994</v>
      </c>
      <c r="T1107" s="26" t="s">
        <v>2992</v>
      </c>
      <c r="U1107" s="26" t="s">
        <v>3003</v>
      </c>
      <c r="V1107" s="28" t="s">
        <v>47</v>
      </c>
      <c r="W1107" s="29" t="s">
        <v>47</v>
      </c>
      <c r="X1107" s="30"/>
      <c r="Y1107" s="26"/>
      <c r="Z1107" s="29"/>
      <c r="AA1107" s="33">
        <f t="shared" si="17"/>
        <v>0</v>
      </c>
      <c r="AB1107" s="31"/>
      <c r="AC1107" s="32"/>
      <c r="AD1107" s="32"/>
      <c r="AE1107" s="22" t="s">
        <v>3017</v>
      </c>
      <c r="AF1107" s="26" t="s">
        <v>53</v>
      </c>
      <c r="AG1107" s="22" t="s">
        <v>4946</v>
      </c>
    </row>
    <row r="1108" spans="1:33" ht="150" x14ac:dyDescent="0.25">
      <c r="A1108" s="20" t="s">
        <v>2859</v>
      </c>
      <c r="B1108" s="21">
        <v>85121902</v>
      </c>
      <c r="C1108" s="22" t="s">
        <v>3018</v>
      </c>
      <c r="D1108" s="36">
        <v>43132</v>
      </c>
      <c r="E1108" s="21" t="s">
        <v>3570</v>
      </c>
      <c r="F1108" s="23" t="s">
        <v>3658</v>
      </c>
      <c r="G1108" s="23" t="s">
        <v>3660</v>
      </c>
      <c r="H1108" s="24">
        <v>7700000000</v>
      </c>
      <c r="I1108" s="25">
        <v>3200000000</v>
      </c>
      <c r="J1108" s="23" t="s">
        <v>57</v>
      </c>
      <c r="K1108" s="23" t="s">
        <v>4467</v>
      </c>
      <c r="L1108" s="22" t="s">
        <v>2988</v>
      </c>
      <c r="M1108" s="22" t="s">
        <v>2989</v>
      </c>
      <c r="N1108" s="22" t="s">
        <v>2990</v>
      </c>
      <c r="O1108" s="22" t="s">
        <v>2991</v>
      </c>
      <c r="P1108" s="26" t="s">
        <v>2974</v>
      </c>
      <c r="Q1108" s="26" t="s">
        <v>2992</v>
      </c>
      <c r="R1108" s="26" t="s">
        <v>2993</v>
      </c>
      <c r="S1108" s="27" t="s">
        <v>2994</v>
      </c>
      <c r="T1108" s="26" t="s">
        <v>2992</v>
      </c>
      <c r="U1108" s="26" t="s">
        <v>3019</v>
      </c>
      <c r="V1108" s="28" t="s">
        <v>47</v>
      </c>
      <c r="W1108" s="29" t="s">
        <v>47</v>
      </c>
      <c r="X1108" s="30"/>
      <c r="Y1108" s="26"/>
      <c r="Z1108" s="29"/>
      <c r="AA1108" s="33">
        <f t="shared" si="17"/>
        <v>0</v>
      </c>
      <c r="AB1108" s="31"/>
      <c r="AC1108" s="32"/>
      <c r="AD1108" s="32"/>
      <c r="AE1108" s="22" t="s">
        <v>3020</v>
      </c>
      <c r="AF1108" s="26" t="s">
        <v>53</v>
      </c>
      <c r="AG1108" s="22" t="s">
        <v>4946</v>
      </c>
    </row>
    <row r="1109" spans="1:33" ht="90" x14ac:dyDescent="0.25">
      <c r="A1109" s="20" t="s">
        <v>2859</v>
      </c>
      <c r="B1109" s="21">
        <v>85101501</v>
      </c>
      <c r="C1109" s="22" t="s">
        <v>3021</v>
      </c>
      <c r="D1109" s="36">
        <v>43132</v>
      </c>
      <c r="E1109" s="21" t="s">
        <v>3570</v>
      </c>
      <c r="F1109" s="23" t="s">
        <v>3658</v>
      </c>
      <c r="G1109" s="23" t="s">
        <v>3660</v>
      </c>
      <c r="H1109" s="24">
        <v>5500000000</v>
      </c>
      <c r="I1109" s="25">
        <v>2500000000</v>
      </c>
      <c r="J1109" s="23" t="s">
        <v>57</v>
      </c>
      <c r="K1109" s="23" t="s">
        <v>4467</v>
      </c>
      <c r="L1109" s="22" t="s">
        <v>2988</v>
      </c>
      <c r="M1109" s="22" t="s">
        <v>2989</v>
      </c>
      <c r="N1109" s="22" t="s">
        <v>2990</v>
      </c>
      <c r="O1109" s="22" t="s">
        <v>2991</v>
      </c>
      <c r="P1109" s="26" t="s">
        <v>2974</v>
      </c>
      <c r="Q1109" s="26" t="s">
        <v>2992</v>
      </c>
      <c r="R1109" s="26" t="s">
        <v>2993</v>
      </c>
      <c r="S1109" s="27" t="s">
        <v>2994</v>
      </c>
      <c r="T1109" s="26" t="s">
        <v>2992</v>
      </c>
      <c r="U1109" s="26" t="s">
        <v>2995</v>
      </c>
      <c r="V1109" s="28" t="s">
        <v>47</v>
      </c>
      <c r="W1109" s="29" t="s">
        <v>47</v>
      </c>
      <c r="X1109" s="30"/>
      <c r="Y1109" s="26"/>
      <c r="Z1109" s="29"/>
      <c r="AA1109" s="33">
        <f t="shared" si="17"/>
        <v>0</v>
      </c>
      <c r="AB1109" s="31"/>
      <c r="AC1109" s="32"/>
      <c r="AD1109" s="32"/>
      <c r="AE1109" s="22" t="s">
        <v>3022</v>
      </c>
      <c r="AF1109" s="26" t="s">
        <v>53</v>
      </c>
      <c r="AG1109" s="22" t="s">
        <v>4946</v>
      </c>
    </row>
    <row r="1110" spans="1:33" ht="90" x14ac:dyDescent="0.25">
      <c r="A1110" s="20" t="s">
        <v>2859</v>
      </c>
      <c r="B1110" s="21"/>
      <c r="C1110" s="22" t="s">
        <v>3023</v>
      </c>
      <c r="D1110" s="36">
        <v>43132</v>
      </c>
      <c r="E1110" s="21" t="s">
        <v>3558</v>
      </c>
      <c r="F1110" s="23" t="s">
        <v>3657</v>
      </c>
      <c r="G1110" s="23" t="s">
        <v>3665</v>
      </c>
      <c r="H1110" s="24">
        <v>1359558000</v>
      </c>
      <c r="I1110" s="25">
        <v>1359558000</v>
      </c>
      <c r="J1110" s="23" t="s">
        <v>3579</v>
      </c>
      <c r="K1110" s="23" t="s">
        <v>47</v>
      </c>
      <c r="L1110" s="22" t="s">
        <v>2988</v>
      </c>
      <c r="M1110" s="22" t="s">
        <v>2989</v>
      </c>
      <c r="N1110" s="22" t="s">
        <v>2990</v>
      </c>
      <c r="O1110" s="22" t="s">
        <v>2991</v>
      </c>
      <c r="P1110" s="26" t="s">
        <v>2974</v>
      </c>
      <c r="Q1110" s="26" t="s">
        <v>2992</v>
      </c>
      <c r="R1110" s="26" t="s">
        <v>2993</v>
      </c>
      <c r="S1110" s="27" t="s">
        <v>2994</v>
      </c>
      <c r="T1110" s="26" t="s">
        <v>2992</v>
      </c>
      <c r="U1110" s="26" t="s">
        <v>3024</v>
      </c>
      <c r="V1110" s="28" t="s">
        <v>47</v>
      </c>
      <c r="W1110" s="29" t="s">
        <v>47</v>
      </c>
      <c r="X1110" s="30"/>
      <c r="Y1110" s="26"/>
      <c r="Z1110" s="29"/>
      <c r="AA1110" s="33">
        <f t="shared" si="17"/>
        <v>0</v>
      </c>
      <c r="AB1110" s="31"/>
      <c r="AC1110" s="32"/>
      <c r="AD1110" s="32"/>
      <c r="AE1110" s="22" t="s">
        <v>3025</v>
      </c>
      <c r="AF1110" s="26" t="s">
        <v>53</v>
      </c>
      <c r="AG1110" s="22" t="s">
        <v>4946</v>
      </c>
    </row>
    <row r="1111" spans="1:33" ht="75" x14ac:dyDescent="0.25">
      <c r="A1111" s="20" t="s">
        <v>2859</v>
      </c>
      <c r="B1111" s="21"/>
      <c r="C1111" s="22" t="s">
        <v>3026</v>
      </c>
      <c r="D1111" s="36">
        <v>43132</v>
      </c>
      <c r="E1111" s="21" t="s">
        <v>3558</v>
      </c>
      <c r="F1111" s="23" t="s">
        <v>3658</v>
      </c>
      <c r="G1111" s="23" t="s">
        <v>3665</v>
      </c>
      <c r="H1111" s="24">
        <v>27000000</v>
      </c>
      <c r="I1111" s="25">
        <v>27000000</v>
      </c>
      <c r="J1111" s="23" t="s">
        <v>3579</v>
      </c>
      <c r="K1111" s="23" t="s">
        <v>47</v>
      </c>
      <c r="L1111" s="22" t="s">
        <v>2988</v>
      </c>
      <c r="M1111" s="22" t="s">
        <v>2989</v>
      </c>
      <c r="N1111" s="22" t="s">
        <v>2990</v>
      </c>
      <c r="O1111" s="22" t="s">
        <v>2991</v>
      </c>
      <c r="P1111" s="26" t="s">
        <v>2974</v>
      </c>
      <c r="Q1111" s="26" t="s">
        <v>2992</v>
      </c>
      <c r="R1111" s="26" t="s">
        <v>2993</v>
      </c>
      <c r="S1111" s="27" t="s">
        <v>2994</v>
      </c>
      <c r="T1111" s="26" t="s">
        <v>2992</v>
      </c>
      <c r="U1111" s="26" t="s">
        <v>3024</v>
      </c>
      <c r="V1111" s="28" t="s">
        <v>47</v>
      </c>
      <c r="W1111" s="29" t="s">
        <v>47</v>
      </c>
      <c r="X1111" s="30"/>
      <c r="Y1111" s="26"/>
      <c r="Z1111" s="29"/>
      <c r="AA1111" s="33">
        <f t="shared" si="17"/>
        <v>0</v>
      </c>
      <c r="AB1111" s="31"/>
      <c r="AC1111" s="32"/>
      <c r="AD1111" s="32" t="s">
        <v>4950</v>
      </c>
      <c r="AE1111" s="22" t="s">
        <v>3027</v>
      </c>
      <c r="AF1111" s="26" t="s">
        <v>53</v>
      </c>
      <c r="AG1111" s="22" t="s">
        <v>4946</v>
      </c>
    </row>
    <row r="1112" spans="1:33" ht="105" x14ac:dyDescent="0.25">
      <c r="A1112" s="20" t="s">
        <v>2859</v>
      </c>
      <c r="B1112" s="21">
        <v>80141607</v>
      </c>
      <c r="C1112" s="22" t="s">
        <v>3028</v>
      </c>
      <c r="D1112" s="36">
        <v>43132</v>
      </c>
      <c r="E1112" s="21" t="s">
        <v>3558</v>
      </c>
      <c r="F1112" s="23" t="s">
        <v>3658</v>
      </c>
      <c r="G1112" s="23" t="s">
        <v>3665</v>
      </c>
      <c r="H1112" s="24">
        <v>100000000</v>
      </c>
      <c r="I1112" s="25">
        <v>100000000</v>
      </c>
      <c r="J1112" s="23" t="s">
        <v>3579</v>
      </c>
      <c r="K1112" s="23" t="s">
        <v>47</v>
      </c>
      <c r="L1112" s="22" t="s">
        <v>2988</v>
      </c>
      <c r="M1112" s="22" t="s">
        <v>2989</v>
      </c>
      <c r="N1112" s="22" t="s">
        <v>2990</v>
      </c>
      <c r="O1112" s="22" t="s">
        <v>2991</v>
      </c>
      <c r="P1112" s="26" t="s">
        <v>2974</v>
      </c>
      <c r="Q1112" s="26" t="s">
        <v>2992</v>
      </c>
      <c r="R1112" s="26" t="s">
        <v>2993</v>
      </c>
      <c r="S1112" s="27" t="s">
        <v>2994</v>
      </c>
      <c r="T1112" s="26" t="s">
        <v>2992</v>
      </c>
      <c r="U1112" s="26" t="s">
        <v>3024</v>
      </c>
      <c r="V1112" s="28" t="s">
        <v>47</v>
      </c>
      <c r="W1112" s="29" t="s">
        <v>47</v>
      </c>
      <c r="X1112" s="30"/>
      <c r="Y1112" s="26"/>
      <c r="Z1112" s="29"/>
      <c r="AA1112" s="33">
        <f t="shared" si="17"/>
        <v>0</v>
      </c>
      <c r="AB1112" s="31"/>
      <c r="AC1112" s="32"/>
      <c r="AD1112" s="32" t="s">
        <v>3029</v>
      </c>
      <c r="AE1112" s="22" t="s">
        <v>4951</v>
      </c>
      <c r="AF1112" s="26" t="s">
        <v>53</v>
      </c>
      <c r="AG1112" s="22" t="s">
        <v>4946</v>
      </c>
    </row>
    <row r="1113" spans="1:33" ht="60" x14ac:dyDescent="0.25">
      <c r="A1113" s="20" t="s">
        <v>2859</v>
      </c>
      <c r="B1113" s="21">
        <v>39121000</v>
      </c>
      <c r="C1113" s="22" t="s">
        <v>3030</v>
      </c>
      <c r="D1113" s="36">
        <v>43101</v>
      </c>
      <c r="E1113" s="21" t="s">
        <v>3558</v>
      </c>
      <c r="F1113" s="23" t="s">
        <v>3648</v>
      </c>
      <c r="G1113" s="23" t="s">
        <v>3665</v>
      </c>
      <c r="H1113" s="24">
        <v>50000000</v>
      </c>
      <c r="I1113" s="25">
        <v>50000000</v>
      </c>
      <c r="J1113" s="23" t="s">
        <v>3579</v>
      </c>
      <c r="K1113" s="23" t="s">
        <v>47</v>
      </c>
      <c r="L1113" s="22" t="s">
        <v>3031</v>
      </c>
      <c r="M1113" s="22" t="s">
        <v>49</v>
      </c>
      <c r="N1113" s="22" t="s">
        <v>3032</v>
      </c>
      <c r="O1113" s="22" t="s">
        <v>3033</v>
      </c>
      <c r="P1113" s="26" t="s">
        <v>2889</v>
      </c>
      <c r="Q1113" s="26" t="s">
        <v>3034</v>
      </c>
      <c r="R1113" s="26" t="s">
        <v>3035</v>
      </c>
      <c r="S1113" s="27" t="s">
        <v>3036</v>
      </c>
      <c r="T1113" s="26" t="s">
        <v>3037</v>
      </c>
      <c r="U1113" s="26" t="s">
        <v>3038</v>
      </c>
      <c r="V1113" s="28"/>
      <c r="W1113" s="29"/>
      <c r="X1113" s="30"/>
      <c r="Y1113" s="26"/>
      <c r="Z1113" s="29"/>
      <c r="AA1113" s="33" t="str">
        <f t="shared" si="17"/>
        <v/>
      </c>
      <c r="AB1113" s="31"/>
      <c r="AC1113" s="32"/>
      <c r="AD1113" s="32" t="s">
        <v>4952</v>
      </c>
      <c r="AE1113" s="22" t="s">
        <v>3031</v>
      </c>
      <c r="AF1113" s="26" t="s">
        <v>53</v>
      </c>
      <c r="AG1113" s="22" t="s">
        <v>411</v>
      </c>
    </row>
    <row r="1114" spans="1:33" ht="75" x14ac:dyDescent="0.25">
      <c r="A1114" s="20" t="s">
        <v>2859</v>
      </c>
      <c r="B1114" s="21">
        <v>72101517</v>
      </c>
      <c r="C1114" s="22" t="s">
        <v>3039</v>
      </c>
      <c r="D1114" s="36">
        <v>43101</v>
      </c>
      <c r="E1114" s="21" t="s">
        <v>3558</v>
      </c>
      <c r="F1114" s="23" t="s">
        <v>3591</v>
      </c>
      <c r="G1114" s="23" t="s">
        <v>3665</v>
      </c>
      <c r="H1114" s="24">
        <v>20000000</v>
      </c>
      <c r="I1114" s="25">
        <v>20000000</v>
      </c>
      <c r="J1114" s="23" t="s">
        <v>3579</v>
      </c>
      <c r="K1114" s="23" t="s">
        <v>47</v>
      </c>
      <c r="L1114" s="22" t="s">
        <v>3031</v>
      </c>
      <c r="M1114" s="22" t="s">
        <v>49</v>
      </c>
      <c r="N1114" s="22" t="s">
        <v>3032</v>
      </c>
      <c r="O1114" s="22" t="s">
        <v>3033</v>
      </c>
      <c r="P1114" s="26" t="s">
        <v>2889</v>
      </c>
      <c r="Q1114" s="26" t="s">
        <v>3034</v>
      </c>
      <c r="R1114" s="26" t="s">
        <v>3035</v>
      </c>
      <c r="S1114" s="27" t="s">
        <v>3036</v>
      </c>
      <c r="T1114" s="26" t="s">
        <v>3037</v>
      </c>
      <c r="U1114" s="26" t="s">
        <v>3038</v>
      </c>
      <c r="V1114" s="28"/>
      <c r="W1114" s="29"/>
      <c r="X1114" s="30"/>
      <c r="Y1114" s="26"/>
      <c r="Z1114" s="29"/>
      <c r="AA1114" s="33" t="str">
        <f t="shared" si="17"/>
        <v/>
      </c>
      <c r="AB1114" s="31"/>
      <c r="AC1114" s="32"/>
      <c r="AD1114" s="32" t="s">
        <v>4952</v>
      </c>
      <c r="AE1114" s="22" t="s">
        <v>3031</v>
      </c>
      <c r="AF1114" s="26" t="s">
        <v>53</v>
      </c>
      <c r="AG1114" s="22" t="s">
        <v>411</v>
      </c>
    </row>
    <row r="1115" spans="1:33" ht="60" x14ac:dyDescent="0.25">
      <c r="A1115" s="20" t="s">
        <v>2859</v>
      </c>
      <c r="B1115" s="21">
        <v>72101511</v>
      </c>
      <c r="C1115" s="22" t="s">
        <v>3040</v>
      </c>
      <c r="D1115" s="36">
        <v>43101</v>
      </c>
      <c r="E1115" s="21" t="s">
        <v>3558</v>
      </c>
      <c r="F1115" s="23" t="s">
        <v>3591</v>
      </c>
      <c r="G1115" s="23" t="s">
        <v>3665</v>
      </c>
      <c r="H1115" s="24">
        <v>30000000</v>
      </c>
      <c r="I1115" s="25">
        <v>30000000</v>
      </c>
      <c r="J1115" s="23" t="s">
        <v>3579</v>
      </c>
      <c r="K1115" s="23" t="s">
        <v>47</v>
      </c>
      <c r="L1115" s="22" t="s">
        <v>3041</v>
      </c>
      <c r="M1115" s="22" t="s">
        <v>49</v>
      </c>
      <c r="N1115" s="22">
        <v>3835128</v>
      </c>
      <c r="O1115" s="22" t="s">
        <v>3042</v>
      </c>
      <c r="P1115" s="26" t="s">
        <v>2889</v>
      </c>
      <c r="Q1115" s="26" t="s">
        <v>3034</v>
      </c>
      <c r="R1115" s="26" t="s">
        <v>3035</v>
      </c>
      <c r="S1115" s="27" t="s">
        <v>3036</v>
      </c>
      <c r="T1115" s="26" t="s">
        <v>3037</v>
      </c>
      <c r="U1115" s="26" t="s">
        <v>3038</v>
      </c>
      <c r="V1115" s="28"/>
      <c r="W1115" s="29"/>
      <c r="X1115" s="30"/>
      <c r="Y1115" s="26"/>
      <c r="Z1115" s="29"/>
      <c r="AA1115" s="33" t="str">
        <f t="shared" si="17"/>
        <v/>
      </c>
      <c r="AB1115" s="31"/>
      <c r="AC1115" s="32"/>
      <c r="AD1115" s="32" t="s">
        <v>4952</v>
      </c>
      <c r="AE1115" s="22" t="s">
        <v>3043</v>
      </c>
      <c r="AF1115" s="26" t="s">
        <v>53</v>
      </c>
      <c r="AG1115" s="22" t="s">
        <v>411</v>
      </c>
    </row>
    <row r="1116" spans="1:33" ht="56.25" x14ac:dyDescent="0.25">
      <c r="A1116" s="20" t="s">
        <v>2859</v>
      </c>
      <c r="B1116" s="21">
        <v>83111603</v>
      </c>
      <c r="C1116" s="22" t="s">
        <v>3044</v>
      </c>
      <c r="D1116" s="36">
        <v>43101</v>
      </c>
      <c r="E1116" s="21" t="s">
        <v>3551</v>
      </c>
      <c r="F1116" s="23" t="s">
        <v>4118</v>
      </c>
      <c r="G1116" s="23" t="s">
        <v>3665</v>
      </c>
      <c r="H1116" s="24">
        <v>7155167</v>
      </c>
      <c r="I1116" s="25">
        <v>7155167</v>
      </c>
      <c r="J1116" s="23" t="s">
        <v>3579</v>
      </c>
      <c r="K1116" s="23" t="s">
        <v>47</v>
      </c>
      <c r="L1116" s="22" t="s">
        <v>1108</v>
      </c>
      <c r="M1116" s="22" t="s">
        <v>49</v>
      </c>
      <c r="N1116" s="22">
        <v>3839016</v>
      </c>
      <c r="O1116" s="22" t="s">
        <v>1084</v>
      </c>
      <c r="P1116" s="26" t="s">
        <v>2889</v>
      </c>
      <c r="Q1116" s="26" t="s">
        <v>3034</v>
      </c>
      <c r="R1116" s="26" t="s">
        <v>3035</v>
      </c>
      <c r="S1116" s="27" t="s">
        <v>3036</v>
      </c>
      <c r="T1116" s="26" t="s">
        <v>3037</v>
      </c>
      <c r="U1116" s="26" t="s">
        <v>3045</v>
      </c>
      <c r="V1116" s="28"/>
      <c r="W1116" s="29"/>
      <c r="X1116" s="30"/>
      <c r="Y1116" s="26"/>
      <c r="Z1116" s="29"/>
      <c r="AA1116" s="33" t="str">
        <f t="shared" si="17"/>
        <v/>
      </c>
      <c r="AB1116" s="31"/>
      <c r="AC1116" s="32"/>
      <c r="AD1116" s="32" t="s">
        <v>4953</v>
      </c>
      <c r="AE1116" s="22" t="s">
        <v>1108</v>
      </c>
      <c r="AF1116" s="26" t="s">
        <v>53</v>
      </c>
      <c r="AG1116" s="22" t="s">
        <v>411</v>
      </c>
    </row>
    <row r="1117" spans="1:33" ht="105" x14ac:dyDescent="0.25">
      <c r="A1117" s="20" t="s">
        <v>2859</v>
      </c>
      <c r="B1117" s="21">
        <v>42172002</v>
      </c>
      <c r="C1117" s="22" t="s">
        <v>3046</v>
      </c>
      <c r="D1117" s="36">
        <v>43101</v>
      </c>
      <c r="E1117" s="21" t="s">
        <v>3552</v>
      </c>
      <c r="F1117" s="23" t="s">
        <v>3648</v>
      </c>
      <c r="G1117" s="23" t="s">
        <v>3665</v>
      </c>
      <c r="H1117" s="24">
        <v>76000000</v>
      </c>
      <c r="I1117" s="25">
        <v>76000000</v>
      </c>
      <c r="J1117" s="23" t="s">
        <v>3579</v>
      </c>
      <c r="K1117" s="23" t="s">
        <v>47</v>
      </c>
      <c r="L1117" s="22" t="s">
        <v>3047</v>
      </c>
      <c r="M1117" s="22" t="s">
        <v>49</v>
      </c>
      <c r="N1117" s="22" t="s">
        <v>3048</v>
      </c>
      <c r="O1117" s="22" t="s">
        <v>3049</v>
      </c>
      <c r="P1117" s="26" t="s">
        <v>2889</v>
      </c>
      <c r="Q1117" s="26" t="s">
        <v>3034</v>
      </c>
      <c r="R1117" s="26" t="s">
        <v>3035</v>
      </c>
      <c r="S1117" s="27" t="s">
        <v>3036</v>
      </c>
      <c r="T1117" s="26" t="s">
        <v>3037</v>
      </c>
      <c r="U1117" s="26" t="s">
        <v>3050</v>
      </c>
      <c r="V1117" s="28"/>
      <c r="W1117" s="29"/>
      <c r="X1117" s="30"/>
      <c r="Y1117" s="26"/>
      <c r="Z1117" s="29"/>
      <c r="AA1117" s="33" t="str">
        <f t="shared" si="17"/>
        <v/>
      </c>
      <c r="AB1117" s="31"/>
      <c r="AC1117" s="32"/>
      <c r="AD1117" s="32"/>
      <c r="AE1117" s="22" t="s">
        <v>3047</v>
      </c>
      <c r="AF1117" s="26" t="s">
        <v>53</v>
      </c>
      <c r="AG1117" s="22" t="s">
        <v>411</v>
      </c>
    </row>
    <row r="1118" spans="1:33" ht="60" x14ac:dyDescent="0.25">
      <c r="A1118" s="20" t="s">
        <v>2859</v>
      </c>
      <c r="B1118" s="21">
        <v>51151903</v>
      </c>
      <c r="C1118" s="22" t="s">
        <v>3051</v>
      </c>
      <c r="D1118" s="36">
        <v>43101</v>
      </c>
      <c r="E1118" s="21" t="s">
        <v>3558</v>
      </c>
      <c r="F1118" s="23" t="s">
        <v>3648</v>
      </c>
      <c r="G1118" s="23" t="s">
        <v>3665</v>
      </c>
      <c r="H1118" s="24">
        <v>76000000</v>
      </c>
      <c r="I1118" s="25">
        <v>76000000</v>
      </c>
      <c r="J1118" s="23" t="s">
        <v>3579</v>
      </c>
      <c r="K1118" s="23" t="s">
        <v>47</v>
      </c>
      <c r="L1118" s="22" t="s">
        <v>3047</v>
      </c>
      <c r="M1118" s="22" t="s">
        <v>49</v>
      </c>
      <c r="N1118" s="22" t="s">
        <v>3048</v>
      </c>
      <c r="O1118" s="22" t="s">
        <v>3049</v>
      </c>
      <c r="P1118" s="26" t="s">
        <v>2889</v>
      </c>
      <c r="Q1118" s="26" t="s">
        <v>3034</v>
      </c>
      <c r="R1118" s="26" t="s">
        <v>3035</v>
      </c>
      <c r="S1118" s="27" t="s">
        <v>3036</v>
      </c>
      <c r="T1118" s="26" t="s">
        <v>3037</v>
      </c>
      <c r="U1118" s="26" t="s">
        <v>3052</v>
      </c>
      <c r="V1118" s="28"/>
      <c r="W1118" s="29"/>
      <c r="X1118" s="30"/>
      <c r="Y1118" s="26"/>
      <c r="Z1118" s="29"/>
      <c r="AA1118" s="33" t="str">
        <f t="shared" si="17"/>
        <v/>
      </c>
      <c r="AB1118" s="31"/>
      <c r="AC1118" s="32"/>
      <c r="AD1118" s="32"/>
      <c r="AE1118" s="22" t="s">
        <v>3047</v>
      </c>
      <c r="AF1118" s="26" t="s">
        <v>53</v>
      </c>
      <c r="AG1118" s="22" t="s">
        <v>411</v>
      </c>
    </row>
    <row r="1119" spans="1:33" ht="105" x14ac:dyDescent="0.25">
      <c r="A1119" s="20" t="s">
        <v>2859</v>
      </c>
      <c r="B1119" s="21">
        <v>85131712</v>
      </c>
      <c r="C1119" s="22" t="s">
        <v>3053</v>
      </c>
      <c r="D1119" s="36">
        <v>43101</v>
      </c>
      <c r="E1119" s="21" t="s">
        <v>3558</v>
      </c>
      <c r="F1119" s="23" t="s">
        <v>3658</v>
      </c>
      <c r="G1119" s="23" t="s">
        <v>3665</v>
      </c>
      <c r="H1119" s="24">
        <v>450000000</v>
      </c>
      <c r="I1119" s="25">
        <v>450000000</v>
      </c>
      <c r="J1119" s="23" t="s">
        <v>57</v>
      </c>
      <c r="K1119" s="23" t="s">
        <v>4467</v>
      </c>
      <c r="L1119" s="22" t="s">
        <v>3047</v>
      </c>
      <c r="M1119" s="22" t="s">
        <v>49</v>
      </c>
      <c r="N1119" s="22" t="s">
        <v>3048</v>
      </c>
      <c r="O1119" s="22" t="s">
        <v>3049</v>
      </c>
      <c r="P1119" s="26" t="s">
        <v>2889</v>
      </c>
      <c r="Q1119" s="26" t="s">
        <v>3034</v>
      </c>
      <c r="R1119" s="26" t="s">
        <v>3035</v>
      </c>
      <c r="S1119" s="27" t="s">
        <v>3036</v>
      </c>
      <c r="T1119" s="26" t="s">
        <v>3037</v>
      </c>
      <c r="U1119" s="26" t="s">
        <v>3054</v>
      </c>
      <c r="V1119" s="28"/>
      <c r="W1119" s="29"/>
      <c r="X1119" s="30"/>
      <c r="Y1119" s="26"/>
      <c r="Z1119" s="29"/>
      <c r="AA1119" s="33" t="str">
        <f t="shared" si="17"/>
        <v/>
      </c>
      <c r="AB1119" s="31"/>
      <c r="AC1119" s="32"/>
      <c r="AD1119" s="32"/>
      <c r="AE1119" s="22" t="s">
        <v>3055</v>
      </c>
      <c r="AF1119" s="26" t="s">
        <v>53</v>
      </c>
      <c r="AG1119" s="22" t="s">
        <v>411</v>
      </c>
    </row>
    <row r="1120" spans="1:33" ht="75" x14ac:dyDescent="0.25">
      <c r="A1120" s="20" t="s">
        <v>2859</v>
      </c>
      <c r="B1120" s="21">
        <v>80141607</v>
      </c>
      <c r="C1120" s="22" t="s">
        <v>3056</v>
      </c>
      <c r="D1120" s="36">
        <v>43101</v>
      </c>
      <c r="E1120" s="21" t="s">
        <v>3558</v>
      </c>
      <c r="F1120" s="23" t="s">
        <v>3658</v>
      </c>
      <c r="G1120" s="23" t="s">
        <v>3665</v>
      </c>
      <c r="H1120" s="24">
        <v>120000000</v>
      </c>
      <c r="I1120" s="25">
        <v>120000000</v>
      </c>
      <c r="J1120" s="23" t="s">
        <v>3579</v>
      </c>
      <c r="K1120" s="23" t="s">
        <v>47</v>
      </c>
      <c r="L1120" s="22" t="s">
        <v>3047</v>
      </c>
      <c r="M1120" s="22" t="s">
        <v>49</v>
      </c>
      <c r="N1120" s="22" t="s">
        <v>3048</v>
      </c>
      <c r="O1120" s="22" t="s">
        <v>3049</v>
      </c>
      <c r="P1120" s="26" t="s">
        <v>2889</v>
      </c>
      <c r="Q1120" s="26" t="s">
        <v>3034</v>
      </c>
      <c r="R1120" s="26" t="s">
        <v>3035</v>
      </c>
      <c r="S1120" s="27" t="s">
        <v>3036</v>
      </c>
      <c r="T1120" s="26" t="s">
        <v>3037</v>
      </c>
      <c r="U1120" s="26" t="s">
        <v>3057</v>
      </c>
      <c r="V1120" s="28"/>
      <c r="W1120" s="29"/>
      <c r="X1120" s="30"/>
      <c r="Y1120" s="26"/>
      <c r="Z1120" s="29"/>
      <c r="AA1120" s="33" t="str">
        <f t="shared" si="17"/>
        <v/>
      </c>
      <c r="AB1120" s="31"/>
      <c r="AC1120" s="32"/>
      <c r="AD1120" s="32"/>
      <c r="AE1120" s="22" t="s">
        <v>3058</v>
      </c>
      <c r="AF1120" s="26" t="s">
        <v>53</v>
      </c>
      <c r="AG1120" s="22" t="s">
        <v>411</v>
      </c>
    </row>
    <row r="1121" spans="1:33" ht="105" x14ac:dyDescent="0.25">
      <c r="A1121" s="20" t="s">
        <v>2859</v>
      </c>
      <c r="B1121" s="21">
        <v>43191609</v>
      </c>
      <c r="C1121" s="22" t="s">
        <v>3059</v>
      </c>
      <c r="D1121" s="36">
        <v>43101</v>
      </c>
      <c r="E1121" s="21" t="s">
        <v>3552</v>
      </c>
      <c r="F1121" s="23" t="s">
        <v>3648</v>
      </c>
      <c r="G1121" s="23" t="s">
        <v>3665</v>
      </c>
      <c r="H1121" s="24">
        <v>9397072</v>
      </c>
      <c r="I1121" s="25">
        <v>9397072</v>
      </c>
      <c r="J1121" s="23" t="s">
        <v>3579</v>
      </c>
      <c r="K1121" s="23" t="s">
        <v>47</v>
      </c>
      <c r="L1121" s="22" t="s">
        <v>3047</v>
      </c>
      <c r="M1121" s="22" t="s">
        <v>49</v>
      </c>
      <c r="N1121" s="22" t="s">
        <v>3048</v>
      </c>
      <c r="O1121" s="22" t="s">
        <v>3049</v>
      </c>
      <c r="P1121" s="26" t="s">
        <v>2889</v>
      </c>
      <c r="Q1121" s="26" t="s">
        <v>3034</v>
      </c>
      <c r="R1121" s="26" t="s">
        <v>3035</v>
      </c>
      <c r="S1121" s="27" t="s">
        <v>3036</v>
      </c>
      <c r="T1121" s="26" t="s">
        <v>3037</v>
      </c>
      <c r="U1121" s="26" t="s">
        <v>3060</v>
      </c>
      <c r="V1121" s="28"/>
      <c r="W1121" s="29"/>
      <c r="X1121" s="30"/>
      <c r="Y1121" s="26"/>
      <c r="Z1121" s="29"/>
      <c r="AA1121" s="33" t="str">
        <f t="shared" si="17"/>
        <v/>
      </c>
      <c r="AB1121" s="31"/>
      <c r="AC1121" s="32"/>
      <c r="AD1121" s="32"/>
      <c r="AE1121" s="22" t="s">
        <v>3055</v>
      </c>
      <c r="AF1121" s="26" t="s">
        <v>53</v>
      </c>
      <c r="AG1121" s="22" t="s">
        <v>411</v>
      </c>
    </row>
    <row r="1122" spans="1:33" ht="60" x14ac:dyDescent="0.25">
      <c r="A1122" s="20" t="s">
        <v>2859</v>
      </c>
      <c r="B1122" s="21">
        <v>60104104</v>
      </c>
      <c r="C1122" s="22" t="s">
        <v>3061</v>
      </c>
      <c r="D1122" s="36">
        <v>43101</v>
      </c>
      <c r="E1122" s="21" t="s">
        <v>3552</v>
      </c>
      <c r="F1122" s="23" t="s">
        <v>3648</v>
      </c>
      <c r="G1122" s="23" t="s">
        <v>3665</v>
      </c>
      <c r="H1122" s="24">
        <v>51000000</v>
      </c>
      <c r="I1122" s="25">
        <v>51000000</v>
      </c>
      <c r="J1122" s="23" t="s">
        <v>3579</v>
      </c>
      <c r="K1122" s="23" t="s">
        <v>47</v>
      </c>
      <c r="L1122" s="22" t="s">
        <v>3062</v>
      </c>
      <c r="M1122" s="22" t="s">
        <v>49</v>
      </c>
      <c r="N1122" s="22" t="s">
        <v>3063</v>
      </c>
      <c r="O1122" s="22" t="s">
        <v>3064</v>
      </c>
      <c r="P1122" s="26" t="s">
        <v>2889</v>
      </c>
      <c r="Q1122" s="26" t="s">
        <v>3034</v>
      </c>
      <c r="R1122" s="26" t="s">
        <v>3035</v>
      </c>
      <c r="S1122" s="27" t="s">
        <v>3036</v>
      </c>
      <c r="T1122" s="26" t="s">
        <v>3037</v>
      </c>
      <c r="U1122" s="26" t="s">
        <v>3060</v>
      </c>
      <c r="V1122" s="28"/>
      <c r="W1122" s="29"/>
      <c r="X1122" s="30"/>
      <c r="Y1122" s="26"/>
      <c r="Z1122" s="29"/>
      <c r="AA1122" s="33" t="str">
        <f t="shared" si="17"/>
        <v/>
      </c>
      <c r="AB1122" s="31"/>
      <c r="AC1122" s="32"/>
      <c r="AD1122" s="32"/>
      <c r="AE1122" s="22" t="s">
        <v>3062</v>
      </c>
      <c r="AF1122" s="26" t="s">
        <v>53</v>
      </c>
      <c r="AG1122" s="22" t="s">
        <v>411</v>
      </c>
    </row>
    <row r="1123" spans="1:33" ht="60" x14ac:dyDescent="0.25">
      <c r="A1123" s="20" t="s">
        <v>2859</v>
      </c>
      <c r="B1123" s="21">
        <v>45111616</v>
      </c>
      <c r="C1123" s="22" t="s">
        <v>3065</v>
      </c>
      <c r="D1123" s="36">
        <v>43101</v>
      </c>
      <c r="E1123" s="21" t="s">
        <v>3558</v>
      </c>
      <c r="F1123" s="23" t="s">
        <v>3648</v>
      </c>
      <c r="G1123" s="23" t="s">
        <v>3665</v>
      </c>
      <c r="H1123" s="24">
        <v>26000000</v>
      </c>
      <c r="I1123" s="25">
        <v>26000000</v>
      </c>
      <c r="J1123" s="23" t="s">
        <v>3579</v>
      </c>
      <c r="K1123" s="23" t="s">
        <v>47</v>
      </c>
      <c r="L1123" s="22" t="s">
        <v>3066</v>
      </c>
      <c r="M1123" s="22" t="s">
        <v>49</v>
      </c>
      <c r="N1123" s="22"/>
      <c r="O1123" s="22"/>
      <c r="P1123" s="26" t="s">
        <v>2889</v>
      </c>
      <c r="Q1123" s="26" t="s">
        <v>3034</v>
      </c>
      <c r="R1123" s="26" t="s">
        <v>3035</v>
      </c>
      <c r="S1123" s="27" t="s">
        <v>3036</v>
      </c>
      <c r="T1123" s="26" t="s">
        <v>3037</v>
      </c>
      <c r="U1123" s="26" t="s">
        <v>3060</v>
      </c>
      <c r="V1123" s="28"/>
      <c r="W1123" s="29"/>
      <c r="X1123" s="30"/>
      <c r="Y1123" s="26"/>
      <c r="Z1123" s="29"/>
      <c r="AA1123" s="33" t="str">
        <f t="shared" si="17"/>
        <v/>
      </c>
      <c r="AB1123" s="31"/>
      <c r="AC1123" s="32"/>
      <c r="AD1123" s="32" t="s">
        <v>4954</v>
      </c>
      <c r="AE1123" s="22" t="s">
        <v>3067</v>
      </c>
      <c r="AF1123" s="26" t="s">
        <v>53</v>
      </c>
      <c r="AG1123" s="22" t="s">
        <v>411</v>
      </c>
    </row>
    <row r="1124" spans="1:33" ht="75" x14ac:dyDescent="0.25">
      <c r="A1124" s="20" t="s">
        <v>2859</v>
      </c>
      <c r="B1124" s="21">
        <v>83112206</v>
      </c>
      <c r="C1124" s="22" t="s">
        <v>3068</v>
      </c>
      <c r="D1124" s="36">
        <v>43344</v>
      </c>
      <c r="E1124" s="21" t="s">
        <v>3550</v>
      </c>
      <c r="F1124" s="23" t="s">
        <v>3658</v>
      </c>
      <c r="G1124" s="23" t="s">
        <v>3665</v>
      </c>
      <c r="H1124" s="24">
        <v>870339225</v>
      </c>
      <c r="I1124" s="25">
        <v>418000000</v>
      </c>
      <c r="J1124" s="23" t="s">
        <v>57</v>
      </c>
      <c r="K1124" s="23" t="s">
        <v>4467</v>
      </c>
      <c r="L1124" s="22" t="s">
        <v>3047</v>
      </c>
      <c r="M1124" s="22" t="s">
        <v>49</v>
      </c>
      <c r="N1124" s="22" t="s">
        <v>3048</v>
      </c>
      <c r="O1124" s="22" t="s">
        <v>3049</v>
      </c>
      <c r="P1124" s="26" t="s">
        <v>2889</v>
      </c>
      <c r="Q1124" s="26" t="s">
        <v>3034</v>
      </c>
      <c r="R1124" s="26" t="s">
        <v>3035</v>
      </c>
      <c r="S1124" s="27" t="s">
        <v>3036</v>
      </c>
      <c r="T1124" s="26" t="s">
        <v>3037</v>
      </c>
      <c r="U1124" s="26" t="s">
        <v>3038</v>
      </c>
      <c r="V1124" s="28">
        <v>7750</v>
      </c>
      <c r="W1124" s="29">
        <v>19223</v>
      </c>
      <c r="X1124" s="30">
        <v>43032</v>
      </c>
      <c r="Y1124" s="26"/>
      <c r="Z1124" s="29">
        <v>4600007989</v>
      </c>
      <c r="AA1124" s="33" t="str">
        <f t="shared" si="17"/>
        <v>Información incompleta</v>
      </c>
      <c r="AB1124" s="31" t="s">
        <v>3069</v>
      </c>
      <c r="AC1124" s="32" t="s">
        <v>1172</v>
      </c>
      <c r="AD1124" s="32" t="s">
        <v>3070</v>
      </c>
      <c r="AE1124" s="22" t="s">
        <v>3071</v>
      </c>
      <c r="AF1124" s="26" t="s">
        <v>599</v>
      </c>
      <c r="AG1124" s="22" t="s">
        <v>411</v>
      </c>
    </row>
    <row r="1125" spans="1:33" ht="120" x14ac:dyDescent="0.25">
      <c r="A1125" s="20" t="s">
        <v>2859</v>
      </c>
      <c r="B1125" s="21">
        <v>42172002</v>
      </c>
      <c r="C1125" s="22" t="s">
        <v>3072</v>
      </c>
      <c r="D1125" s="36">
        <v>43252</v>
      </c>
      <c r="E1125" s="21" t="s">
        <v>3563</v>
      </c>
      <c r="F1125" s="23" t="s">
        <v>3658</v>
      </c>
      <c r="G1125" s="23" t="s">
        <v>3665</v>
      </c>
      <c r="H1125" s="24">
        <v>329000000</v>
      </c>
      <c r="I1125" s="25">
        <v>90000000</v>
      </c>
      <c r="J1125" s="23" t="s">
        <v>57</v>
      </c>
      <c r="K1125" s="23" t="s">
        <v>4467</v>
      </c>
      <c r="L1125" s="22" t="s">
        <v>3047</v>
      </c>
      <c r="M1125" s="22" t="s">
        <v>49</v>
      </c>
      <c r="N1125" s="22" t="s">
        <v>3048</v>
      </c>
      <c r="O1125" s="22" t="s">
        <v>3049</v>
      </c>
      <c r="P1125" s="26" t="s">
        <v>2889</v>
      </c>
      <c r="Q1125" s="26" t="s">
        <v>3034</v>
      </c>
      <c r="R1125" s="26" t="s">
        <v>3035</v>
      </c>
      <c r="S1125" s="27" t="s">
        <v>3036</v>
      </c>
      <c r="T1125" s="26" t="s">
        <v>3037</v>
      </c>
      <c r="U1125" s="26" t="s">
        <v>3050</v>
      </c>
      <c r="V1125" s="28"/>
      <c r="W1125" s="29"/>
      <c r="X1125" s="30"/>
      <c r="Y1125" s="26"/>
      <c r="Z1125" s="29"/>
      <c r="AA1125" s="33" t="str">
        <f t="shared" si="17"/>
        <v/>
      </c>
      <c r="AB1125" s="31"/>
      <c r="AC1125" s="32"/>
      <c r="AD1125" s="32"/>
      <c r="AE1125" s="22" t="s">
        <v>3047</v>
      </c>
      <c r="AF1125" s="26" t="s">
        <v>599</v>
      </c>
      <c r="AG1125" s="22" t="s">
        <v>411</v>
      </c>
    </row>
    <row r="1126" spans="1:33" ht="120" x14ac:dyDescent="0.25">
      <c r="A1126" s="20" t="s">
        <v>2859</v>
      </c>
      <c r="B1126" s="21"/>
      <c r="C1126" s="22" t="s">
        <v>3073</v>
      </c>
      <c r="D1126" s="36">
        <v>43049</v>
      </c>
      <c r="E1126" s="21" t="s">
        <v>4955</v>
      </c>
      <c r="F1126" s="23" t="s">
        <v>4185</v>
      </c>
      <c r="G1126" s="23" t="s">
        <v>3665</v>
      </c>
      <c r="H1126" s="24">
        <v>11446716292</v>
      </c>
      <c r="I1126" s="25">
        <v>2970719000</v>
      </c>
      <c r="J1126" s="23" t="s">
        <v>57</v>
      </c>
      <c r="K1126" s="23" t="s">
        <v>3576</v>
      </c>
      <c r="L1126" s="22" t="s">
        <v>2988</v>
      </c>
      <c r="M1126" s="22" t="s">
        <v>2989</v>
      </c>
      <c r="N1126" s="22" t="s">
        <v>2990</v>
      </c>
      <c r="O1126" s="22" t="s">
        <v>2991</v>
      </c>
      <c r="P1126" s="26" t="s">
        <v>2974</v>
      </c>
      <c r="Q1126" s="26" t="s">
        <v>3034</v>
      </c>
      <c r="R1126" s="26" t="s">
        <v>3035</v>
      </c>
      <c r="S1126" s="27" t="s">
        <v>3036</v>
      </c>
      <c r="T1126" s="26" t="s">
        <v>3037</v>
      </c>
      <c r="U1126" s="26" t="s">
        <v>3054</v>
      </c>
      <c r="V1126" s="28">
        <v>7966</v>
      </c>
      <c r="W1126" s="29"/>
      <c r="X1126" s="30">
        <v>43056</v>
      </c>
      <c r="Y1126" s="26">
        <v>4600007919</v>
      </c>
      <c r="Z1126" s="29">
        <v>4600007919</v>
      </c>
      <c r="AA1126" s="33" t="str">
        <f t="shared" si="17"/>
        <v>Información incompleta</v>
      </c>
      <c r="AB1126" s="31" t="s">
        <v>3074</v>
      </c>
      <c r="AC1126" s="32" t="s">
        <v>360</v>
      </c>
      <c r="AD1126" s="32"/>
      <c r="AE1126" s="22" t="s">
        <v>3075</v>
      </c>
      <c r="AF1126" s="26" t="s">
        <v>53</v>
      </c>
      <c r="AG1126" s="22" t="s">
        <v>411</v>
      </c>
    </row>
    <row r="1127" spans="1:33" ht="60" x14ac:dyDescent="0.25">
      <c r="A1127" s="20" t="s">
        <v>2859</v>
      </c>
      <c r="B1127" s="21">
        <v>85111614</v>
      </c>
      <c r="C1127" s="22" t="s">
        <v>3076</v>
      </c>
      <c r="D1127" s="36">
        <v>43252</v>
      </c>
      <c r="E1127" s="21" t="s">
        <v>3555</v>
      </c>
      <c r="F1127" s="23" t="s">
        <v>3643</v>
      </c>
      <c r="G1127" s="23" t="s">
        <v>3660</v>
      </c>
      <c r="H1127" s="24">
        <v>473500000</v>
      </c>
      <c r="I1127" s="25">
        <v>473500000</v>
      </c>
      <c r="J1127" s="23" t="s">
        <v>3579</v>
      </c>
      <c r="K1127" s="23" t="s">
        <v>47</v>
      </c>
      <c r="L1127" s="22" t="s">
        <v>3077</v>
      </c>
      <c r="M1127" s="22" t="s">
        <v>3078</v>
      </c>
      <c r="N1127" s="22" t="s">
        <v>3079</v>
      </c>
      <c r="O1127" s="22" t="s">
        <v>3080</v>
      </c>
      <c r="P1127" s="26" t="s">
        <v>2889</v>
      </c>
      <c r="Q1127" s="26" t="s">
        <v>3081</v>
      </c>
      <c r="R1127" s="26" t="s">
        <v>3082</v>
      </c>
      <c r="S1127" s="27" t="s">
        <v>3083</v>
      </c>
      <c r="T1127" s="26" t="s">
        <v>3084</v>
      </c>
      <c r="U1127" s="26" t="s">
        <v>3085</v>
      </c>
      <c r="V1127" s="28"/>
      <c r="W1127" s="29"/>
      <c r="X1127" s="30"/>
      <c r="Y1127" s="26"/>
      <c r="Z1127" s="29"/>
      <c r="AA1127" s="33" t="str">
        <f t="shared" si="17"/>
        <v/>
      </c>
      <c r="AB1127" s="31"/>
      <c r="AC1127" s="32"/>
      <c r="AD1127" s="32"/>
      <c r="AE1127" s="22" t="s">
        <v>4956</v>
      </c>
      <c r="AF1127" s="26" t="s">
        <v>53</v>
      </c>
      <c r="AG1127" s="22" t="s">
        <v>4911</v>
      </c>
    </row>
    <row r="1128" spans="1:33" ht="105" x14ac:dyDescent="0.25">
      <c r="A1128" s="20" t="s">
        <v>2859</v>
      </c>
      <c r="B1128" s="21">
        <v>85111602</v>
      </c>
      <c r="C1128" s="22" t="s">
        <v>3086</v>
      </c>
      <c r="D1128" s="36">
        <v>43132</v>
      </c>
      <c r="E1128" s="21" t="s">
        <v>3555</v>
      </c>
      <c r="F1128" s="23" t="s">
        <v>3658</v>
      </c>
      <c r="G1128" s="23" t="s">
        <v>3660</v>
      </c>
      <c r="H1128" s="24">
        <v>473500000</v>
      </c>
      <c r="I1128" s="25">
        <v>473500000</v>
      </c>
      <c r="J1128" s="23" t="s">
        <v>3579</v>
      </c>
      <c r="K1128" s="23" t="s">
        <v>47</v>
      </c>
      <c r="L1128" s="22" t="s">
        <v>3087</v>
      </c>
      <c r="M1128" s="22" t="s">
        <v>3078</v>
      </c>
      <c r="N1128" s="22" t="s">
        <v>3088</v>
      </c>
      <c r="O1128" s="22" t="s">
        <v>3089</v>
      </c>
      <c r="P1128" s="26" t="s">
        <v>2889</v>
      </c>
      <c r="Q1128" s="26" t="s">
        <v>3090</v>
      </c>
      <c r="R1128" s="26" t="s">
        <v>3091</v>
      </c>
      <c r="S1128" s="27" t="s">
        <v>3083</v>
      </c>
      <c r="T1128" s="26" t="s">
        <v>3092</v>
      </c>
      <c r="U1128" s="26" t="s">
        <v>3093</v>
      </c>
      <c r="V1128" s="28"/>
      <c r="W1128" s="29"/>
      <c r="X1128" s="30"/>
      <c r="Y1128" s="26"/>
      <c r="Z1128" s="29"/>
      <c r="AA1128" s="33" t="str">
        <f t="shared" si="17"/>
        <v/>
      </c>
      <c r="AB1128" s="31"/>
      <c r="AC1128" s="32"/>
      <c r="AD1128" s="32"/>
      <c r="AE1128" s="22" t="s">
        <v>4957</v>
      </c>
      <c r="AF1128" s="26" t="s">
        <v>53</v>
      </c>
      <c r="AG1128" s="22" t="s">
        <v>4911</v>
      </c>
    </row>
    <row r="1129" spans="1:33" ht="120" x14ac:dyDescent="0.25">
      <c r="A1129" s="20" t="s">
        <v>2859</v>
      </c>
      <c r="B1129" s="21">
        <v>93131704</v>
      </c>
      <c r="C1129" s="22" t="s">
        <v>3094</v>
      </c>
      <c r="D1129" s="36">
        <v>43282</v>
      </c>
      <c r="E1129" s="21" t="s">
        <v>3552</v>
      </c>
      <c r="F1129" s="23" t="s">
        <v>3677</v>
      </c>
      <c r="G1129" s="23" t="s">
        <v>3660</v>
      </c>
      <c r="H1129" s="24">
        <v>300000000</v>
      </c>
      <c r="I1129" s="25">
        <v>300000000</v>
      </c>
      <c r="J1129" s="23" t="s">
        <v>3579</v>
      </c>
      <c r="K1129" s="23" t="s">
        <v>47</v>
      </c>
      <c r="L1129" s="22" t="s">
        <v>3095</v>
      </c>
      <c r="M1129" s="22" t="s">
        <v>3078</v>
      </c>
      <c r="N1129" s="22" t="s">
        <v>3096</v>
      </c>
      <c r="O1129" s="22" t="s">
        <v>3097</v>
      </c>
      <c r="P1129" s="26" t="s">
        <v>2889</v>
      </c>
      <c r="Q1129" s="26" t="s">
        <v>3098</v>
      </c>
      <c r="R1129" s="26" t="s">
        <v>3099</v>
      </c>
      <c r="S1129" s="27" t="s">
        <v>3100</v>
      </c>
      <c r="T1129" s="26" t="s">
        <v>3101</v>
      </c>
      <c r="U1129" s="26" t="s">
        <v>3102</v>
      </c>
      <c r="V1129" s="28"/>
      <c r="W1129" s="29"/>
      <c r="X1129" s="30"/>
      <c r="Y1129" s="26"/>
      <c r="Z1129" s="29"/>
      <c r="AA1129" s="33" t="str">
        <f t="shared" si="17"/>
        <v/>
      </c>
      <c r="AB1129" s="31"/>
      <c r="AC1129" s="32"/>
      <c r="AD1129" s="32"/>
      <c r="AE1129" s="22" t="s">
        <v>4958</v>
      </c>
      <c r="AF1129" s="26" t="s">
        <v>53</v>
      </c>
      <c r="AG1129" s="22" t="s">
        <v>4911</v>
      </c>
    </row>
    <row r="1130" spans="1:33" ht="60" x14ac:dyDescent="0.25">
      <c r="A1130" s="20" t="s">
        <v>2859</v>
      </c>
      <c r="B1130" s="21">
        <v>851011705</v>
      </c>
      <c r="C1130" s="22" t="s">
        <v>3103</v>
      </c>
      <c r="D1130" s="36">
        <v>43282</v>
      </c>
      <c r="E1130" s="21" t="s">
        <v>3552</v>
      </c>
      <c r="F1130" s="23" t="s">
        <v>3677</v>
      </c>
      <c r="G1130" s="23" t="s">
        <v>3660</v>
      </c>
      <c r="H1130" s="24">
        <v>250000000</v>
      </c>
      <c r="I1130" s="25">
        <v>250000000</v>
      </c>
      <c r="J1130" s="23" t="s">
        <v>3579</v>
      </c>
      <c r="K1130" s="23" t="s">
        <v>47</v>
      </c>
      <c r="L1130" s="22" t="s">
        <v>3095</v>
      </c>
      <c r="M1130" s="22" t="s">
        <v>3078</v>
      </c>
      <c r="N1130" s="22" t="s">
        <v>3096</v>
      </c>
      <c r="O1130" s="22" t="s">
        <v>3097</v>
      </c>
      <c r="P1130" s="26" t="s">
        <v>2889</v>
      </c>
      <c r="Q1130" s="26" t="s">
        <v>3098</v>
      </c>
      <c r="R1130" s="26" t="s">
        <v>3099</v>
      </c>
      <c r="S1130" s="27" t="s">
        <v>3100</v>
      </c>
      <c r="T1130" s="26" t="s">
        <v>3101</v>
      </c>
      <c r="U1130" s="26" t="s">
        <v>3102</v>
      </c>
      <c r="V1130" s="28"/>
      <c r="W1130" s="29"/>
      <c r="X1130" s="30"/>
      <c r="Y1130" s="26"/>
      <c r="Z1130" s="29"/>
      <c r="AA1130" s="33" t="str">
        <f t="shared" si="17"/>
        <v/>
      </c>
      <c r="AB1130" s="31"/>
      <c r="AC1130" s="32"/>
      <c r="AD1130" s="32"/>
      <c r="AE1130" s="22" t="s">
        <v>4958</v>
      </c>
      <c r="AF1130" s="26" t="s">
        <v>53</v>
      </c>
      <c r="AG1130" s="22" t="s">
        <v>4911</v>
      </c>
    </row>
    <row r="1131" spans="1:33" ht="60" x14ac:dyDescent="0.25">
      <c r="A1131" s="20" t="s">
        <v>2859</v>
      </c>
      <c r="B1131" s="21">
        <v>47131805</v>
      </c>
      <c r="C1131" s="22" t="s">
        <v>3104</v>
      </c>
      <c r="D1131" s="36">
        <v>43342</v>
      </c>
      <c r="E1131" s="21" t="s">
        <v>3554</v>
      </c>
      <c r="F1131" s="23" t="s">
        <v>3648</v>
      </c>
      <c r="G1131" s="23" t="s">
        <v>3660</v>
      </c>
      <c r="H1131" s="24">
        <v>120000000</v>
      </c>
      <c r="I1131" s="25">
        <v>120000000</v>
      </c>
      <c r="J1131" s="23" t="s">
        <v>3579</v>
      </c>
      <c r="K1131" s="23" t="s">
        <v>47</v>
      </c>
      <c r="L1131" s="22" t="s">
        <v>3105</v>
      </c>
      <c r="M1131" s="22" t="s">
        <v>3078</v>
      </c>
      <c r="N1131" s="22" t="s">
        <v>3106</v>
      </c>
      <c r="O1131" s="22" t="s">
        <v>3107</v>
      </c>
      <c r="P1131" s="26" t="s">
        <v>2889</v>
      </c>
      <c r="Q1131" s="26" t="s">
        <v>3108</v>
      </c>
      <c r="R1131" s="26" t="s">
        <v>3109</v>
      </c>
      <c r="S1131" s="27" t="s">
        <v>3110</v>
      </c>
      <c r="T1131" s="26" t="s">
        <v>3111</v>
      </c>
      <c r="U1131" s="26" t="s">
        <v>3112</v>
      </c>
      <c r="V1131" s="28"/>
      <c r="W1131" s="29"/>
      <c r="X1131" s="30"/>
      <c r="Y1131" s="26"/>
      <c r="Z1131" s="29"/>
      <c r="AA1131" s="33" t="str">
        <f t="shared" si="17"/>
        <v/>
      </c>
      <c r="AB1131" s="31"/>
      <c r="AC1131" s="32"/>
      <c r="AD1131" s="32"/>
      <c r="AE1131" s="22" t="s">
        <v>4959</v>
      </c>
      <c r="AF1131" s="26" t="s">
        <v>53</v>
      </c>
      <c r="AG1131" s="22" t="s">
        <v>4911</v>
      </c>
    </row>
    <row r="1132" spans="1:33" ht="60" x14ac:dyDescent="0.25">
      <c r="A1132" s="20" t="s">
        <v>2859</v>
      </c>
      <c r="B1132" s="21">
        <v>81000000</v>
      </c>
      <c r="C1132" s="22" t="s">
        <v>3113</v>
      </c>
      <c r="D1132" s="36">
        <v>43132</v>
      </c>
      <c r="E1132" s="21" t="s">
        <v>3549</v>
      </c>
      <c r="F1132" s="23" t="s">
        <v>3643</v>
      </c>
      <c r="G1132" s="23" t="s">
        <v>3660</v>
      </c>
      <c r="H1132" s="24">
        <v>270000000</v>
      </c>
      <c r="I1132" s="25">
        <v>270000000</v>
      </c>
      <c r="J1132" s="23" t="s">
        <v>3579</v>
      </c>
      <c r="K1132" s="23" t="s">
        <v>47</v>
      </c>
      <c r="L1132" s="22" t="s">
        <v>3105</v>
      </c>
      <c r="M1132" s="22" t="s">
        <v>3078</v>
      </c>
      <c r="N1132" s="22" t="s">
        <v>3106</v>
      </c>
      <c r="O1132" s="22" t="s">
        <v>3107</v>
      </c>
      <c r="P1132" s="26" t="s">
        <v>2889</v>
      </c>
      <c r="Q1132" s="26" t="s">
        <v>3108</v>
      </c>
      <c r="R1132" s="26" t="s">
        <v>3109</v>
      </c>
      <c r="S1132" s="27" t="s">
        <v>3110</v>
      </c>
      <c r="T1132" s="26" t="s">
        <v>3111</v>
      </c>
      <c r="U1132" s="26" t="s">
        <v>3114</v>
      </c>
      <c r="V1132" s="28"/>
      <c r="W1132" s="29"/>
      <c r="X1132" s="30"/>
      <c r="Y1132" s="26"/>
      <c r="Z1132" s="29"/>
      <c r="AA1132" s="33" t="str">
        <f t="shared" si="17"/>
        <v/>
      </c>
      <c r="AB1132" s="31"/>
      <c r="AC1132" s="32"/>
      <c r="AD1132" s="32"/>
      <c r="AE1132" s="22" t="s">
        <v>4960</v>
      </c>
      <c r="AF1132" s="26" t="s">
        <v>53</v>
      </c>
      <c r="AG1132" s="22" t="s">
        <v>4911</v>
      </c>
    </row>
    <row r="1133" spans="1:33" ht="76.5" x14ac:dyDescent="0.25">
      <c r="A1133" s="20" t="s">
        <v>2859</v>
      </c>
      <c r="B1133" s="21">
        <v>71000000</v>
      </c>
      <c r="C1133" s="22" t="s">
        <v>3115</v>
      </c>
      <c r="D1133" s="36">
        <v>43123</v>
      </c>
      <c r="E1133" s="21" t="s">
        <v>3558</v>
      </c>
      <c r="F1133" s="23" t="s">
        <v>3691</v>
      </c>
      <c r="G1133" s="23" t="s">
        <v>3665</v>
      </c>
      <c r="H1133" s="24">
        <v>870306948</v>
      </c>
      <c r="I1133" s="25">
        <v>870306948</v>
      </c>
      <c r="J1133" s="23" t="s">
        <v>3579</v>
      </c>
      <c r="K1133" s="23" t="s">
        <v>47</v>
      </c>
      <c r="L1133" s="22" t="s">
        <v>3116</v>
      </c>
      <c r="M1133" s="22" t="s">
        <v>3117</v>
      </c>
      <c r="N1133" s="22" t="s">
        <v>3118</v>
      </c>
      <c r="O1133" s="22" t="s">
        <v>3119</v>
      </c>
      <c r="P1133" s="26" t="s">
        <v>2889</v>
      </c>
      <c r="Q1133" s="26" t="s">
        <v>3108</v>
      </c>
      <c r="R1133" s="26" t="s">
        <v>3109</v>
      </c>
      <c r="S1133" s="27" t="s">
        <v>3110</v>
      </c>
      <c r="T1133" s="26" t="s">
        <v>3111</v>
      </c>
      <c r="U1133" s="26" t="s">
        <v>3120</v>
      </c>
      <c r="V1133" s="28">
        <v>6302</v>
      </c>
      <c r="W1133" s="29">
        <v>15684</v>
      </c>
      <c r="X1133" s="30"/>
      <c r="Y1133" s="26" t="s">
        <v>47</v>
      </c>
      <c r="Z1133" s="29">
        <v>4600006167</v>
      </c>
      <c r="AA1133" s="33" t="str">
        <f t="shared" si="17"/>
        <v>Información incompleta</v>
      </c>
      <c r="AB1133" s="31" t="s">
        <v>3121</v>
      </c>
      <c r="AC1133" s="32" t="s">
        <v>360</v>
      </c>
      <c r="AD1133" s="32"/>
      <c r="AE1133" s="22" t="s">
        <v>3116</v>
      </c>
      <c r="AF1133" s="26" t="s">
        <v>53</v>
      </c>
      <c r="AG1133" s="22" t="s">
        <v>4911</v>
      </c>
    </row>
    <row r="1134" spans="1:33" ht="195" x14ac:dyDescent="0.25">
      <c r="A1134" s="20" t="s">
        <v>2859</v>
      </c>
      <c r="B1134" s="21">
        <v>41116010</v>
      </c>
      <c r="C1134" s="22" t="s">
        <v>3122</v>
      </c>
      <c r="D1134" s="36">
        <v>43160</v>
      </c>
      <c r="E1134" s="21" t="s">
        <v>3554</v>
      </c>
      <c r="F1134" s="23" t="s">
        <v>3643</v>
      </c>
      <c r="G1134" s="23" t="s">
        <v>3660</v>
      </c>
      <c r="H1134" s="24">
        <v>312000000</v>
      </c>
      <c r="I1134" s="25">
        <v>312000000</v>
      </c>
      <c r="J1134" s="23" t="s">
        <v>3579</v>
      </c>
      <c r="K1134" s="23" t="s">
        <v>47</v>
      </c>
      <c r="L1134" s="22" t="s">
        <v>3105</v>
      </c>
      <c r="M1134" s="22" t="s">
        <v>3078</v>
      </c>
      <c r="N1134" s="22" t="s">
        <v>3123</v>
      </c>
      <c r="O1134" s="22" t="s">
        <v>3107</v>
      </c>
      <c r="P1134" s="26" t="s">
        <v>2889</v>
      </c>
      <c r="Q1134" s="26" t="s">
        <v>3124</v>
      </c>
      <c r="R1134" s="26" t="s">
        <v>3125</v>
      </c>
      <c r="S1134" s="27" t="s">
        <v>3110</v>
      </c>
      <c r="T1134" s="26" t="s">
        <v>3111</v>
      </c>
      <c r="U1134" s="26" t="s">
        <v>3126</v>
      </c>
      <c r="V1134" s="28"/>
      <c r="W1134" s="29"/>
      <c r="X1134" s="30"/>
      <c r="Y1134" s="26"/>
      <c r="Z1134" s="29"/>
      <c r="AA1134" s="33" t="str">
        <f t="shared" si="17"/>
        <v/>
      </c>
      <c r="AB1134" s="31"/>
      <c r="AC1134" s="32"/>
      <c r="AD1134" s="32"/>
      <c r="AE1134" s="22" t="s">
        <v>4961</v>
      </c>
      <c r="AF1134" s="26" t="s">
        <v>53</v>
      </c>
      <c r="AG1134" s="22" t="s">
        <v>4962</v>
      </c>
    </row>
    <row r="1135" spans="1:33" ht="60" x14ac:dyDescent="0.25">
      <c r="A1135" s="20" t="s">
        <v>2859</v>
      </c>
      <c r="B1135" s="21">
        <v>86101606</v>
      </c>
      <c r="C1135" s="22" t="s">
        <v>3127</v>
      </c>
      <c r="D1135" s="36">
        <v>43193</v>
      </c>
      <c r="E1135" s="21" t="s">
        <v>3554</v>
      </c>
      <c r="F1135" s="23" t="s">
        <v>3643</v>
      </c>
      <c r="G1135" s="23" t="s">
        <v>3660</v>
      </c>
      <c r="H1135" s="24">
        <v>150000000</v>
      </c>
      <c r="I1135" s="25">
        <v>150000000</v>
      </c>
      <c r="J1135" s="23" t="s">
        <v>3579</v>
      </c>
      <c r="K1135" s="23" t="s">
        <v>47</v>
      </c>
      <c r="L1135" s="22" t="s">
        <v>3105</v>
      </c>
      <c r="M1135" s="22" t="s">
        <v>3078</v>
      </c>
      <c r="N1135" s="22" t="s">
        <v>3123</v>
      </c>
      <c r="O1135" s="22" t="s">
        <v>3107</v>
      </c>
      <c r="P1135" s="26" t="s">
        <v>2889</v>
      </c>
      <c r="Q1135" s="26" t="s">
        <v>3124</v>
      </c>
      <c r="R1135" s="26" t="s">
        <v>3125</v>
      </c>
      <c r="S1135" s="27" t="s">
        <v>3110</v>
      </c>
      <c r="T1135" s="26" t="s">
        <v>3111</v>
      </c>
      <c r="U1135" s="26" t="s">
        <v>3126</v>
      </c>
      <c r="V1135" s="28"/>
      <c r="W1135" s="29"/>
      <c r="X1135" s="30"/>
      <c r="Y1135" s="26"/>
      <c r="Z1135" s="29"/>
      <c r="AA1135" s="33" t="str">
        <f t="shared" si="17"/>
        <v/>
      </c>
      <c r="AB1135" s="31"/>
      <c r="AC1135" s="32"/>
      <c r="AD1135" s="32"/>
      <c r="AE1135" s="22" t="s">
        <v>4963</v>
      </c>
      <c r="AF1135" s="26" t="s">
        <v>53</v>
      </c>
      <c r="AG1135" s="22" t="s">
        <v>4962</v>
      </c>
    </row>
    <row r="1136" spans="1:33" ht="60" x14ac:dyDescent="0.25">
      <c r="A1136" s="20" t="s">
        <v>2859</v>
      </c>
      <c r="B1136" s="21">
        <v>41116010</v>
      </c>
      <c r="C1136" s="22" t="s">
        <v>3128</v>
      </c>
      <c r="D1136" s="36">
        <v>43164</v>
      </c>
      <c r="E1136" s="21" t="s">
        <v>3555</v>
      </c>
      <c r="F1136" s="23" t="s">
        <v>3643</v>
      </c>
      <c r="G1136" s="23" t="s">
        <v>3660</v>
      </c>
      <c r="H1136" s="24">
        <v>330000000</v>
      </c>
      <c r="I1136" s="25">
        <v>330000000</v>
      </c>
      <c r="J1136" s="23" t="s">
        <v>3579</v>
      </c>
      <c r="K1136" s="23" t="s">
        <v>47</v>
      </c>
      <c r="L1136" s="22" t="s">
        <v>3129</v>
      </c>
      <c r="M1136" s="22" t="s">
        <v>3078</v>
      </c>
      <c r="N1136" s="22" t="s">
        <v>3123</v>
      </c>
      <c r="O1136" s="22" t="s">
        <v>3107</v>
      </c>
      <c r="P1136" s="26" t="s">
        <v>2889</v>
      </c>
      <c r="Q1136" s="26" t="s">
        <v>3108</v>
      </c>
      <c r="R1136" s="26" t="s">
        <v>3109</v>
      </c>
      <c r="S1136" s="27" t="s">
        <v>3110</v>
      </c>
      <c r="T1136" s="26" t="s">
        <v>3111</v>
      </c>
      <c r="U1136" s="26" t="s">
        <v>3130</v>
      </c>
      <c r="V1136" s="28"/>
      <c r="W1136" s="29"/>
      <c r="X1136" s="30"/>
      <c r="Y1136" s="26"/>
      <c r="Z1136" s="29"/>
      <c r="AA1136" s="33" t="str">
        <f t="shared" si="17"/>
        <v/>
      </c>
      <c r="AB1136" s="31"/>
      <c r="AC1136" s="32"/>
      <c r="AD1136" s="32"/>
      <c r="AE1136" s="22" t="s">
        <v>4959</v>
      </c>
      <c r="AF1136" s="26" t="s">
        <v>53</v>
      </c>
      <c r="AG1136" s="22" t="s">
        <v>4962</v>
      </c>
    </row>
    <row r="1137" spans="1:33" ht="60" x14ac:dyDescent="0.25">
      <c r="A1137" s="20" t="s">
        <v>2859</v>
      </c>
      <c r="B1137" s="21">
        <v>41112509</v>
      </c>
      <c r="C1137" s="22" t="s">
        <v>3131</v>
      </c>
      <c r="D1137" s="36">
        <v>43287</v>
      </c>
      <c r="E1137" s="21" t="s">
        <v>3550</v>
      </c>
      <c r="F1137" s="23" t="s">
        <v>3643</v>
      </c>
      <c r="G1137" s="23" t="s">
        <v>3660</v>
      </c>
      <c r="H1137" s="24">
        <v>180000000</v>
      </c>
      <c r="I1137" s="25">
        <v>180000000</v>
      </c>
      <c r="J1137" s="23" t="s">
        <v>3579</v>
      </c>
      <c r="K1137" s="23" t="s">
        <v>47</v>
      </c>
      <c r="L1137" s="22" t="s">
        <v>3105</v>
      </c>
      <c r="M1137" s="22" t="s">
        <v>3078</v>
      </c>
      <c r="N1137" s="22" t="s">
        <v>3123</v>
      </c>
      <c r="O1137" s="22" t="s">
        <v>3107</v>
      </c>
      <c r="P1137" s="26" t="s">
        <v>2889</v>
      </c>
      <c r="Q1137" s="26" t="s">
        <v>3108</v>
      </c>
      <c r="R1137" s="26" t="s">
        <v>3109</v>
      </c>
      <c r="S1137" s="27" t="s">
        <v>3110</v>
      </c>
      <c r="T1137" s="26" t="s">
        <v>3111</v>
      </c>
      <c r="U1137" s="26" t="s">
        <v>3130</v>
      </c>
      <c r="V1137" s="28"/>
      <c r="W1137" s="29"/>
      <c r="X1137" s="30"/>
      <c r="Y1137" s="26"/>
      <c r="Z1137" s="29"/>
      <c r="AA1137" s="33" t="str">
        <f t="shared" si="17"/>
        <v/>
      </c>
      <c r="AB1137" s="31"/>
      <c r="AC1137" s="32"/>
      <c r="AD1137" s="32"/>
      <c r="AE1137" s="22" t="s">
        <v>4964</v>
      </c>
      <c r="AF1137" s="26" t="s">
        <v>53</v>
      </c>
      <c r="AG1137" s="22" t="s">
        <v>4962</v>
      </c>
    </row>
    <row r="1138" spans="1:33" ht="60" x14ac:dyDescent="0.25">
      <c r="A1138" s="20" t="s">
        <v>2859</v>
      </c>
      <c r="B1138" s="21">
        <v>42192400</v>
      </c>
      <c r="C1138" s="22" t="s">
        <v>3132</v>
      </c>
      <c r="D1138" s="36">
        <v>43165</v>
      </c>
      <c r="E1138" s="21" t="s">
        <v>3555</v>
      </c>
      <c r="F1138" s="23" t="s">
        <v>3648</v>
      </c>
      <c r="G1138" s="23" t="s">
        <v>3660</v>
      </c>
      <c r="H1138" s="24">
        <v>40000000</v>
      </c>
      <c r="I1138" s="25">
        <v>40000000</v>
      </c>
      <c r="J1138" s="23" t="s">
        <v>3579</v>
      </c>
      <c r="K1138" s="23" t="s">
        <v>47</v>
      </c>
      <c r="L1138" s="22" t="s">
        <v>3105</v>
      </c>
      <c r="M1138" s="22" t="s">
        <v>3078</v>
      </c>
      <c r="N1138" s="22" t="s">
        <v>3123</v>
      </c>
      <c r="O1138" s="22" t="s">
        <v>3107</v>
      </c>
      <c r="P1138" s="26" t="s">
        <v>2889</v>
      </c>
      <c r="Q1138" s="26" t="s">
        <v>3108</v>
      </c>
      <c r="R1138" s="26" t="s">
        <v>3109</v>
      </c>
      <c r="S1138" s="27" t="s">
        <v>3110</v>
      </c>
      <c r="T1138" s="26" t="s">
        <v>3111</v>
      </c>
      <c r="U1138" s="26" t="s">
        <v>3130</v>
      </c>
      <c r="V1138" s="28"/>
      <c r="W1138" s="29"/>
      <c r="X1138" s="30"/>
      <c r="Y1138" s="26"/>
      <c r="Z1138" s="29"/>
      <c r="AA1138" s="33" t="str">
        <f t="shared" si="17"/>
        <v/>
      </c>
      <c r="AB1138" s="31"/>
      <c r="AC1138" s="32"/>
      <c r="AD1138" s="32"/>
      <c r="AE1138" s="22" t="s">
        <v>4965</v>
      </c>
      <c r="AF1138" s="26" t="s">
        <v>53</v>
      </c>
      <c r="AG1138" s="22" t="s">
        <v>4962</v>
      </c>
    </row>
    <row r="1139" spans="1:33" ht="75" x14ac:dyDescent="0.25">
      <c r="A1139" s="20" t="s">
        <v>2859</v>
      </c>
      <c r="B1139" s="21">
        <v>86101606</v>
      </c>
      <c r="C1139" s="22" t="s">
        <v>3133</v>
      </c>
      <c r="D1139" s="36">
        <v>43165</v>
      </c>
      <c r="E1139" s="21" t="s">
        <v>3555</v>
      </c>
      <c r="F1139" s="23" t="s">
        <v>3658</v>
      </c>
      <c r="G1139" s="23" t="s">
        <v>3660</v>
      </c>
      <c r="H1139" s="24">
        <v>260000000</v>
      </c>
      <c r="I1139" s="25">
        <v>260000000</v>
      </c>
      <c r="J1139" s="23" t="s">
        <v>3579</v>
      </c>
      <c r="K1139" s="23" t="s">
        <v>47</v>
      </c>
      <c r="L1139" s="22" t="s">
        <v>3105</v>
      </c>
      <c r="M1139" s="22" t="s">
        <v>3078</v>
      </c>
      <c r="N1139" s="22" t="s">
        <v>3123</v>
      </c>
      <c r="O1139" s="22" t="s">
        <v>3107</v>
      </c>
      <c r="P1139" s="26" t="s">
        <v>2889</v>
      </c>
      <c r="Q1139" s="26" t="s">
        <v>3108</v>
      </c>
      <c r="R1139" s="26" t="s">
        <v>3109</v>
      </c>
      <c r="S1139" s="27" t="s">
        <v>3110</v>
      </c>
      <c r="T1139" s="26" t="s">
        <v>3111</v>
      </c>
      <c r="U1139" s="26" t="s">
        <v>3130</v>
      </c>
      <c r="V1139" s="28"/>
      <c r="W1139" s="29"/>
      <c r="X1139" s="30"/>
      <c r="Y1139" s="26"/>
      <c r="Z1139" s="29"/>
      <c r="AA1139" s="33" t="str">
        <f t="shared" si="17"/>
        <v/>
      </c>
      <c r="AB1139" s="31"/>
      <c r="AC1139" s="32"/>
      <c r="AD1139" s="32"/>
      <c r="AE1139" s="22" t="s">
        <v>4966</v>
      </c>
      <c r="AF1139" s="26" t="s">
        <v>53</v>
      </c>
      <c r="AG1139" s="22" t="s">
        <v>4962</v>
      </c>
    </row>
    <row r="1140" spans="1:33" ht="60" x14ac:dyDescent="0.25">
      <c r="A1140" s="20" t="s">
        <v>2859</v>
      </c>
      <c r="B1140" s="21">
        <v>73152108</v>
      </c>
      <c r="C1140" s="22" t="s">
        <v>4967</v>
      </c>
      <c r="D1140" s="36">
        <v>43160</v>
      </c>
      <c r="E1140" s="21" t="s">
        <v>3555</v>
      </c>
      <c r="F1140" s="23" t="s">
        <v>3677</v>
      </c>
      <c r="G1140" s="23" t="s">
        <v>3660</v>
      </c>
      <c r="H1140" s="24">
        <v>50000000</v>
      </c>
      <c r="I1140" s="25">
        <v>50000000</v>
      </c>
      <c r="J1140" s="23" t="s">
        <v>3579</v>
      </c>
      <c r="K1140" s="23" t="s">
        <v>47</v>
      </c>
      <c r="L1140" s="22" t="s">
        <v>3134</v>
      </c>
      <c r="M1140" s="22" t="s">
        <v>3078</v>
      </c>
      <c r="N1140" s="22" t="s">
        <v>3135</v>
      </c>
      <c r="O1140" s="22" t="s">
        <v>3136</v>
      </c>
      <c r="P1140" s="26" t="s">
        <v>2889</v>
      </c>
      <c r="Q1140" s="26" t="s">
        <v>3108</v>
      </c>
      <c r="R1140" s="26" t="s">
        <v>3109</v>
      </c>
      <c r="S1140" s="27" t="s">
        <v>3110</v>
      </c>
      <c r="T1140" s="26" t="s">
        <v>3111</v>
      </c>
      <c r="U1140" s="26" t="s">
        <v>3130</v>
      </c>
      <c r="V1140" s="28"/>
      <c r="W1140" s="29"/>
      <c r="X1140" s="30"/>
      <c r="Y1140" s="26"/>
      <c r="Z1140" s="29"/>
      <c r="AA1140" s="33" t="str">
        <f t="shared" si="17"/>
        <v/>
      </c>
      <c r="AB1140" s="31"/>
      <c r="AC1140" s="32"/>
      <c r="AD1140" s="32"/>
      <c r="AE1140" s="22" t="s">
        <v>4966</v>
      </c>
      <c r="AF1140" s="26" t="s">
        <v>53</v>
      </c>
      <c r="AG1140" s="22" t="s">
        <v>4962</v>
      </c>
    </row>
    <row r="1141" spans="1:33" ht="60" x14ac:dyDescent="0.25">
      <c r="A1141" s="20" t="s">
        <v>2859</v>
      </c>
      <c r="B1141" s="21">
        <v>73152108</v>
      </c>
      <c r="C1141" s="22" t="s">
        <v>3137</v>
      </c>
      <c r="D1141" s="36">
        <v>43225</v>
      </c>
      <c r="E1141" s="21" t="s">
        <v>3550</v>
      </c>
      <c r="F1141" s="23" t="s">
        <v>4118</v>
      </c>
      <c r="G1141" s="23" t="s">
        <v>3660</v>
      </c>
      <c r="H1141" s="24">
        <v>20000000</v>
      </c>
      <c r="I1141" s="25">
        <v>20000000</v>
      </c>
      <c r="J1141" s="23" t="s">
        <v>3579</v>
      </c>
      <c r="K1141" s="23" t="s">
        <v>47</v>
      </c>
      <c r="L1141" s="22" t="s">
        <v>3138</v>
      </c>
      <c r="M1141" s="22" t="s">
        <v>3078</v>
      </c>
      <c r="N1141" s="22" t="s">
        <v>3139</v>
      </c>
      <c r="O1141" s="22" t="s">
        <v>3140</v>
      </c>
      <c r="P1141" s="26" t="s">
        <v>2889</v>
      </c>
      <c r="Q1141" s="26" t="s">
        <v>3108</v>
      </c>
      <c r="R1141" s="26" t="s">
        <v>3109</v>
      </c>
      <c r="S1141" s="27" t="s">
        <v>3110</v>
      </c>
      <c r="T1141" s="26" t="s">
        <v>3111</v>
      </c>
      <c r="U1141" s="26" t="s">
        <v>3130</v>
      </c>
      <c r="V1141" s="28"/>
      <c r="W1141" s="29"/>
      <c r="X1141" s="30"/>
      <c r="Y1141" s="26"/>
      <c r="Z1141" s="29"/>
      <c r="AA1141" s="33" t="str">
        <f t="shared" si="17"/>
        <v/>
      </c>
      <c r="AB1141" s="31"/>
      <c r="AC1141" s="32"/>
      <c r="AD1141" s="32"/>
      <c r="AE1141" s="22" t="s">
        <v>4968</v>
      </c>
      <c r="AF1141" s="26" t="s">
        <v>53</v>
      </c>
      <c r="AG1141" s="22" t="s">
        <v>4962</v>
      </c>
    </row>
    <row r="1142" spans="1:33" ht="60" x14ac:dyDescent="0.25">
      <c r="A1142" s="20" t="s">
        <v>2859</v>
      </c>
      <c r="B1142" s="21">
        <v>851011705</v>
      </c>
      <c r="C1142" s="22" t="s">
        <v>3141</v>
      </c>
      <c r="D1142" s="36">
        <v>43221</v>
      </c>
      <c r="E1142" s="21" t="s">
        <v>3553</v>
      </c>
      <c r="F1142" s="23" t="s">
        <v>3677</v>
      </c>
      <c r="G1142" s="23" t="s">
        <v>3660</v>
      </c>
      <c r="H1142" s="24">
        <v>494000000</v>
      </c>
      <c r="I1142" s="25">
        <v>494000000</v>
      </c>
      <c r="J1142" s="23" t="s">
        <v>3579</v>
      </c>
      <c r="K1142" s="23" t="s">
        <v>47</v>
      </c>
      <c r="L1142" s="22" t="s">
        <v>3142</v>
      </c>
      <c r="M1142" s="22" t="s">
        <v>3078</v>
      </c>
      <c r="N1142" s="22" t="s">
        <v>3143</v>
      </c>
      <c r="O1142" s="22" t="s">
        <v>3144</v>
      </c>
      <c r="P1142" s="26" t="s">
        <v>2889</v>
      </c>
      <c r="Q1142" s="26" t="s">
        <v>3145</v>
      </c>
      <c r="R1142" s="26" t="s">
        <v>3146</v>
      </c>
      <c r="S1142" s="27" t="s">
        <v>3100</v>
      </c>
      <c r="T1142" s="26" t="s">
        <v>3147</v>
      </c>
      <c r="U1142" s="26" t="s">
        <v>3148</v>
      </c>
      <c r="V1142" s="28"/>
      <c r="W1142" s="29"/>
      <c r="X1142" s="30"/>
      <c r="Y1142" s="26"/>
      <c r="Z1142" s="29"/>
      <c r="AA1142" s="33" t="str">
        <f t="shared" si="17"/>
        <v/>
      </c>
      <c r="AB1142" s="31"/>
      <c r="AC1142" s="32"/>
      <c r="AD1142" s="32"/>
      <c r="AE1142" s="22" t="s">
        <v>4969</v>
      </c>
      <c r="AF1142" s="26" t="s">
        <v>53</v>
      </c>
      <c r="AG1142" s="22" t="s">
        <v>4962</v>
      </c>
    </row>
    <row r="1143" spans="1:33" ht="60" x14ac:dyDescent="0.25">
      <c r="A1143" s="20" t="s">
        <v>2859</v>
      </c>
      <c r="B1143" s="21">
        <v>85111614</v>
      </c>
      <c r="C1143" s="22" t="s">
        <v>3149</v>
      </c>
      <c r="D1143" s="36">
        <v>43101</v>
      </c>
      <c r="E1143" s="21" t="s">
        <v>3555</v>
      </c>
      <c r="F1143" s="23" t="s">
        <v>3677</v>
      </c>
      <c r="G1143" s="23" t="s">
        <v>3660</v>
      </c>
      <c r="H1143" s="24">
        <v>1206589461</v>
      </c>
      <c r="I1143" s="25">
        <v>965271569</v>
      </c>
      <c r="J1143" s="23" t="s">
        <v>57</v>
      </c>
      <c r="K1143" s="23" t="s">
        <v>3576</v>
      </c>
      <c r="L1143" s="22" t="s">
        <v>3150</v>
      </c>
      <c r="M1143" s="22" t="s">
        <v>3078</v>
      </c>
      <c r="N1143" s="22">
        <v>3839907</v>
      </c>
      <c r="O1143" s="22" t="s">
        <v>3151</v>
      </c>
      <c r="P1143" s="26" t="s">
        <v>2889</v>
      </c>
      <c r="Q1143" s="26" t="s">
        <v>3152</v>
      </c>
      <c r="R1143" s="26" t="s">
        <v>3153</v>
      </c>
      <c r="S1143" s="27" t="s">
        <v>3154</v>
      </c>
      <c r="T1143" s="26" t="s">
        <v>3155</v>
      </c>
      <c r="U1143" s="26" t="s">
        <v>3156</v>
      </c>
      <c r="V1143" s="28" t="s">
        <v>3157</v>
      </c>
      <c r="W1143" s="29">
        <v>19523</v>
      </c>
      <c r="X1143" s="30">
        <v>43049</v>
      </c>
      <c r="Y1143" s="26" t="s">
        <v>134</v>
      </c>
      <c r="Z1143" s="29">
        <v>4600007909</v>
      </c>
      <c r="AA1143" s="33">
        <f t="shared" si="17"/>
        <v>1</v>
      </c>
      <c r="AB1143" s="31" t="s">
        <v>3158</v>
      </c>
      <c r="AC1143" s="32" t="s">
        <v>360</v>
      </c>
      <c r="AD1143" s="32"/>
      <c r="AE1143" s="22" t="s">
        <v>3150</v>
      </c>
      <c r="AF1143" s="26" t="s">
        <v>599</v>
      </c>
      <c r="AG1143" s="22" t="s">
        <v>4962</v>
      </c>
    </row>
    <row r="1144" spans="1:33" ht="135" x14ac:dyDescent="0.25">
      <c r="A1144" s="20" t="s">
        <v>2859</v>
      </c>
      <c r="B1144" s="21">
        <v>85111507</v>
      </c>
      <c r="C1144" s="22" t="s">
        <v>3159</v>
      </c>
      <c r="D1144" s="36">
        <v>43374</v>
      </c>
      <c r="E1144" s="21" t="s">
        <v>4970</v>
      </c>
      <c r="F1144" s="23" t="s">
        <v>3648</v>
      </c>
      <c r="G1144" s="23" t="s">
        <v>3660</v>
      </c>
      <c r="H1144" s="24">
        <v>73000000</v>
      </c>
      <c r="I1144" s="25">
        <v>73000000</v>
      </c>
      <c r="J1144" s="23" t="s">
        <v>3579</v>
      </c>
      <c r="K1144" s="23" t="s">
        <v>47</v>
      </c>
      <c r="L1144" s="22" t="s">
        <v>3160</v>
      </c>
      <c r="M1144" s="22" t="s">
        <v>3117</v>
      </c>
      <c r="N1144" s="22" t="s">
        <v>3088</v>
      </c>
      <c r="O1144" s="22" t="s">
        <v>3151</v>
      </c>
      <c r="P1144" s="26" t="s">
        <v>2889</v>
      </c>
      <c r="Q1144" s="26" t="s">
        <v>3161</v>
      </c>
      <c r="R1144" s="26" t="s">
        <v>3162</v>
      </c>
      <c r="S1144" s="27" t="s">
        <v>3163</v>
      </c>
      <c r="T1144" s="26" t="s">
        <v>3164</v>
      </c>
      <c r="U1144" s="26" t="s">
        <v>3165</v>
      </c>
      <c r="V1144" s="28"/>
      <c r="W1144" s="29"/>
      <c r="X1144" s="30"/>
      <c r="Y1144" s="26"/>
      <c r="Z1144" s="29"/>
      <c r="AA1144" s="33" t="str">
        <f t="shared" si="17"/>
        <v/>
      </c>
      <c r="AB1144" s="31"/>
      <c r="AC1144" s="32"/>
      <c r="AD1144" s="32"/>
      <c r="AE1144" s="22" t="s">
        <v>4971</v>
      </c>
      <c r="AF1144" s="26" t="s">
        <v>53</v>
      </c>
      <c r="AG1144" s="22" t="s">
        <v>4962</v>
      </c>
    </row>
    <row r="1145" spans="1:33" ht="135" x14ac:dyDescent="0.25">
      <c r="A1145" s="20" t="s">
        <v>2859</v>
      </c>
      <c r="B1145" s="21">
        <v>41116126</v>
      </c>
      <c r="C1145" s="22" t="s">
        <v>3166</v>
      </c>
      <c r="D1145" s="36">
        <v>43374</v>
      </c>
      <c r="E1145" s="21" t="s">
        <v>4970</v>
      </c>
      <c r="F1145" s="23" t="s">
        <v>3648</v>
      </c>
      <c r="G1145" s="23" t="s">
        <v>3660</v>
      </c>
      <c r="H1145" s="24">
        <v>50000000</v>
      </c>
      <c r="I1145" s="25">
        <v>50000000</v>
      </c>
      <c r="J1145" s="23" t="s">
        <v>3579</v>
      </c>
      <c r="K1145" s="23" t="s">
        <v>47</v>
      </c>
      <c r="L1145" s="22" t="s">
        <v>3160</v>
      </c>
      <c r="M1145" s="22" t="s">
        <v>3117</v>
      </c>
      <c r="N1145" s="22" t="s">
        <v>3088</v>
      </c>
      <c r="O1145" s="22" t="s">
        <v>3151</v>
      </c>
      <c r="P1145" s="26" t="s">
        <v>2889</v>
      </c>
      <c r="Q1145" s="26" t="s">
        <v>3167</v>
      </c>
      <c r="R1145" s="26" t="s">
        <v>3162</v>
      </c>
      <c r="S1145" s="27" t="s">
        <v>3163</v>
      </c>
      <c r="T1145" s="26" t="s">
        <v>3164</v>
      </c>
      <c r="U1145" s="26" t="s">
        <v>3165</v>
      </c>
      <c r="V1145" s="28"/>
      <c r="W1145" s="29"/>
      <c r="X1145" s="30"/>
      <c r="Y1145" s="26"/>
      <c r="Z1145" s="29"/>
      <c r="AA1145" s="33" t="str">
        <f t="shared" si="17"/>
        <v/>
      </c>
      <c r="AB1145" s="31"/>
      <c r="AC1145" s="32"/>
      <c r="AD1145" s="32"/>
      <c r="AE1145" s="22" t="s">
        <v>4971</v>
      </c>
      <c r="AF1145" s="26" t="s">
        <v>53</v>
      </c>
      <c r="AG1145" s="22" t="s">
        <v>4962</v>
      </c>
    </row>
    <row r="1146" spans="1:33" ht="191.25" x14ac:dyDescent="0.25">
      <c r="A1146" s="20" t="s">
        <v>2859</v>
      </c>
      <c r="B1146" s="21">
        <v>85151600</v>
      </c>
      <c r="C1146" s="22" t="s">
        <v>3168</v>
      </c>
      <c r="D1146" s="36">
        <v>43191</v>
      </c>
      <c r="E1146" s="21" t="s">
        <v>3558</v>
      </c>
      <c r="F1146" s="23" t="s">
        <v>3658</v>
      </c>
      <c r="G1146" s="23" t="s">
        <v>3660</v>
      </c>
      <c r="H1146" s="24">
        <v>150000000</v>
      </c>
      <c r="I1146" s="25">
        <v>150000000</v>
      </c>
      <c r="J1146" s="23" t="s">
        <v>3579</v>
      </c>
      <c r="K1146" s="23" t="s">
        <v>47</v>
      </c>
      <c r="L1146" s="22" t="s">
        <v>3169</v>
      </c>
      <c r="M1146" s="22" t="s">
        <v>3078</v>
      </c>
      <c r="N1146" s="22" t="s">
        <v>3170</v>
      </c>
      <c r="O1146" s="22" t="s">
        <v>3171</v>
      </c>
      <c r="P1146" s="26" t="s">
        <v>2889</v>
      </c>
      <c r="Q1146" s="26" t="s">
        <v>3172</v>
      </c>
      <c r="R1146" s="26" t="s">
        <v>3173</v>
      </c>
      <c r="S1146" s="27" t="s">
        <v>3174</v>
      </c>
      <c r="T1146" s="26" t="s">
        <v>3175</v>
      </c>
      <c r="U1146" s="26" t="s">
        <v>3176</v>
      </c>
      <c r="V1146" s="28"/>
      <c r="W1146" s="29"/>
      <c r="X1146" s="30"/>
      <c r="Y1146" s="26"/>
      <c r="Z1146" s="29"/>
      <c r="AA1146" s="33" t="str">
        <f t="shared" si="17"/>
        <v/>
      </c>
      <c r="AB1146" s="31"/>
      <c r="AC1146" s="32"/>
      <c r="AD1146" s="32"/>
      <c r="AE1146" s="22" t="s">
        <v>4972</v>
      </c>
      <c r="AF1146" s="26" t="s">
        <v>53</v>
      </c>
      <c r="AG1146" s="22" t="s">
        <v>4962</v>
      </c>
    </row>
    <row r="1147" spans="1:33" ht="105" x14ac:dyDescent="0.25">
      <c r="A1147" s="20" t="s">
        <v>2859</v>
      </c>
      <c r="B1147" s="21">
        <v>85101705</v>
      </c>
      <c r="C1147" s="22" t="s">
        <v>3177</v>
      </c>
      <c r="D1147" s="36">
        <v>43070</v>
      </c>
      <c r="E1147" s="21" t="s">
        <v>3550</v>
      </c>
      <c r="F1147" s="23" t="s">
        <v>3677</v>
      </c>
      <c r="G1147" s="23" t="s">
        <v>3660</v>
      </c>
      <c r="H1147" s="24">
        <v>2766194230</v>
      </c>
      <c r="I1147" s="25">
        <v>620000000</v>
      </c>
      <c r="J1147" s="23" t="s">
        <v>57</v>
      </c>
      <c r="K1147" s="23" t="s">
        <v>3576</v>
      </c>
      <c r="L1147" s="22" t="s">
        <v>3178</v>
      </c>
      <c r="M1147" s="22" t="s">
        <v>3078</v>
      </c>
      <c r="N1147" s="22" t="s">
        <v>3179</v>
      </c>
      <c r="O1147" s="22" t="s">
        <v>3180</v>
      </c>
      <c r="P1147" s="26" t="s">
        <v>2889</v>
      </c>
      <c r="Q1147" s="26" t="s">
        <v>3181</v>
      </c>
      <c r="R1147" s="26" t="s">
        <v>3182</v>
      </c>
      <c r="S1147" s="27" t="s">
        <v>3183</v>
      </c>
      <c r="T1147" s="26" t="s">
        <v>3184</v>
      </c>
      <c r="U1147" s="26" t="s">
        <v>3185</v>
      </c>
      <c r="V1147" s="28">
        <v>7264</v>
      </c>
      <c r="W1147" s="29">
        <v>18103</v>
      </c>
      <c r="X1147" s="30">
        <v>42922</v>
      </c>
      <c r="Y1147" s="26" t="s">
        <v>134</v>
      </c>
      <c r="Z1147" s="29">
        <v>4600007140</v>
      </c>
      <c r="AA1147" s="33">
        <f t="shared" si="17"/>
        <v>1</v>
      </c>
      <c r="AB1147" s="31" t="s">
        <v>2996</v>
      </c>
      <c r="AC1147" s="32" t="s">
        <v>360</v>
      </c>
      <c r="AD1147" s="32"/>
      <c r="AE1147" s="22" t="s">
        <v>3178</v>
      </c>
      <c r="AF1147" s="26" t="s">
        <v>53</v>
      </c>
      <c r="AG1147" s="22" t="s">
        <v>4962</v>
      </c>
    </row>
    <row r="1148" spans="1:33" ht="60" x14ac:dyDescent="0.25">
      <c r="A1148" s="20" t="s">
        <v>2859</v>
      </c>
      <c r="B1148" s="21">
        <v>85101705</v>
      </c>
      <c r="C1148" s="22" t="s">
        <v>3186</v>
      </c>
      <c r="D1148" s="36">
        <v>43221</v>
      </c>
      <c r="E1148" s="21" t="s">
        <v>3553</v>
      </c>
      <c r="F1148" s="23" t="s">
        <v>3648</v>
      </c>
      <c r="G1148" s="23" t="s">
        <v>3660</v>
      </c>
      <c r="H1148" s="24">
        <v>40000000</v>
      </c>
      <c r="I1148" s="25">
        <v>40000000</v>
      </c>
      <c r="J1148" s="23" t="s">
        <v>3579</v>
      </c>
      <c r="K1148" s="23" t="s">
        <v>47</v>
      </c>
      <c r="L1148" s="22" t="s">
        <v>3187</v>
      </c>
      <c r="M1148" s="22" t="s">
        <v>3078</v>
      </c>
      <c r="N1148" s="22" t="s">
        <v>3188</v>
      </c>
      <c r="O1148" s="22" t="s">
        <v>3189</v>
      </c>
      <c r="P1148" s="26" t="s">
        <v>2889</v>
      </c>
      <c r="Q1148" s="26" t="s">
        <v>3190</v>
      </c>
      <c r="R1148" s="26" t="s">
        <v>3191</v>
      </c>
      <c r="S1148" s="27" t="s">
        <v>3183</v>
      </c>
      <c r="T1148" s="26" t="s">
        <v>3192</v>
      </c>
      <c r="U1148" s="26" t="s">
        <v>3193</v>
      </c>
      <c r="V1148" s="28"/>
      <c r="W1148" s="29"/>
      <c r="X1148" s="30"/>
      <c r="Y1148" s="26"/>
      <c r="Z1148" s="29"/>
      <c r="AA1148" s="33" t="str">
        <f t="shared" si="17"/>
        <v/>
      </c>
      <c r="AB1148" s="31"/>
      <c r="AC1148" s="32"/>
      <c r="AD1148" s="32"/>
      <c r="AE1148" s="22" t="s">
        <v>4973</v>
      </c>
      <c r="AF1148" s="26" t="s">
        <v>53</v>
      </c>
      <c r="AG1148" s="22" t="s">
        <v>4962</v>
      </c>
    </row>
    <row r="1149" spans="1:33" ht="120" x14ac:dyDescent="0.25">
      <c r="A1149" s="20" t="s">
        <v>2859</v>
      </c>
      <c r="B1149" s="21">
        <v>85101701</v>
      </c>
      <c r="C1149" s="22" t="s">
        <v>3194</v>
      </c>
      <c r="D1149" s="36">
        <v>43101</v>
      </c>
      <c r="E1149" s="21" t="s">
        <v>3549</v>
      </c>
      <c r="F1149" s="23" t="s">
        <v>3648</v>
      </c>
      <c r="G1149" s="23" t="s">
        <v>3660</v>
      </c>
      <c r="H1149" s="24">
        <v>64760000</v>
      </c>
      <c r="I1149" s="25">
        <v>64760000</v>
      </c>
      <c r="J1149" s="23" t="s">
        <v>3579</v>
      </c>
      <c r="K1149" s="23" t="s">
        <v>47</v>
      </c>
      <c r="L1149" s="22" t="s">
        <v>3195</v>
      </c>
      <c r="M1149" s="22" t="s">
        <v>3078</v>
      </c>
      <c r="N1149" s="22" t="s">
        <v>3196</v>
      </c>
      <c r="O1149" s="22" t="s">
        <v>3197</v>
      </c>
      <c r="P1149" s="26" t="s">
        <v>2889</v>
      </c>
      <c r="Q1149" s="26" t="s">
        <v>3190</v>
      </c>
      <c r="R1149" s="26" t="s">
        <v>3198</v>
      </c>
      <c r="S1149" s="27" t="s">
        <v>3199</v>
      </c>
      <c r="T1149" s="26" t="s">
        <v>3200</v>
      </c>
      <c r="U1149" s="26" t="s">
        <v>3200</v>
      </c>
      <c r="V1149" s="28"/>
      <c r="W1149" s="29"/>
      <c r="X1149" s="30"/>
      <c r="Y1149" s="26"/>
      <c r="Z1149" s="29"/>
      <c r="AA1149" s="33" t="str">
        <f t="shared" si="17"/>
        <v/>
      </c>
      <c r="AB1149" s="31"/>
      <c r="AC1149" s="32"/>
      <c r="AD1149" s="32"/>
      <c r="AE1149" s="22" t="s">
        <v>4974</v>
      </c>
      <c r="AF1149" s="26" t="s">
        <v>53</v>
      </c>
      <c r="AG1149" s="22" t="s">
        <v>4962</v>
      </c>
    </row>
    <row r="1150" spans="1:33" ht="165" x14ac:dyDescent="0.25">
      <c r="A1150" s="20" t="s">
        <v>2859</v>
      </c>
      <c r="B1150" s="21">
        <v>851011705</v>
      </c>
      <c r="C1150" s="22" t="s">
        <v>3201</v>
      </c>
      <c r="D1150" s="36">
        <v>43365</v>
      </c>
      <c r="E1150" s="21" t="s">
        <v>3555</v>
      </c>
      <c r="F1150" s="23" t="s">
        <v>3658</v>
      </c>
      <c r="G1150" s="23" t="s">
        <v>3660</v>
      </c>
      <c r="H1150" s="24">
        <v>450000000</v>
      </c>
      <c r="I1150" s="25">
        <v>450000000</v>
      </c>
      <c r="J1150" s="23" t="s">
        <v>3579</v>
      </c>
      <c r="K1150" s="23" t="s">
        <v>47</v>
      </c>
      <c r="L1150" s="22" t="s">
        <v>3202</v>
      </c>
      <c r="M1150" s="22" t="s">
        <v>3117</v>
      </c>
      <c r="N1150" s="22" t="s">
        <v>3203</v>
      </c>
      <c r="O1150" s="22" t="s">
        <v>3204</v>
      </c>
      <c r="P1150" s="26" t="s">
        <v>2889</v>
      </c>
      <c r="Q1150" s="26" t="s">
        <v>3205</v>
      </c>
      <c r="R1150" s="26" t="s">
        <v>3198</v>
      </c>
      <c r="S1150" s="27" t="s">
        <v>3206</v>
      </c>
      <c r="T1150" s="26" t="s">
        <v>3207</v>
      </c>
      <c r="U1150" s="26" t="s">
        <v>3208</v>
      </c>
      <c r="V1150" s="28"/>
      <c r="W1150" s="29"/>
      <c r="X1150" s="30"/>
      <c r="Y1150" s="26"/>
      <c r="Z1150" s="29"/>
      <c r="AA1150" s="33" t="str">
        <f t="shared" si="17"/>
        <v/>
      </c>
      <c r="AB1150" s="31"/>
      <c r="AC1150" s="32"/>
      <c r="AD1150" s="32"/>
      <c r="AE1150" s="22" t="s">
        <v>4975</v>
      </c>
      <c r="AF1150" s="26" t="s">
        <v>53</v>
      </c>
      <c r="AG1150" s="22" t="s">
        <v>4962</v>
      </c>
    </row>
    <row r="1151" spans="1:33" ht="60" x14ac:dyDescent="0.25">
      <c r="A1151" s="20" t="s">
        <v>2859</v>
      </c>
      <c r="B1151" s="21">
        <v>41103011</v>
      </c>
      <c r="C1151" s="22" t="s">
        <v>3209</v>
      </c>
      <c r="D1151" s="36">
        <v>43221</v>
      </c>
      <c r="E1151" s="21" t="s">
        <v>3552</v>
      </c>
      <c r="F1151" s="23" t="s">
        <v>3658</v>
      </c>
      <c r="G1151" s="23" t="s">
        <v>3660</v>
      </c>
      <c r="H1151" s="24">
        <v>150000000</v>
      </c>
      <c r="I1151" s="25">
        <v>150000000</v>
      </c>
      <c r="J1151" s="23" t="s">
        <v>3579</v>
      </c>
      <c r="K1151" s="23" t="s">
        <v>47</v>
      </c>
      <c r="L1151" s="22" t="s">
        <v>3105</v>
      </c>
      <c r="M1151" s="22" t="s">
        <v>3078</v>
      </c>
      <c r="N1151" s="22" t="s">
        <v>3123</v>
      </c>
      <c r="O1151" s="22" t="s">
        <v>3107</v>
      </c>
      <c r="P1151" s="26" t="s">
        <v>2889</v>
      </c>
      <c r="Q1151" s="26" t="s">
        <v>3124</v>
      </c>
      <c r="R1151" s="26" t="s">
        <v>3109</v>
      </c>
      <c r="S1151" s="27" t="s">
        <v>3110</v>
      </c>
      <c r="T1151" s="26" t="s">
        <v>3111</v>
      </c>
      <c r="U1151" s="26" t="s">
        <v>3210</v>
      </c>
      <c r="V1151" s="28"/>
      <c r="W1151" s="29"/>
      <c r="X1151" s="30"/>
      <c r="Y1151" s="26"/>
      <c r="Z1151" s="29"/>
      <c r="AA1151" s="33" t="str">
        <f t="shared" si="17"/>
        <v/>
      </c>
      <c r="AB1151" s="31"/>
      <c r="AC1151" s="32"/>
      <c r="AD1151" s="32"/>
      <c r="AE1151" s="22" t="s">
        <v>4968</v>
      </c>
      <c r="AF1151" s="26" t="s">
        <v>53</v>
      </c>
      <c r="AG1151" s="22" t="s">
        <v>4962</v>
      </c>
    </row>
    <row r="1152" spans="1:33" ht="191.25" x14ac:dyDescent="0.25">
      <c r="A1152" s="20" t="s">
        <v>2859</v>
      </c>
      <c r="B1152" s="21">
        <v>80000000</v>
      </c>
      <c r="C1152" s="22" t="s">
        <v>3211</v>
      </c>
      <c r="D1152" s="36">
        <v>43060</v>
      </c>
      <c r="E1152" s="21" t="s">
        <v>3549</v>
      </c>
      <c r="F1152" s="23" t="s">
        <v>3677</v>
      </c>
      <c r="G1152" s="23" t="s">
        <v>3660</v>
      </c>
      <c r="H1152" s="24">
        <v>11446716929</v>
      </c>
      <c r="I1152" s="25">
        <v>97985000</v>
      </c>
      <c r="J1152" s="23" t="s">
        <v>57</v>
      </c>
      <c r="K1152" s="23" t="s">
        <v>3576</v>
      </c>
      <c r="L1152" s="22" t="s">
        <v>3169</v>
      </c>
      <c r="M1152" s="22" t="s">
        <v>3078</v>
      </c>
      <c r="N1152" s="22" t="s">
        <v>3170</v>
      </c>
      <c r="O1152" s="22" t="s">
        <v>3171</v>
      </c>
      <c r="P1152" s="26" t="s">
        <v>2889</v>
      </c>
      <c r="Q1152" s="26" t="s">
        <v>3172</v>
      </c>
      <c r="R1152" s="26" t="s">
        <v>3173</v>
      </c>
      <c r="S1152" s="27" t="s">
        <v>3174</v>
      </c>
      <c r="T1152" s="26" t="s">
        <v>3175</v>
      </c>
      <c r="U1152" s="26" t="s">
        <v>3176</v>
      </c>
      <c r="V1152" s="28">
        <v>7966</v>
      </c>
      <c r="W1152" s="29">
        <v>17329</v>
      </c>
      <c r="X1152" s="30">
        <v>43049</v>
      </c>
      <c r="Y1152" s="26" t="s">
        <v>47</v>
      </c>
      <c r="Z1152" s="29">
        <v>4600007919</v>
      </c>
      <c r="AA1152" s="33">
        <f t="shared" si="17"/>
        <v>1</v>
      </c>
      <c r="AB1152" s="31" t="s">
        <v>3212</v>
      </c>
      <c r="AC1152" s="32" t="s">
        <v>360</v>
      </c>
      <c r="AD1152" s="32"/>
      <c r="AE1152" s="22" t="s">
        <v>3075</v>
      </c>
      <c r="AF1152" s="26" t="s">
        <v>53</v>
      </c>
      <c r="AG1152" s="22" t="s">
        <v>4911</v>
      </c>
    </row>
    <row r="1153" spans="1:33" ht="90" x14ac:dyDescent="0.25">
      <c r="A1153" s="20" t="s">
        <v>2859</v>
      </c>
      <c r="B1153" s="21">
        <v>80000000</v>
      </c>
      <c r="C1153" s="22" t="s">
        <v>3211</v>
      </c>
      <c r="D1153" s="36">
        <v>43060</v>
      </c>
      <c r="E1153" s="21" t="s">
        <v>3549</v>
      </c>
      <c r="F1153" s="23" t="s">
        <v>3677</v>
      </c>
      <c r="G1153" s="23" t="s">
        <v>3660</v>
      </c>
      <c r="H1153" s="24">
        <v>11446716929</v>
      </c>
      <c r="I1153" s="25">
        <v>97985000</v>
      </c>
      <c r="J1153" s="23" t="s">
        <v>57</v>
      </c>
      <c r="K1153" s="23" t="s">
        <v>3576</v>
      </c>
      <c r="L1153" s="22" t="s">
        <v>3195</v>
      </c>
      <c r="M1153" s="22" t="s">
        <v>3078</v>
      </c>
      <c r="N1153" s="22" t="s">
        <v>3196</v>
      </c>
      <c r="O1153" s="22" t="s">
        <v>3197</v>
      </c>
      <c r="P1153" s="26" t="s">
        <v>2889</v>
      </c>
      <c r="Q1153" s="26" t="s">
        <v>3190</v>
      </c>
      <c r="R1153" s="26" t="s">
        <v>3198</v>
      </c>
      <c r="S1153" s="27" t="s">
        <v>3199</v>
      </c>
      <c r="T1153" s="26" t="s">
        <v>3200</v>
      </c>
      <c r="U1153" s="26" t="s">
        <v>3200</v>
      </c>
      <c r="V1153" s="28">
        <v>7966</v>
      </c>
      <c r="W1153" s="29">
        <v>17329</v>
      </c>
      <c r="X1153" s="30">
        <v>43049</v>
      </c>
      <c r="Y1153" s="26" t="s">
        <v>47</v>
      </c>
      <c r="Z1153" s="29">
        <v>4600007919</v>
      </c>
      <c r="AA1153" s="33">
        <f t="shared" si="17"/>
        <v>1</v>
      </c>
      <c r="AB1153" s="31" t="s">
        <v>3212</v>
      </c>
      <c r="AC1153" s="32" t="s">
        <v>360</v>
      </c>
      <c r="AD1153" s="32"/>
      <c r="AE1153" s="22" t="s">
        <v>3075</v>
      </c>
      <c r="AF1153" s="26" t="s">
        <v>53</v>
      </c>
      <c r="AG1153" s="22" t="s">
        <v>4911</v>
      </c>
    </row>
    <row r="1154" spans="1:33" ht="60" x14ac:dyDescent="0.25">
      <c r="A1154" s="20" t="s">
        <v>2859</v>
      </c>
      <c r="B1154" s="21">
        <v>20102301</v>
      </c>
      <c r="C1154" s="22" t="s">
        <v>2543</v>
      </c>
      <c r="D1154" s="36">
        <v>43102</v>
      </c>
      <c r="E1154" s="21" t="s">
        <v>3551</v>
      </c>
      <c r="F1154" s="23" t="s">
        <v>3591</v>
      </c>
      <c r="G1154" s="23" t="s">
        <v>3665</v>
      </c>
      <c r="H1154" s="24">
        <v>130000000</v>
      </c>
      <c r="I1154" s="25">
        <v>130000000</v>
      </c>
      <c r="J1154" s="23" t="s">
        <v>3579</v>
      </c>
      <c r="K1154" s="23" t="s">
        <v>47</v>
      </c>
      <c r="L1154" s="22" t="s">
        <v>3235</v>
      </c>
      <c r="M1154" s="22" t="s">
        <v>3236</v>
      </c>
      <c r="N1154" s="22" t="s">
        <v>3237</v>
      </c>
      <c r="O1154" s="22" t="s">
        <v>3238</v>
      </c>
      <c r="P1154" s="26" t="s">
        <v>2974</v>
      </c>
      <c r="Q1154" s="26" t="s">
        <v>3239</v>
      </c>
      <c r="R1154" s="26" t="s">
        <v>3240</v>
      </c>
      <c r="S1154" s="27" t="s">
        <v>3241</v>
      </c>
      <c r="T1154" s="26" t="s">
        <v>3239</v>
      </c>
      <c r="U1154" s="26" t="s">
        <v>3242</v>
      </c>
      <c r="V1154" s="28"/>
      <c r="W1154" s="29"/>
      <c r="X1154" s="30"/>
      <c r="Y1154" s="26"/>
      <c r="Z1154" s="29"/>
      <c r="AA1154" s="33" t="str">
        <f t="shared" si="17"/>
        <v/>
      </c>
      <c r="AB1154" s="31"/>
      <c r="AC1154" s="32"/>
      <c r="AD1154" s="32" t="s">
        <v>4976</v>
      </c>
      <c r="AE1154" s="22" t="s">
        <v>3243</v>
      </c>
      <c r="AF1154" s="26" t="s">
        <v>53</v>
      </c>
      <c r="AG1154" s="22" t="s">
        <v>4977</v>
      </c>
    </row>
    <row r="1155" spans="1:33" ht="60" x14ac:dyDescent="0.25">
      <c r="A1155" s="20" t="s">
        <v>2859</v>
      </c>
      <c r="B1155" s="21">
        <v>20102301</v>
      </c>
      <c r="C1155" s="22" t="s">
        <v>2543</v>
      </c>
      <c r="D1155" s="36">
        <v>43102</v>
      </c>
      <c r="E1155" s="21" t="s">
        <v>3551</v>
      </c>
      <c r="F1155" s="23" t="s">
        <v>3591</v>
      </c>
      <c r="G1155" s="23" t="s">
        <v>3665</v>
      </c>
      <c r="H1155" s="24">
        <v>100000000</v>
      </c>
      <c r="I1155" s="25">
        <v>100000000</v>
      </c>
      <c r="J1155" s="23" t="s">
        <v>3579</v>
      </c>
      <c r="K1155" s="23" t="s">
        <v>47</v>
      </c>
      <c r="L1155" s="22" t="s">
        <v>3235</v>
      </c>
      <c r="M1155" s="22" t="s">
        <v>3236</v>
      </c>
      <c r="N1155" s="22" t="s">
        <v>3237</v>
      </c>
      <c r="O1155" s="22" t="s">
        <v>3238</v>
      </c>
      <c r="P1155" s="26" t="s">
        <v>2974</v>
      </c>
      <c r="Q1155" s="26" t="s">
        <v>3239</v>
      </c>
      <c r="R1155" s="26" t="s">
        <v>3244</v>
      </c>
      <c r="S1155" s="27" t="s">
        <v>3245</v>
      </c>
      <c r="T1155" s="26" t="s">
        <v>3239</v>
      </c>
      <c r="U1155" s="26" t="s">
        <v>3242</v>
      </c>
      <c r="V1155" s="28"/>
      <c r="W1155" s="29"/>
      <c r="X1155" s="30"/>
      <c r="Y1155" s="26"/>
      <c r="Z1155" s="29"/>
      <c r="AA1155" s="33" t="str">
        <f t="shared" si="17"/>
        <v/>
      </c>
      <c r="AB1155" s="31"/>
      <c r="AC1155" s="32"/>
      <c r="AD1155" s="32" t="s">
        <v>4976</v>
      </c>
      <c r="AE1155" s="22" t="s">
        <v>3243</v>
      </c>
      <c r="AF1155" s="26" t="s">
        <v>53</v>
      </c>
      <c r="AG1155" s="22" t="s">
        <v>4977</v>
      </c>
    </row>
    <row r="1156" spans="1:33" ht="75" x14ac:dyDescent="0.25">
      <c r="A1156" s="20" t="s">
        <v>2859</v>
      </c>
      <c r="B1156" s="21">
        <v>85121800</v>
      </c>
      <c r="C1156" s="22" t="s">
        <v>3246</v>
      </c>
      <c r="D1156" s="36">
        <v>43205</v>
      </c>
      <c r="E1156" s="21" t="s">
        <v>3555</v>
      </c>
      <c r="F1156" s="23" t="s">
        <v>3648</v>
      </c>
      <c r="G1156" s="23" t="s">
        <v>3665</v>
      </c>
      <c r="H1156" s="24">
        <v>100000000</v>
      </c>
      <c r="I1156" s="25">
        <v>100000000</v>
      </c>
      <c r="J1156" s="23" t="s">
        <v>3579</v>
      </c>
      <c r="K1156" s="23" t="s">
        <v>47</v>
      </c>
      <c r="L1156" s="22" t="s">
        <v>3247</v>
      </c>
      <c r="M1156" s="22" t="s">
        <v>3248</v>
      </c>
      <c r="N1156" s="22" t="s">
        <v>3063</v>
      </c>
      <c r="O1156" s="22" t="s">
        <v>3064</v>
      </c>
      <c r="P1156" s="26" t="s">
        <v>2974</v>
      </c>
      <c r="Q1156" s="26" t="s">
        <v>3239</v>
      </c>
      <c r="R1156" s="26" t="s">
        <v>3244</v>
      </c>
      <c r="S1156" s="27" t="s">
        <v>3249</v>
      </c>
      <c r="T1156" s="26" t="s">
        <v>3239</v>
      </c>
      <c r="U1156" s="26" t="s">
        <v>3250</v>
      </c>
      <c r="V1156" s="28"/>
      <c r="W1156" s="29"/>
      <c r="X1156" s="30"/>
      <c r="Y1156" s="26"/>
      <c r="Z1156" s="29"/>
      <c r="AA1156" s="33" t="str">
        <f t="shared" si="17"/>
        <v/>
      </c>
      <c r="AB1156" s="31"/>
      <c r="AC1156" s="32"/>
      <c r="AD1156" s="32"/>
      <c r="AE1156" s="22" t="s">
        <v>3251</v>
      </c>
      <c r="AF1156" s="26" t="s">
        <v>53</v>
      </c>
      <c r="AG1156" s="22" t="s">
        <v>4977</v>
      </c>
    </row>
    <row r="1157" spans="1:33" ht="90" x14ac:dyDescent="0.25">
      <c r="A1157" s="20" t="s">
        <v>2859</v>
      </c>
      <c r="B1157" s="21">
        <v>95122001</v>
      </c>
      <c r="C1157" s="22" t="s">
        <v>3252</v>
      </c>
      <c r="D1157" s="36">
        <v>43101</v>
      </c>
      <c r="E1157" s="21" t="s">
        <v>3555</v>
      </c>
      <c r="F1157" s="23" t="s">
        <v>3643</v>
      </c>
      <c r="G1157" s="23" t="s">
        <v>3665</v>
      </c>
      <c r="H1157" s="24">
        <v>7887402972</v>
      </c>
      <c r="I1157" s="25">
        <v>4046000000</v>
      </c>
      <c r="J1157" s="23" t="s">
        <v>57</v>
      </c>
      <c r="K1157" s="23" t="s">
        <v>3576</v>
      </c>
      <c r="L1157" s="22" t="s">
        <v>3253</v>
      </c>
      <c r="M1157" s="22" t="s">
        <v>2696</v>
      </c>
      <c r="N1157" s="22" t="s">
        <v>3063</v>
      </c>
      <c r="O1157" s="22" t="s">
        <v>3254</v>
      </c>
      <c r="P1157" s="26" t="s">
        <v>2974</v>
      </c>
      <c r="Q1157" s="26" t="s">
        <v>3239</v>
      </c>
      <c r="R1157" s="26" t="s">
        <v>3244</v>
      </c>
      <c r="S1157" s="27" t="s">
        <v>3249</v>
      </c>
      <c r="T1157" s="26" t="s">
        <v>3255</v>
      </c>
      <c r="U1157" s="26"/>
      <c r="V1157" s="28"/>
      <c r="W1157" s="29"/>
      <c r="X1157" s="30"/>
      <c r="Y1157" s="26"/>
      <c r="Z1157" s="29"/>
      <c r="AA1157" s="33" t="str">
        <f t="shared" si="17"/>
        <v/>
      </c>
      <c r="AB1157" s="31"/>
      <c r="AC1157" s="32"/>
      <c r="AD1157" s="32"/>
      <c r="AE1157" s="22" t="s">
        <v>3253</v>
      </c>
      <c r="AF1157" s="26" t="s">
        <v>4978</v>
      </c>
      <c r="AG1157" s="22" t="s">
        <v>4979</v>
      </c>
    </row>
    <row r="1158" spans="1:33" ht="90" x14ac:dyDescent="0.25">
      <c r="A1158" s="20" t="s">
        <v>2859</v>
      </c>
      <c r="B1158" s="21">
        <v>95122001</v>
      </c>
      <c r="C1158" s="22" t="s">
        <v>3252</v>
      </c>
      <c r="D1158" s="36">
        <v>43101</v>
      </c>
      <c r="E1158" s="21" t="s">
        <v>3555</v>
      </c>
      <c r="F1158" s="23" t="s">
        <v>3643</v>
      </c>
      <c r="G1158" s="23" t="s">
        <v>3665</v>
      </c>
      <c r="H1158" s="24">
        <v>7887402972</v>
      </c>
      <c r="I1158" s="25">
        <v>3841402972</v>
      </c>
      <c r="J1158" s="23" t="s">
        <v>57</v>
      </c>
      <c r="K1158" s="23" t="s">
        <v>3576</v>
      </c>
      <c r="L1158" s="22" t="s">
        <v>3253</v>
      </c>
      <c r="M1158" s="22" t="s">
        <v>2696</v>
      </c>
      <c r="N1158" s="22" t="s">
        <v>3063</v>
      </c>
      <c r="O1158" s="22" t="s">
        <v>3254</v>
      </c>
      <c r="P1158" s="26" t="s">
        <v>2974</v>
      </c>
      <c r="Q1158" s="26" t="s">
        <v>3239</v>
      </c>
      <c r="R1158" s="26" t="s">
        <v>3256</v>
      </c>
      <c r="S1158" s="27" t="s">
        <v>3241</v>
      </c>
      <c r="T1158" s="26" t="s">
        <v>3255</v>
      </c>
      <c r="U1158" s="26"/>
      <c r="V1158" s="28"/>
      <c r="W1158" s="29"/>
      <c r="X1158" s="30"/>
      <c r="Y1158" s="26"/>
      <c r="Z1158" s="29"/>
      <c r="AA1158" s="33" t="str">
        <f t="shared" si="17"/>
        <v/>
      </c>
      <c r="AB1158" s="31"/>
      <c r="AC1158" s="32"/>
      <c r="AD1158" s="32"/>
      <c r="AE1158" s="22" t="s">
        <v>3253</v>
      </c>
      <c r="AF1158" s="26" t="s">
        <v>4978</v>
      </c>
      <c r="AG1158" s="22" t="s">
        <v>4979</v>
      </c>
    </row>
    <row r="1159" spans="1:33" ht="135" x14ac:dyDescent="0.25">
      <c r="A1159" s="20" t="s">
        <v>2859</v>
      </c>
      <c r="B1159" s="21">
        <v>93141506</v>
      </c>
      <c r="C1159" s="22" t="s">
        <v>3257</v>
      </c>
      <c r="D1159" s="36">
        <v>43101</v>
      </c>
      <c r="E1159" s="21" t="s">
        <v>4923</v>
      </c>
      <c r="F1159" s="23" t="s">
        <v>4185</v>
      </c>
      <c r="G1159" s="23" t="s">
        <v>3665</v>
      </c>
      <c r="H1159" s="24">
        <v>370000000</v>
      </c>
      <c r="I1159" s="25">
        <v>370000000</v>
      </c>
      <c r="J1159" s="23" t="s">
        <v>3579</v>
      </c>
      <c r="K1159" s="23" t="s">
        <v>47</v>
      </c>
      <c r="L1159" s="22" t="s">
        <v>3258</v>
      </c>
      <c r="M1159" s="22" t="s">
        <v>3259</v>
      </c>
      <c r="N1159" s="22" t="s">
        <v>3260</v>
      </c>
      <c r="O1159" s="22" t="s">
        <v>3261</v>
      </c>
      <c r="P1159" s="26" t="s">
        <v>3262</v>
      </c>
      <c r="Q1159" s="26" t="s">
        <v>3263</v>
      </c>
      <c r="R1159" s="26" t="s">
        <v>3264</v>
      </c>
      <c r="S1159" s="27" t="s">
        <v>3265</v>
      </c>
      <c r="T1159" s="26" t="s">
        <v>3266</v>
      </c>
      <c r="U1159" s="26" t="s">
        <v>3267</v>
      </c>
      <c r="V1159" s="28">
        <v>8037</v>
      </c>
      <c r="W1159" s="29" t="s">
        <v>4980</v>
      </c>
      <c r="X1159" s="30">
        <v>43126</v>
      </c>
      <c r="Y1159" s="26" t="s">
        <v>47</v>
      </c>
      <c r="Z1159" s="29">
        <v>4600008047</v>
      </c>
      <c r="AA1159" s="33">
        <f t="shared" si="17"/>
        <v>1</v>
      </c>
      <c r="AB1159" s="31" t="s">
        <v>4981</v>
      </c>
      <c r="AC1159" s="32" t="s">
        <v>360</v>
      </c>
      <c r="AD1159" s="32"/>
      <c r="AE1159" s="22" t="s">
        <v>3258</v>
      </c>
      <c r="AF1159" s="26" t="s">
        <v>53</v>
      </c>
      <c r="AG1159" s="22" t="s">
        <v>4977</v>
      </c>
    </row>
    <row r="1160" spans="1:33" ht="90" x14ac:dyDescent="0.25">
      <c r="A1160" s="20" t="s">
        <v>2859</v>
      </c>
      <c r="B1160" s="21">
        <v>93141506</v>
      </c>
      <c r="C1160" s="22" t="s">
        <v>3268</v>
      </c>
      <c r="D1160" s="36">
        <v>43101</v>
      </c>
      <c r="E1160" s="21" t="s">
        <v>4923</v>
      </c>
      <c r="F1160" s="23" t="s">
        <v>3648</v>
      </c>
      <c r="G1160" s="23" t="s">
        <v>3665</v>
      </c>
      <c r="H1160" s="24">
        <v>76000000</v>
      </c>
      <c r="I1160" s="25">
        <v>76000000</v>
      </c>
      <c r="J1160" s="23" t="s">
        <v>3579</v>
      </c>
      <c r="K1160" s="23" t="s">
        <v>47</v>
      </c>
      <c r="L1160" s="22" t="s">
        <v>3269</v>
      </c>
      <c r="M1160" s="22" t="s">
        <v>3259</v>
      </c>
      <c r="N1160" s="22" t="s">
        <v>3270</v>
      </c>
      <c r="O1160" s="22" t="s">
        <v>3271</v>
      </c>
      <c r="P1160" s="26" t="s">
        <v>3262</v>
      </c>
      <c r="Q1160" s="26" t="s">
        <v>3263</v>
      </c>
      <c r="R1160" s="26" t="s">
        <v>3264</v>
      </c>
      <c r="S1160" s="27" t="s">
        <v>3265</v>
      </c>
      <c r="T1160" s="26" t="s">
        <v>3266</v>
      </c>
      <c r="U1160" s="26" t="s">
        <v>3272</v>
      </c>
      <c r="V1160" s="28"/>
      <c r="W1160" s="29"/>
      <c r="X1160" s="30"/>
      <c r="Y1160" s="26"/>
      <c r="Z1160" s="29"/>
      <c r="AA1160" s="33" t="str">
        <f t="shared" si="17"/>
        <v/>
      </c>
      <c r="AB1160" s="31"/>
      <c r="AC1160" s="32"/>
      <c r="AD1160" s="32" t="s">
        <v>4982</v>
      </c>
      <c r="AE1160" s="22" t="s">
        <v>3269</v>
      </c>
      <c r="AF1160" s="26" t="s">
        <v>53</v>
      </c>
      <c r="AG1160" s="22" t="s">
        <v>4977</v>
      </c>
    </row>
    <row r="1161" spans="1:33" ht="105" x14ac:dyDescent="0.25">
      <c r="A1161" s="20" t="s">
        <v>2859</v>
      </c>
      <c r="B1161" s="21">
        <v>93141506</v>
      </c>
      <c r="C1161" s="22" t="s">
        <v>3273</v>
      </c>
      <c r="D1161" s="36">
        <v>43101</v>
      </c>
      <c r="E1161" s="21" t="s">
        <v>4923</v>
      </c>
      <c r="F1161" s="23" t="s">
        <v>4185</v>
      </c>
      <c r="G1161" s="23" t="s">
        <v>3665</v>
      </c>
      <c r="H1161" s="24">
        <v>70000000</v>
      </c>
      <c r="I1161" s="25">
        <v>70000000</v>
      </c>
      <c r="J1161" s="23" t="s">
        <v>3579</v>
      </c>
      <c r="K1161" s="23" t="s">
        <v>47</v>
      </c>
      <c r="L1161" s="22" t="s">
        <v>3258</v>
      </c>
      <c r="M1161" s="22" t="s">
        <v>3259</v>
      </c>
      <c r="N1161" s="22" t="s">
        <v>3260</v>
      </c>
      <c r="O1161" s="22" t="s">
        <v>3261</v>
      </c>
      <c r="P1161" s="26" t="s">
        <v>3262</v>
      </c>
      <c r="Q1161" s="26" t="s">
        <v>3263</v>
      </c>
      <c r="R1161" s="26" t="s">
        <v>3264</v>
      </c>
      <c r="S1161" s="27" t="s">
        <v>3265</v>
      </c>
      <c r="T1161" s="26" t="s">
        <v>3266</v>
      </c>
      <c r="U1161" s="26" t="s">
        <v>3274</v>
      </c>
      <c r="V1161" s="28">
        <v>8038</v>
      </c>
      <c r="W1161" s="29">
        <v>20056</v>
      </c>
      <c r="X1161" s="30">
        <v>43126</v>
      </c>
      <c r="Y1161" s="26" t="s">
        <v>47</v>
      </c>
      <c r="Z1161" s="29">
        <v>4600008049</v>
      </c>
      <c r="AA1161" s="33">
        <f t="shared" si="17"/>
        <v>1</v>
      </c>
      <c r="AB1161" s="31" t="s">
        <v>4983</v>
      </c>
      <c r="AC1161" s="32" t="s">
        <v>360</v>
      </c>
      <c r="AD1161" s="32"/>
      <c r="AE1161" s="22" t="s">
        <v>3258</v>
      </c>
      <c r="AF1161" s="26" t="s">
        <v>53</v>
      </c>
      <c r="AG1161" s="22" t="s">
        <v>4977</v>
      </c>
    </row>
    <row r="1162" spans="1:33" ht="60" x14ac:dyDescent="0.25">
      <c r="A1162" s="20" t="s">
        <v>2859</v>
      </c>
      <c r="B1162" s="21">
        <v>72154110</v>
      </c>
      <c r="C1162" s="22" t="s">
        <v>3275</v>
      </c>
      <c r="D1162" s="36">
        <v>43101</v>
      </c>
      <c r="E1162" s="21" t="s">
        <v>3557</v>
      </c>
      <c r="F1162" s="23" t="s">
        <v>3648</v>
      </c>
      <c r="G1162" s="23" t="s">
        <v>3665</v>
      </c>
      <c r="H1162" s="24">
        <v>44375100</v>
      </c>
      <c r="I1162" s="25">
        <v>44375100</v>
      </c>
      <c r="J1162" s="23" t="s">
        <v>3579</v>
      </c>
      <c r="K1162" s="23" t="s">
        <v>47</v>
      </c>
      <c r="L1162" s="22" t="s">
        <v>3276</v>
      </c>
      <c r="M1162" s="22" t="s">
        <v>58</v>
      </c>
      <c r="N1162" s="22">
        <v>3839713</v>
      </c>
      <c r="O1162" s="22" t="s">
        <v>3277</v>
      </c>
      <c r="P1162" s="26"/>
      <c r="Q1162" s="26"/>
      <c r="R1162" s="26"/>
      <c r="S1162" s="27" t="s">
        <v>3278</v>
      </c>
      <c r="T1162" s="26"/>
      <c r="U1162" s="26"/>
      <c r="V1162" s="28"/>
      <c r="W1162" s="29"/>
      <c r="X1162" s="30"/>
      <c r="Y1162" s="26"/>
      <c r="Z1162" s="29"/>
      <c r="AA1162" s="33" t="str">
        <f t="shared" si="17"/>
        <v/>
      </c>
      <c r="AB1162" s="31"/>
      <c r="AC1162" s="32"/>
      <c r="AD1162" s="32"/>
      <c r="AE1162" s="22" t="s">
        <v>3279</v>
      </c>
      <c r="AF1162" s="26" t="s">
        <v>53</v>
      </c>
      <c r="AG1162" s="22" t="s">
        <v>411</v>
      </c>
    </row>
    <row r="1163" spans="1:33" ht="60" x14ac:dyDescent="0.25">
      <c r="A1163" s="20" t="s">
        <v>2859</v>
      </c>
      <c r="B1163" s="21">
        <v>44120000</v>
      </c>
      <c r="C1163" s="22" t="s">
        <v>3280</v>
      </c>
      <c r="D1163" s="36">
        <v>43101</v>
      </c>
      <c r="E1163" s="21" t="s">
        <v>3549</v>
      </c>
      <c r="F1163" s="23" t="s">
        <v>3591</v>
      </c>
      <c r="G1163" s="23" t="s">
        <v>3665</v>
      </c>
      <c r="H1163" s="24">
        <v>170000000</v>
      </c>
      <c r="I1163" s="25">
        <v>170000000</v>
      </c>
      <c r="J1163" s="23" t="s">
        <v>3579</v>
      </c>
      <c r="K1163" s="23" t="s">
        <v>47</v>
      </c>
      <c r="L1163" s="22" t="s">
        <v>3276</v>
      </c>
      <c r="M1163" s="22" t="s">
        <v>58</v>
      </c>
      <c r="N1163" s="22">
        <v>3839713</v>
      </c>
      <c r="O1163" s="22" t="s">
        <v>3277</v>
      </c>
      <c r="P1163" s="26"/>
      <c r="Q1163" s="26"/>
      <c r="R1163" s="26"/>
      <c r="S1163" s="27" t="s">
        <v>3278</v>
      </c>
      <c r="T1163" s="26"/>
      <c r="U1163" s="26"/>
      <c r="V1163" s="28"/>
      <c r="W1163" s="29"/>
      <c r="X1163" s="30"/>
      <c r="Y1163" s="26"/>
      <c r="Z1163" s="29"/>
      <c r="AA1163" s="33" t="str">
        <f t="shared" si="17"/>
        <v/>
      </c>
      <c r="AB1163" s="31"/>
      <c r="AC1163" s="32"/>
      <c r="AD1163" s="32" t="s">
        <v>4917</v>
      </c>
      <c r="AE1163" s="22" t="s">
        <v>3281</v>
      </c>
      <c r="AF1163" s="26" t="s">
        <v>53</v>
      </c>
      <c r="AG1163" s="22" t="s">
        <v>411</v>
      </c>
    </row>
    <row r="1164" spans="1:33" ht="60" x14ac:dyDescent="0.25">
      <c r="A1164" s="20" t="s">
        <v>2859</v>
      </c>
      <c r="B1164" s="21">
        <v>44120000</v>
      </c>
      <c r="C1164" s="22" t="s">
        <v>3282</v>
      </c>
      <c r="D1164" s="36">
        <v>43101</v>
      </c>
      <c r="E1164" s="21" t="s">
        <v>3549</v>
      </c>
      <c r="F1164" s="23" t="s">
        <v>3591</v>
      </c>
      <c r="G1164" s="23" t="s">
        <v>3665</v>
      </c>
      <c r="H1164" s="24">
        <v>49000000</v>
      </c>
      <c r="I1164" s="25">
        <v>49000000</v>
      </c>
      <c r="J1164" s="23" t="s">
        <v>3579</v>
      </c>
      <c r="K1164" s="23" t="s">
        <v>47</v>
      </c>
      <c r="L1164" s="22" t="s">
        <v>3276</v>
      </c>
      <c r="M1164" s="22" t="s">
        <v>58</v>
      </c>
      <c r="N1164" s="22">
        <v>3839713</v>
      </c>
      <c r="O1164" s="22" t="s">
        <v>3277</v>
      </c>
      <c r="P1164" s="26"/>
      <c r="Q1164" s="26"/>
      <c r="R1164" s="26"/>
      <c r="S1164" s="27" t="s">
        <v>3278</v>
      </c>
      <c r="T1164" s="26"/>
      <c r="U1164" s="26"/>
      <c r="V1164" s="28"/>
      <c r="W1164" s="29"/>
      <c r="X1164" s="30"/>
      <c r="Y1164" s="26"/>
      <c r="Z1164" s="29"/>
      <c r="AA1164" s="33" t="str">
        <f t="shared" ref="AA1164:AA1227" si="18">+IF(AND(W1164="",X1164="",Y1164="",Z1164=""),"",IF(AND(W1164&lt;&gt;"",X1164="",Y1164="",Z1164=""),0%,IF(AND(W1164&lt;&gt;"",X1164&lt;&gt;"",Y1164="",Z1164=""),33%,IF(AND(W1164&lt;&gt;"",X1164&lt;&gt;"",Y1164&lt;&gt;"",Z1164=""),66%,IF(AND(W1164&lt;&gt;"",X1164&lt;&gt;"",Y1164&lt;&gt;"",Z1164&lt;&gt;""),100%,"Información incompleta")))))</f>
        <v/>
      </c>
      <c r="AB1164" s="31"/>
      <c r="AC1164" s="32"/>
      <c r="AD1164" s="32" t="s">
        <v>4917</v>
      </c>
      <c r="AE1164" s="22" t="s">
        <v>3281</v>
      </c>
      <c r="AF1164" s="26" t="s">
        <v>53</v>
      </c>
      <c r="AG1164" s="22" t="s">
        <v>411</v>
      </c>
    </row>
    <row r="1165" spans="1:33" ht="60" x14ac:dyDescent="0.25">
      <c r="A1165" s="20" t="s">
        <v>2859</v>
      </c>
      <c r="B1165" s="21">
        <v>47131700</v>
      </c>
      <c r="C1165" s="22" t="s">
        <v>3283</v>
      </c>
      <c r="D1165" s="36">
        <v>43101</v>
      </c>
      <c r="E1165" s="21" t="s">
        <v>3549</v>
      </c>
      <c r="F1165" s="23" t="s">
        <v>3591</v>
      </c>
      <c r="G1165" s="23" t="s">
        <v>3665</v>
      </c>
      <c r="H1165" s="24">
        <v>46000000</v>
      </c>
      <c r="I1165" s="25">
        <v>46000000</v>
      </c>
      <c r="J1165" s="23" t="s">
        <v>3579</v>
      </c>
      <c r="K1165" s="23" t="s">
        <v>47</v>
      </c>
      <c r="L1165" s="22" t="s">
        <v>3276</v>
      </c>
      <c r="M1165" s="22" t="s">
        <v>58</v>
      </c>
      <c r="N1165" s="22">
        <v>3839713</v>
      </c>
      <c r="O1165" s="22" t="s">
        <v>3277</v>
      </c>
      <c r="P1165" s="26"/>
      <c r="Q1165" s="26"/>
      <c r="R1165" s="26"/>
      <c r="S1165" s="27" t="s">
        <v>3278</v>
      </c>
      <c r="T1165" s="26"/>
      <c r="U1165" s="26"/>
      <c r="V1165" s="28"/>
      <c r="W1165" s="29"/>
      <c r="X1165" s="30"/>
      <c r="Y1165" s="26"/>
      <c r="Z1165" s="29"/>
      <c r="AA1165" s="33" t="str">
        <f t="shared" si="18"/>
        <v/>
      </c>
      <c r="AB1165" s="31"/>
      <c r="AC1165" s="32"/>
      <c r="AD1165" s="32" t="s">
        <v>4917</v>
      </c>
      <c r="AE1165" s="22" t="s">
        <v>3284</v>
      </c>
      <c r="AF1165" s="26" t="s">
        <v>53</v>
      </c>
      <c r="AG1165" s="22" t="s">
        <v>411</v>
      </c>
    </row>
    <row r="1166" spans="1:33" ht="60" x14ac:dyDescent="0.25">
      <c r="A1166" s="20" t="s">
        <v>2859</v>
      </c>
      <c r="B1166" s="21">
        <v>44120000</v>
      </c>
      <c r="C1166" s="22" t="s">
        <v>3285</v>
      </c>
      <c r="D1166" s="36">
        <v>43160</v>
      </c>
      <c r="E1166" s="21" t="s">
        <v>3558</v>
      </c>
      <c r="F1166" s="23" t="s">
        <v>3648</v>
      </c>
      <c r="G1166" s="23" t="s">
        <v>3665</v>
      </c>
      <c r="H1166" s="24">
        <v>5000000</v>
      </c>
      <c r="I1166" s="25">
        <v>5000000</v>
      </c>
      <c r="J1166" s="23" t="s">
        <v>3579</v>
      </c>
      <c r="K1166" s="23" t="s">
        <v>47</v>
      </c>
      <c r="L1166" s="22" t="s">
        <v>3276</v>
      </c>
      <c r="M1166" s="22" t="s">
        <v>58</v>
      </c>
      <c r="N1166" s="22">
        <v>3839713</v>
      </c>
      <c r="O1166" s="22" t="s">
        <v>3277</v>
      </c>
      <c r="P1166" s="26"/>
      <c r="Q1166" s="26"/>
      <c r="R1166" s="26"/>
      <c r="S1166" s="27" t="s">
        <v>3278</v>
      </c>
      <c r="T1166" s="26"/>
      <c r="U1166" s="26"/>
      <c r="V1166" s="28"/>
      <c r="W1166" s="29"/>
      <c r="X1166" s="30"/>
      <c r="Y1166" s="26"/>
      <c r="Z1166" s="29"/>
      <c r="AA1166" s="33" t="str">
        <f t="shared" si="18"/>
        <v/>
      </c>
      <c r="AB1166" s="31"/>
      <c r="AC1166" s="32"/>
      <c r="AD1166" s="32" t="s">
        <v>4917</v>
      </c>
      <c r="AE1166" s="22" t="s">
        <v>3286</v>
      </c>
      <c r="AF1166" s="26" t="s">
        <v>53</v>
      </c>
      <c r="AG1166" s="22" t="s">
        <v>411</v>
      </c>
    </row>
    <row r="1167" spans="1:33" ht="60" x14ac:dyDescent="0.25">
      <c r="A1167" s="20" t="s">
        <v>2859</v>
      </c>
      <c r="B1167" s="21">
        <v>44102900</v>
      </c>
      <c r="C1167" s="22" t="s">
        <v>3287</v>
      </c>
      <c r="D1167" s="36">
        <v>43132</v>
      </c>
      <c r="E1167" s="21" t="s">
        <v>3558</v>
      </c>
      <c r="F1167" s="23" t="s">
        <v>3655</v>
      </c>
      <c r="G1167" s="23" t="s">
        <v>3665</v>
      </c>
      <c r="H1167" s="24">
        <v>380000000</v>
      </c>
      <c r="I1167" s="25">
        <v>380000000</v>
      </c>
      <c r="J1167" s="23" t="s">
        <v>3579</v>
      </c>
      <c r="K1167" s="23" t="s">
        <v>47</v>
      </c>
      <c r="L1167" s="22" t="s">
        <v>3276</v>
      </c>
      <c r="M1167" s="22" t="s">
        <v>58</v>
      </c>
      <c r="N1167" s="22">
        <v>3839713</v>
      </c>
      <c r="O1167" s="22" t="s">
        <v>3277</v>
      </c>
      <c r="P1167" s="26"/>
      <c r="Q1167" s="26"/>
      <c r="R1167" s="26"/>
      <c r="S1167" s="27" t="s">
        <v>3278</v>
      </c>
      <c r="T1167" s="26"/>
      <c r="U1167" s="26"/>
      <c r="V1167" s="28"/>
      <c r="W1167" s="29"/>
      <c r="X1167" s="30"/>
      <c r="Y1167" s="26"/>
      <c r="Z1167" s="29"/>
      <c r="AA1167" s="33" t="str">
        <f t="shared" si="18"/>
        <v/>
      </c>
      <c r="AB1167" s="31"/>
      <c r="AC1167" s="32"/>
      <c r="AD1167" s="32" t="s">
        <v>4917</v>
      </c>
      <c r="AE1167" s="22" t="s">
        <v>3288</v>
      </c>
      <c r="AF1167" s="26" t="s">
        <v>53</v>
      </c>
      <c r="AG1167" s="22" t="s">
        <v>411</v>
      </c>
    </row>
    <row r="1168" spans="1:33" ht="60" x14ac:dyDescent="0.25">
      <c r="A1168" s="20" t="s">
        <v>2859</v>
      </c>
      <c r="B1168" s="21">
        <v>78181500</v>
      </c>
      <c r="C1168" s="22" t="s">
        <v>3289</v>
      </c>
      <c r="D1168" s="36">
        <v>43101</v>
      </c>
      <c r="E1168" s="21" t="s">
        <v>3551</v>
      </c>
      <c r="F1168" s="23" t="s">
        <v>3591</v>
      </c>
      <c r="G1168" s="23" t="s">
        <v>3665</v>
      </c>
      <c r="H1168" s="24">
        <v>80144667</v>
      </c>
      <c r="I1168" s="25">
        <v>19928480</v>
      </c>
      <c r="J1168" s="23" t="s">
        <v>57</v>
      </c>
      <c r="K1168" s="23" t="s">
        <v>3576</v>
      </c>
      <c r="L1168" s="22" t="s">
        <v>3276</v>
      </c>
      <c r="M1168" s="22" t="s">
        <v>58</v>
      </c>
      <c r="N1168" s="22">
        <v>3839713</v>
      </c>
      <c r="O1168" s="22" t="s">
        <v>3277</v>
      </c>
      <c r="P1168" s="26"/>
      <c r="Q1168" s="26"/>
      <c r="R1168" s="26"/>
      <c r="S1168" s="27" t="s">
        <v>3278</v>
      </c>
      <c r="T1168" s="26"/>
      <c r="U1168" s="26"/>
      <c r="V1168" s="28"/>
      <c r="W1168" s="29"/>
      <c r="X1168" s="30"/>
      <c r="Y1168" s="26"/>
      <c r="Z1168" s="29"/>
      <c r="AA1168" s="33" t="str">
        <f t="shared" si="18"/>
        <v/>
      </c>
      <c r="AB1168" s="31"/>
      <c r="AC1168" s="32"/>
      <c r="AD1168" s="32" t="s">
        <v>4917</v>
      </c>
      <c r="AE1168" s="22" t="s">
        <v>3290</v>
      </c>
      <c r="AF1168" s="26" t="s">
        <v>53</v>
      </c>
      <c r="AG1168" s="22" t="s">
        <v>411</v>
      </c>
    </row>
    <row r="1169" spans="1:33" ht="60" x14ac:dyDescent="0.25">
      <c r="A1169" s="20" t="s">
        <v>2859</v>
      </c>
      <c r="B1169" s="21">
        <v>72102900</v>
      </c>
      <c r="C1169" s="22" t="s">
        <v>3291</v>
      </c>
      <c r="D1169" s="36">
        <v>43132</v>
      </c>
      <c r="E1169" s="21" t="s">
        <v>3558</v>
      </c>
      <c r="F1169" s="23" t="s">
        <v>3658</v>
      </c>
      <c r="G1169" s="23" t="s">
        <v>3665</v>
      </c>
      <c r="H1169" s="24">
        <v>200000000</v>
      </c>
      <c r="I1169" s="25">
        <v>200000000</v>
      </c>
      <c r="J1169" s="23" t="s">
        <v>3579</v>
      </c>
      <c r="K1169" s="23" t="s">
        <v>47</v>
      </c>
      <c r="L1169" s="22" t="s">
        <v>3276</v>
      </c>
      <c r="M1169" s="22" t="s">
        <v>58</v>
      </c>
      <c r="N1169" s="22">
        <v>3839713</v>
      </c>
      <c r="O1169" s="22" t="s">
        <v>3277</v>
      </c>
      <c r="P1169" s="26"/>
      <c r="Q1169" s="26"/>
      <c r="R1169" s="26"/>
      <c r="S1169" s="27" t="s">
        <v>3278</v>
      </c>
      <c r="T1169" s="26"/>
      <c r="U1169" s="26"/>
      <c r="V1169" s="28"/>
      <c r="W1169" s="29"/>
      <c r="X1169" s="30"/>
      <c r="Y1169" s="26"/>
      <c r="Z1169" s="29"/>
      <c r="AA1169" s="33" t="str">
        <f t="shared" si="18"/>
        <v/>
      </c>
      <c r="AB1169" s="31"/>
      <c r="AC1169" s="32"/>
      <c r="AD1169" s="32" t="s">
        <v>4917</v>
      </c>
      <c r="AE1169" s="22" t="s">
        <v>3290</v>
      </c>
      <c r="AF1169" s="26" t="s">
        <v>53</v>
      </c>
      <c r="AG1169" s="22" t="s">
        <v>411</v>
      </c>
    </row>
    <row r="1170" spans="1:33" ht="60" x14ac:dyDescent="0.25">
      <c r="A1170" s="20" t="s">
        <v>2859</v>
      </c>
      <c r="B1170" s="21">
        <v>15101500</v>
      </c>
      <c r="C1170" s="22" t="s">
        <v>3292</v>
      </c>
      <c r="D1170" s="36">
        <v>43101</v>
      </c>
      <c r="E1170" s="21" t="s">
        <v>3551</v>
      </c>
      <c r="F1170" s="23" t="s">
        <v>3658</v>
      </c>
      <c r="G1170" s="23" t="s">
        <v>3665</v>
      </c>
      <c r="H1170" s="24">
        <v>43664038</v>
      </c>
      <c r="I1170" s="25">
        <v>12295573</v>
      </c>
      <c r="J1170" s="23" t="s">
        <v>57</v>
      </c>
      <c r="K1170" s="23" t="s">
        <v>3576</v>
      </c>
      <c r="L1170" s="22" t="s">
        <v>3276</v>
      </c>
      <c r="M1170" s="22" t="s">
        <v>58</v>
      </c>
      <c r="N1170" s="22">
        <v>3839713</v>
      </c>
      <c r="O1170" s="22" t="s">
        <v>3277</v>
      </c>
      <c r="P1170" s="26"/>
      <c r="Q1170" s="26"/>
      <c r="R1170" s="26"/>
      <c r="S1170" s="27" t="s">
        <v>3278</v>
      </c>
      <c r="T1170" s="26"/>
      <c r="U1170" s="26"/>
      <c r="V1170" s="28"/>
      <c r="W1170" s="29"/>
      <c r="X1170" s="30"/>
      <c r="Y1170" s="26"/>
      <c r="Z1170" s="29"/>
      <c r="AA1170" s="33" t="str">
        <f t="shared" si="18"/>
        <v/>
      </c>
      <c r="AB1170" s="31"/>
      <c r="AC1170" s="32"/>
      <c r="AD1170" s="32" t="s">
        <v>4917</v>
      </c>
      <c r="AE1170" s="22" t="s">
        <v>3290</v>
      </c>
      <c r="AF1170" s="26" t="s">
        <v>53</v>
      </c>
      <c r="AG1170" s="22" t="s">
        <v>411</v>
      </c>
    </row>
    <row r="1171" spans="1:33" ht="60" x14ac:dyDescent="0.25">
      <c r="A1171" s="20" t="s">
        <v>2859</v>
      </c>
      <c r="B1171" s="21">
        <v>15101500</v>
      </c>
      <c r="C1171" s="22" t="s">
        <v>3293</v>
      </c>
      <c r="D1171" s="36">
        <v>43101</v>
      </c>
      <c r="E1171" s="21" t="s">
        <v>3551</v>
      </c>
      <c r="F1171" s="23" t="s">
        <v>4118</v>
      </c>
      <c r="G1171" s="23" t="s">
        <v>3665</v>
      </c>
      <c r="H1171" s="24">
        <v>15968687</v>
      </c>
      <c r="I1171" s="25">
        <v>5756695</v>
      </c>
      <c r="J1171" s="23" t="s">
        <v>57</v>
      </c>
      <c r="K1171" s="23" t="s">
        <v>3576</v>
      </c>
      <c r="L1171" s="22" t="s">
        <v>3276</v>
      </c>
      <c r="M1171" s="22" t="s">
        <v>58</v>
      </c>
      <c r="N1171" s="22">
        <v>3839713</v>
      </c>
      <c r="O1171" s="22" t="s">
        <v>3277</v>
      </c>
      <c r="P1171" s="26"/>
      <c r="Q1171" s="26"/>
      <c r="R1171" s="26"/>
      <c r="S1171" s="27" t="s">
        <v>3278</v>
      </c>
      <c r="T1171" s="26"/>
      <c r="U1171" s="26"/>
      <c r="V1171" s="28"/>
      <c r="W1171" s="29"/>
      <c r="X1171" s="30"/>
      <c r="Y1171" s="26"/>
      <c r="Z1171" s="29"/>
      <c r="AA1171" s="33" t="str">
        <f t="shared" si="18"/>
        <v/>
      </c>
      <c r="AB1171" s="31"/>
      <c r="AC1171" s="32"/>
      <c r="AD1171" s="32" t="s">
        <v>4917</v>
      </c>
      <c r="AE1171" s="22" t="s">
        <v>3290</v>
      </c>
      <c r="AF1171" s="26" t="s">
        <v>53</v>
      </c>
      <c r="AG1171" s="22" t="s">
        <v>411</v>
      </c>
    </row>
    <row r="1172" spans="1:33" ht="75" x14ac:dyDescent="0.25">
      <c r="A1172" s="20" t="s">
        <v>2859</v>
      </c>
      <c r="B1172" s="21">
        <v>92121500</v>
      </c>
      <c r="C1172" s="22" t="s">
        <v>3294</v>
      </c>
      <c r="D1172" s="36">
        <v>43101</v>
      </c>
      <c r="E1172" s="21" t="s">
        <v>3551</v>
      </c>
      <c r="F1172" s="23" t="s">
        <v>3658</v>
      </c>
      <c r="G1172" s="23" t="s">
        <v>3665</v>
      </c>
      <c r="H1172" s="24">
        <v>422898399</v>
      </c>
      <c r="I1172" s="25">
        <v>43660689</v>
      </c>
      <c r="J1172" s="23" t="s">
        <v>57</v>
      </c>
      <c r="K1172" s="23" t="s">
        <v>3576</v>
      </c>
      <c r="L1172" s="22" t="s">
        <v>3276</v>
      </c>
      <c r="M1172" s="22" t="s">
        <v>58</v>
      </c>
      <c r="N1172" s="22">
        <v>3839713</v>
      </c>
      <c r="O1172" s="22" t="s">
        <v>3277</v>
      </c>
      <c r="P1172" s="26"/>
      <c r="Q1172" s="26"/>
      <c r="R1172" s="26"/>
      <c r="S1172" s="27" t="s">
        <v>3278</v>
      </c>
      <c r="T1172" s="26"/>
      <c r="U1172" s="26"/>
      <c r="V1172" s="28"/>
      <c r="W1172" s="29"/>
      <c r="X1172" s="30"/>
      <c r="Y1172" s="26"/>
      <c r="Z1172" s="29"/>
      <c r="AA1172" s="33" t="str">
        <f t="shared" si="18"/>
        <v/>
      </c>
      <c r="AB1172" s="31"/>
      <c r="AC1172" s="32"/>
      <c r="AD1172" s="32" t="s">
        <v>4917</v>
      </c>
      <c r="AE1172" s="22" t="s">
        <v>3295</v>
      </c>
      <c r="AF1172" s="26" t="s">
        <v>53</v>
      </c>
      <c r="AG1172" s="22" t="s">
        <v>411</v>
      </c>
    </row>
    <row r="1173" spans="1:33" ht="120" x14ac:dyDescent="0.25">
      <c r="A1173" s="20" t="s">
        <v>2859</v>
      </c>
      <c r="B1173" s="21">
        <v>78102200</v>
      </c>
      <c r="C1173" s="22" t="s">
        <v>3296</v>
      </c>
      <c r="D1173" s="36">
        <v>43101</v>
      </c>
      <c r="E1173" s="21" t="s">
        <v>3551</v>
      </c>
      <c r="F1173" s="23" t="s">
        <v>3658</v>
      </c>
      <c r="G1173" s="23" t="s">
        <v>3665</v>
      </c>
      <c r="H1173" s="24">
        <v>104414559</v>
      </c>
      <c r="I1173" s="25">
        <v>25000000</v>
      </c>
      <c r="J1173" s="23" t="s">
        <v>57</v>
      </c>
      <c r="K1173" s="23" t="s">
        <v>3576</v>
      </c>
      <c r="L1173" s="22" t="s">
        <v>3276</v>
      </c>
      <c r="M1173" s="22" t="s">
        <v>58</v>
      </c>
      <c r="N1173" s="22">
        <v>3839713</v>
      </c>
      <c r="O1173" s="22" t="s">
        <v>3277</v>
      </c>
      <c r="P1173" s="26"/>
      <c r="Q1173" s="26"/>
      <c r="R1173" s="26"/>
      <c r="S1173" s="27" t="s">
        <v>3278</v>
      </c>
      <c r="T1173" s="26"/>
      <c r="U1173" s="26"/>
      <c r="V1173" s="28"/>
      <c r="W1173" s="29"/>
      <c r="X1173" s="30"/>
      <c r="Y1173" s="26"/>
      <c r="Z1173" s="29"/>
      <c r="AA1173" s="33" t="str">
        <f t="shared" si="18"/>
        <v/>
      </c>
      <c r="AB1173" s="31"/>
      <c r="AC1173" s="32"/>
      <c r="AD1173" s="32" t="s">
        <v>4917</v>
      </c>
      <c r="AE1173" s="22" t="s">
        <v>3297</v>
      </c>
      <c r="AF1173" s="26" t="s">
        <v>53</v>
      </c>
      <c r="AG1173" s="22" t="s">
        <v>411</v>
      </c>
    </row>
    <row r="1174" spans="1:33" ht="105" x14ac:dyDescent="0.25">
      <c r="A1174" s="20" t="s">
        <v>2859</v>
      </c>
      <c r="B1174" s="21">
        <v>82121700</v>
      </c>
      <c r="C1174" s="22" t="s">
        <v>3298</v>
      </c>
      <c r="D1174" s="36">
        <v>43101</v>
      </c>
      <c r="E1174" s="21" t="s">
        <v>3558</v>
      </c>
      <c r="F1174" s="23" t="s">
        <v>3658</v>
      </c>
      <c r="G1174" s="23" t="s">
        <v>3665</v>
      </c>
      <c r="H1174" s="24">
        <v>283812876</v>
      </c>
      <c r="I1174" s="25">
        <v>66280422</v>
      </c>
      <c r="J1174" s="23" t="s">
        <v>57</v>
      </c>
      <c r="K1174" s="23" t="s">
        <v>3576</v>
      </c>
      <c r="L1174" s="22" t="s">
        <v>3276</v>
      </c>
      <c r="M1174" s="22" t="s">
        <v>58</v>
      </c>
      <c r="N1174" s="22">
        <v>3839713</v>
      </c>
      <c r="O1174" s="22" t="s">
        <v>3277</v>
      </c>
      <c r="P1174" s="26"/>
      <c r="Q1174" s="26"/>
      <c r="R1174" s="26"/>
      <c r="S1174" s="27" t="s">
        <v>3278</v>
      </c>
      <c r="T1174" s="26"/>
      <c r="U1174" s="26"/>
      <c r="V1174" s="28"/>
      <c r="W1174" s="29"/>
      <c r="X1174" s="30"/>
      <c r="Y1174" s="26"/>
      <c r="Z1174" s="29"/>
      <c r="AA1174" s="33" t="str">
        <f t="shared" si="18"/>
        <v/>
      </c>
      <c r="AB1174" s="31"/>
      <c r="AC1174" s="32"/>
      <c r="AD1174" s="32" t="s">
        <v>4917</v>
      </c>
      <c r="AE1174" s="22" t="s">
        <v>3299</v>
      </c>
      <c r="AF1174" s="26" t="s">
        <v>53</v>
      </c>
      <c r="AG1174" s="22" t="s">
        <v>411</v>
      </c>
    </row>
    <row r="1175" spans="1:33" ht="75" x14ac:dyDescent="0.25">
      <c r="A1175" s="20" t="s">
        <v>2859</v>
      </c>
      <c r="B1175" s="21">
        <v>84131500</v>
      </c>
      <c r="C1175" s="22" t="s">
        <v>3300</v>
      </c>
      <c r="D1175" s="36">
        <v>43435</v>
      </c>
      <c r="E1175" s="21" t="s">
        <v>3551</v>
      </c>
      <c r="F1175" s="23" t="s">
        <v>3643</v>
      </c>
      <c r="G1175" s="23" t="s">
        <v>3665</v>
      </c>
      <c r="H1175" s="24">
        <v>1600000000</v>
      </c>
      <c r="I1175" s="25">
        <v>1600000000</v>
      </c>
      <c r="J1175" s="23" t="s">
        <v>3579</v>
      </c>
      <c r="K1175" s="23" t="s">
        <v>47</v>
      </c>
      <c r="L1175" s="22" t="s">
        <v>3276</v>
      </c>
      <c r="M1175" s="22" t="s">
        <v>58</v>
      </c>
      <c r="N1175" s="22">
        <v>3839713</v>
      </c>
      <c r="O1175" s="22" t="s">
        <v>3277</v>
      </c>
      <c r="P1175" s="26"/>
      <c r="Q1175" s="26"/>
      <c r="R1175" s="26"/>
      <c r="S1175" s="27" t="s">
        <v>3278</v>
      </c>
      <c r="T1175" s="26"/>
      <c r="U1175" s="26"/>
      <c r="V1175" s="28"/>
      <c r="W1175" s="29"/>
      <c r="X1175" s="30"/>
      <c r="Y1175" s="26"/>
      <c r="Z1175" s="29"/>
      <c r="AA1175" s="33" t="str">
        <f t="shared" si="18"/>
        <v/>
      </c>
      <c r="AB1175" s="31"/>
      <c r="AC1175" s="32"/>
      <c r="AD1175" s="32" t="s">
        <v>4917</v>
      </c>
      <c r="AE1175" s="22" t="s">
        <v>3301</v>
      </c>
      <c r="AF1175" s="26" t="s">
        <v>53</v>
      </c>
      <c r="AG1175" s="22" t="s">
        <v>411</v>
      </c>
    </row>
    <row r="1176" spans="1:33" ht="60" x14ac:dyDescent="0.25">
      <c r="A1176" s="20" t="s">
        <v>2859</v>
      </c>
      <c r="B1176" s="21">
        <v>82101504</v>
      </c>
      <c r="C1176" s="22" t="s">
        <v>3302</v>
      </c>
      <c r="D1176" s="36">
        <v>43160</v>
      </c>
      <c r="E1176" s="21" t="s">
        <v>3558</v>
      </c>
      <c r="F1176" s="23" t="s">
        <v>4118</v>
      </c>
      <c r="G1176" s="23" t="s">
        <v>3665</v>
      </c>
      <c r="H1176" s="24">
        <v>340000</v>
      </c>
      <c r="I1176" s="25">
        <v>340000</v>
      </c>
      <c r="J1176" s="23" t="s">
        <v>3579</v>
      </c>
      <c r="K1176" s="23" t="s">
        <v>47</v>
      </c>
      <c r="L1176" s="22" t="s">
        <v>3276</v>
      </c>
      <c r="M1176" s="22" t="s">
        <v>58</v>
      </c>
      <c r="N1176" s="22">
        <v>3839713</v>
      </c>
      <c r="O1176" s="22" t="s">
        <v>3277</v>
      </c>
      <c r="P1176" s="26"/>
      <c r="Q1176" s="26"/>
      <c r="R1176" s="26"/>
      <c r="S1176" s="27" t="s">
        <v>3278</v>
      </c>
      <c r="T1176" s="26"/>
      <c r="U1176" s="26"/>
      <c r="V1176" s="28"/>
      <c r="W1176" s="29"/>
      <c r="X1176" s="30"/>
      <c r="Y1176" s="26"/>
      <c r="Z1176" s="29"/>
      <c r="AA1176" s="33" t="str">
        <f t="shared" si="18"/>
        <v/>
      </c>
      <c r="AB1176" s="31"/>
      <c r="AC1176" s="32"/>
      <c r="AD1176" s="32" t="s">
        <v>4917</v>
      </c>
      <c r="AE1176" s="22" t="s">
        <v>2732</v>
      </c>
      <c r="AF1176" s="26" t="s">
        <v>53</v>
      </c>
      <c r="AG1176" s="22" t="s">
        <v>411</v>
      </c>
    </row>
    <row r="1177" spans="1:33" ht="75" x14ac:dyDescent="0.25">
      <c r="A1177" s="20" t="s">
        <v>2859</v>
      </c>
      <c r="B1177" s="21">
        <v>72102100</v>
      </c>
      <c r="C1177" s="22" t="s">
        <v>3303</v>
      </c>
      <c r="D1177" s="36">
        <v>43132</v>
      </c>
      <c r="E1177" s="21" t="s">
        <v>3549</v>
      </c>
      <c r="F1177" s="23" t="s">
        <v>3648</v>
      </c>
      <c r="G1177" s="23" t="s">
        <v>3665</v>
      </c>
      <c r="H1177" s="24">
        <v>5350000</v>
      </c>
      <c r="I1177" s="25">
        <v>5350000</v>
      </c>
      <c r="J1177" s="23" t="s">
        <v>3579</v>
      </c>
      <c r="K1177" s="23" t="s">
        <v>47</v>
      </c>
      <c r="L1177" s="22" t="s">
        <v>3276</v>
      </c>
      <c r="M1177" s="22" t="s">
        <v>58</v>
      </c>
      <c r="N1177" s="22">
        <v>3839713</v>
      </c>
      <c r="O1177" s="22" t="s">
        <v>3277</v>
      </c>
      <c r="P1177" s="26"/>
      <c r="Q1177" s="26"/>
      <c r="R1177" s="26"/>
      <c r="S1177" s="27" t="s">
        <v>3278</v>
      </c>
      <c r="T1177" s="26"/>
      <c r="U1177" s="26"/>
      <c r="V1177" s="28"/>
      <c r="W1177" s="29"/>
      <c r="X1177" s="30"/>
      <c r="Y1177" s="26"/>
      <c r="Z1177" s="29"/>
      <c r="AA1177" s="33" t="str">
        <f t="shared" si="18"/>
        <v/>
      </c>
      <c r="AB1177" s="31"/>
      <c r="AC1177" s="32"/>
      <c r="AD1177" s="32" t="s">
        <v>4917</v>
      </c>
      <c r="AE1177" s="22" t="s">
        <v>3284</v>
      </c>
      <c r="AF1177" s="26" t="s">
        <v>53</v>
      </c>
      <c r="AG1177" s="22" t="s">
        <v>411</v>
      </c>
    </row>
    <row r="1178" spans="1:33" ht="60" x14ac:dyDescent="0.25">
      <c r="A1178" s="20" t="s">
        <v>2859</v>
      </c>
      <c r="B1178" s="21">
        <v>92121700</v>
      </c>
      <c r="C1178" s="22" t="s">
        <v>3304</v>
      </c>
      <c r="D1178" s="36">
        <v>43160</v>
      </c>
      <c r="E1178" s="21" t="s">
        <v>3558</v>
      </c>
      <c r="F1178" s="23" t="s">
        <v>3648</v>
      </c>
      <c r="G1178" s="23" t="s">
        <v>3665</v>
      </c>
      <c r="H1178" s="24">
        <v>3500000</v>
      </c>
      <c r="I1178" s="25">
        <v>3500000</v>
      </c>
      <c r="J1178" s="23" t="s">
        <v>3579</v>
      </c>
      <c r="K1178" s="23" t="s">
        <v>47</v>
      </c>
      <c r="L1178" s="22" t="s">
        <v>3276</v>
      </c>
      <c r="M1178" s="22" t="s">
        <v>58</v>
      </c>
      <c r="N1178" s="22">
        <v>3839713</v>
      </c>
      <c r="O1178" s="22" t="s">
        <v>3277</v>
      </c>
      <c r="P1178" s="26"/>
      <c r="Q1178" s="26"/>
      <c r="R1178" s="26"/>
      <c r="S1178" s="27" t="s">
        <v>3278</v>
      </c>
      <c r="T1178" s="26"/>
      <c r="U1178" s="26"/>
      <c r="V1178" s="28"/>
      <c r="W1178" s="29"/>
      <c r="X1178" s="30"/>
      <c r="Y1178" s="26"/>
      <c r="Z1178" s="29"/>
      <c r="AA1178" s="33" t="str">
        <f t="shared" si="18"/>
        <v/>
      </c>
      <c r="AB1178" s="31"/>
      <c r="AC1178" s="32"/>
      <c r="AD1178" s="32" t="s">
        <v>4917</v>
      </c>
      <c r="AE1178" s="22" t="s">
        <v>3284</v>
      </c>
      <c r="AF1178" s="26" t="s">
        <v>53</v>
      </c>
      <c r="AG1178" s="22" t="s">
        <v>411</v>
      </c>
    </row>
    <row r="1179" spans="1:33" ht="105" x14ac:dyDescent="0.25">
      <c r="A1179" s="20" t="s">
        <v>2859</v>
      </c>
      <c r="B1179" s="21">
        <v>42131600</v>
      </c>
      <c r="C1179" s="22" t="s">
        <v>3305</v>
      </c>
      <c r="D1179" s="36">
        <v>43160</v>
      </c>
      <c r="E1179" s="21" t="s">
        <v>3558</v>
      </c>
      <c r="F1179" s="23" t="s">
        <v>3648</v>
      </c>
      <c r="G1179" s="23" t="s">
        <v>3665</v>
      </c>
      <c r="H1179" s="24">
        <v>18000000</v>
      </c>
      <c r="I1179" s="25">
        <v>18000000</v>
      </c>
      <c r="J1179" s="23" t="s">
        <v>3579</v>
      </c>
      <c r="K1179" s="23" t="s">
        <v>47</v>
      </c>
      <c r="L1179" s="22" t="s">
        <v>3276</v>
      </c>
      <c r="M1179" s="22" t="s">
        <v>58</v>
      </c>
      <c r="N1179" s="22">
        <v>3839713</v>
      </c>
      <c r="O1179" s="22" t="s">
        <v>3277</v>
      </c>
      <c r="P1179" s="26"/>
      <c r="Q1179" s="26"/>
      <c r="R1179" s="26"/>
      <c r="S1179" s="27" t="s">
        <v>3278</v>
      </c>
      <c r="T1179" s="26"/>
      <c r="U1179" s="26"/>
      <c r="V1179" s="28"/>
      <c r="W1179" s="29"/>
      <c r="X1179" s="30"/>
      <c r="Y1179" s="26"/>
      <c r="Z1179" s="29"/>
      <c r="AA1179" s="33" t="str">
        <f t="shared" si="18"/>
        <v/>
      </c>
      <c r="AB1179" s="31"/>
      <c r="AC1179" s="32"/>
      <c r="AD1179" s="32" t="s">
        <v>4917</v>
      </c>
      <c r="AE1179" s="22" t="s">
        <v>3306</v>
      </c>
      <c r="AF1179" s="26" t="s">
        <v>53</v>
      </c>
      <c r="AG1179" s="22" t="s">
        <v>411</v>
      </c>
    </row>
    <row r="1180" spans="1:33" ht="60" x14ac:dyDescent="0.25">
      <c r="A1180" s="20" t="s">
        <v>2859</v>
      </c>
      <c r="B1180" s="21">
        <v>83110000</v>
      </c>
      <c r="C1180" s="22" t="s">
        <v>3307</v>
      </c>
      <c r="D1180" s="36">
        <v>43101</v>
      </c>
      <c r="E1180" s="21" t="s">
        <v>3551</v>
      </c>
      <c r="F1180" s="23" t="s">
        <v>4118</v>
      </c>
      <c r="G1180" s="23" t="s">
        <v>3665</v>
      </c>
      <c r="H1180" s="24">
        <v>5645066</v>
      </c>
      <c r="I1180" s="25">
        <v>1800000</v>
      </c>
      <c r="J1180" s="23" t="s">
        <v>57</v>
      </c>
      <c r="K1180" s="23" t="s">
        <v>3576</v>
      </c>
      <c r="L1180" s="22" t="s">
        <v>3276</v>
      </c>
      <c r="M1180" s="22" t="s">
        <v>58</v>
      </c>
      <c r="N1180" s="22">
        <v>3839713</v>
      </c>
      <c r="O1180" s="22" t="s">
        <v>3277</v>
      </c>
      <c r="P1180" s="26"/>
      <c r="Q1180" s="26"/>
      <c r="R1180" s="26"/>
      <c r="S1180" s="27" t="s">
        <v>3278</v>
      </c>
      <c r="T1180" s="26"/>
      <c r="U1180" s="26"/>
      <c r="V1180" s="28"/>
      <c r="W1180" s="29"/>
      <c r="X1180" s="30"/>
      <c r="Y1180" s="26"/>
      <c r="Z1180" s="29"/>
      <c r="AA1180" s="33" t="str">
        <f t="shared" si="18"/>
        <v/>
      </c>
      <c r="AB1180" s="31"/>
      <c r="AC1180" s="32"/>
      <c r="AD1180" s="32" t="s">
        <v>4917</v>
      </c>
      <c r="AE1180" s="22" t="s">
        <v>3301</v>
      </c>
      <c r="AF1180" s="26" t="s">
        <v>53</v>
      </c>
      <c r="AG1180" s="22" t="s">
        <v>411</v>
      </c>
    </row>
    <row r="1181" spans="1:33" ht="75" x14ac:dyDescent="0.25">
      <c r="A1181" s="20" t="s">
        <v>2859</v>
      </c>
      <c r="B1181" s="21">
        <v>78111502</v>
      </c>
      <c r="C1181" s="22" t="s">
        <v>3308</v>
      </c>
      <c r="D1181" s="36">
        <v>43101</v>
      </c>
      <c r="E1181" s="21" t="s">
        <v>3551</v>
      </c>
      <c r="F1181" s="23" t="s">
        <v>3655</v>
      </c>
      <c r="G1181" s="23" t="s">
        <v>3665</v>
      </c>
      <c r="H1181" s="24">
        <v>105400000</v>
      </c>
      <c r="I1181" s="25">
        <v>20000000</v>
      </c>
      <c r="J1181" s="23" t="s">
        <v>57</v>
      </c>
      <c r="K1181" s="23" t="s">
        <v>3576</v>
      </c>
      <c r="L1181" s="22" t="s">
        <v>3276</v>
      </c>
      <c r="M1181" s="22" t="s">
        <v>58</v>
      </c>
      <c r="N1181" s="22">
        <v>3839713</v>
      </c>
      <c r="O1181" s="22" t="s">
        <v>3277</v>
      </c>
      <c r="P1181" s="26"/>
      <c r="Q1181" s="26"/>
      <c r="R1181" s="26"/>
      <c r="S1181" s="27" t="s">
        <v>3278</v>
      </c>
      <c r="T1181" s="26"/>
      <c r="U1181" s="26"/>
      <c r="V1181" s="28"/>
      <c r="W1181" s="29"/>
      <c r="X1181" s="30"/>
      <c r="Y1181" s="26"/>
      <c r="Z1181" s="29"/>
      <c r="AA1181" s="33" t="str">
        <f t="shared" si="18"/>
        <v/>
      </c>
      <c r="AB1181" s="31"/>
      <c r="AC1181" s="32"/>
      <c r="AD1181" s="32" t="s">
        <v>4917</v>
      </c>
      <c r="AE1181" s="22" t="s">
        <v>3309</v>
      </c>
      <c r="AF1181" s="26" t="s">
        <v>53</v>
      </c>
      <c r="AG1181" s="22" t="s">
        <v>411</v>
      </c>
    </row>
    <row r="1182" spans="1:33" ht="90" x14ac:dyDescent="0.25">
      <c r="A1182" s="20" t="s">
        <v>2859</v>
      </c>
      <c r="B1182" s="21">
        <v>78121600</v>
      </c>
      <c r="C1182" s="22" t="s">
        <v>3310</v>
      </c>
      <c r="D1182" s="36">
        <v>43101</v>
      </c>
      <c r="E1182" s="21" t="s">
        <v>3551</v>
      </c>
      <c r="F1182" s="23" t="s">
        <v>3658</v>
      </c>
      <c r="G1182" s="23" t="s">
        <v>3665</v>
      </c>
      <c r="H1182" s="24">
        <v>112099614</v>
      </c>
      <c r="I1182" s="25">
        <v>9000000</v>
      </c>
      <c r="J1182" s="23" t="s">
        <v>57</v>
      </c>
      <c r="K1182" s="23" t="s">
        <v>3576</v>
      </c>
      <c r="L1182" s="22" t="s">
        <v>3276</v>
      </c>
      <c r="M1182" s="22" t="s">
        <v>58</v>
      </c>
      <c r="N1182" s="22">
        <v>3839713</v>
      </c>
      <c r="O1182" s="22" t="s">
        <v>3277</v>
      </c>
      <c r="P1182" s="26"/>
      <c r="Q1182" s="26"/>
      <c r="R1182" s="26"/>
      <c r="S1182" s="27" t="s">
        <v>3278</v>
      </c>
      <c r="T1182" s="26"/>
      <c r="U1182" s="26"/>
      <c r="V1182" s="28"/>
      <c r="W1182" s="29"/>
      <c r="X1182" s="30"/>
      <c r="Y1182" s="26"/>
      <c r="Z1182" s="29"/>
      <c r="AA1182" s="33" t="str">
        <f t="shared" si="18"/>
        <v/>
      </c>
      <c r="AB1182" s="31"/>
      <c r="AC1182" s="32"/>
      <c r="AD1182" s="32" t="s">
        <v>4917</v>
      </c>
      <c r="AE1182" s="22" t="s">
        <v>3299</v>
      </c>
      <c r="AF1182" s="26" t="s">
        <v>53</v>
      </c>
      <c r="AG1182" s="22" t="s">
        <v>411</v>
      </c>
    </row>
    <row r="1183" spans="1:33" ht="105" x14ac:dyDescent="0.25">
      <c r="A1183" s="20" t="s">
        <v>2859</v>
      </c>
      <c r="B1183" s="21">
        <v>81111902</v>
      </c>
      <c r="C1183" s="22" t="s">
        <v>3311</v>
      </c>
      <c r="D1183" s="36">
        <v>43132</v>
      </c>
      <c r="E1183" s="21" t="s">
        <v>3558</v>
      </c>
      <c r="F1183" s="23" t="s">
        <v>3658</v>
      </c>
      <c r="G1183" s="23" t="s">
        <v>3665</v>
      </c>
      <c r="H1183" s="24">
        <v>187900386</v>
      </c>
      <c r="I1183" s="25">
        <v>187900386</v>
      </c>
      <c r="J1183" s="23" t="s">
        <v>3579</v>
      </c>
      <c r="K1183" s="23" t="s">
        <v>47</v>
      </c>
      <c r="L1183" s="22" t="s">
        <v>3276</v>
      </c>
      <c r="M1183" s="22" t="s">
        <v>58</v>
      </c>
      <c r="N1183" s="22">
        <v>3839713</v>
      </c>
      <c r="O1183" s="22" t="s">
        <v>3277</v>
      </c>
      <c r="P1183" s="26"/>
      <c r="Q1183" s="26"/>
      <c r="R1183" s="26"/>
      <c r="S1183" s="27" t="s">
        <v>3278</v>
      </c>
      <c r="T1183" s="26"/>
      <c r="U1183" s="26"/>
      <c r="V1183" s="28"/>
      <c r="W1183" s="29"/>
      <c r="X1183" s="30"/>
      <c r="Y1183" s="26"/>
      <c r="Z1183" s="29"/>
      <c r="AA1183" s="33" t="str">
        <f t="shared" si="18"/>
        <v/>
      </c>
      <c r="AB1183" s="31"/>
      <c r="AC1183" s="32"/>
      <c r="AD1183" s="32"/>
      <c r="AE1183" s="22" t="s">
        <v>3299</v>
      </c>
      <c r="AF1183" s="26" t="s">
        <v>53</v>
      </c>
      <c r="AG1183" s="22" t="s">
        <v>411</v>
      </c>
    </row>
    <row r="1184" spans="1:33" ht="60" x14ac:dyDescent="0.25">
      <c r="A1184" s="20" t="s">
        <v>2859</v>
      </c>
      <c r="B1184" s="21">
        <v>82101504</v>
      </c>
      <c r="C1184" s="22" t="s">
        <v>3312</v>
      </c>
      <c r="D1184" s="36">
        <v>43160</v>
      </c>
      <c r="E1184" s="21" t="s">
        <v>3558</v>
      </c>
      <c r="F1184" s="23" t="s">
        <v>3648</v>
      </c>
      <c r="G1184" s="23" t="s">
        <v>3665</v>
      </c>
      <c r="H1184" s="24">
        <v>28800000</v>
      </c>
      <c r="I1184" s="25">
        <v>28800000</v>
      </c>
      <c r="J1184" s="23" t="s">
        <v>3579</v>
      </c>
      <c r="K1184" s="23" t="s">
        <v>47</v>
      </c>
      <c r="L1184" s="22" t="s">
        <v>3276</v>
      </c>
      <c r="M1184" s="22" t="s">
        <v>58</v>
      </c>
      <c r="N1184" s="22">
        <v>3839713</v>
      </c>
      <c r="O1184" s="22" t="s">
        <v>3277</v>
      </c>
      <c r="P1184" s="26"/>
      <c r="Q1184" s="26"/>
      <c r="R1184" s="26"/>
      <c r="S1184" s="27"/>
      <c r="T1184" s="26"/>
      <c r="U1184" s="26"/>
      <c r="V1184" s="28"/>
      <c r="W1184" s="29"/>
      <c r="X1184" s="30"/>
      <c r="Y1184" s="26"/>
      <c r="Z1184" s="29"/>
      <c r="AA1184" s="33" t="str">
        <f t="shared" si="18"/>
        <v/>
      </c>
      <c r="AB1184" s="31"/>
      <c r="AC1184" s="32"/>
      <c r="AD1184" s="32"/>
      <c r="AE1184" s="22" t="s">
        <v>3313</v>
      </c>
      <c r="AF1184" s="26" t="s">
        <v>53</v>
      </c>
      <c r="AG1184" s="22" t="s">
        <v>411</v>
      </c>
    </row>
    <row r="1185" spans="1:33" ht="135" x14ac:dyDescent="0.25">
      <c r="A1185" s="20" t="s">
        <v>3498</v>
      </c>
      <c r="B1185" s="21">
        <v>90121502</v>
      </c>
      <c r="C1185" s="22" t="s">
        <v>3499</v>
      </c>
      <c r="D1185" s="36">
        <v>43101</v>
      </c>
      <c r="E1185" s="21" t="s">
        <v>3551</v>
      </c>
      <c r="F1185" s="23" t="s">
        <v>4045</v>
      </c>
      <c r="G1185" s="23" t="s">
        <v>3665</v>
      </c>
      <c r="H1185" s="24">
        <v>63000000</v>
      </c>
      <c r="I1185" s="25">
        <v>55000000</v>
      </c>
      <c r="J1185" s="23" t="s">
        <v>57</v>
      </c>
      <c r="K1185" s="23" t="s">
        <v>3576</v>
      </c>
      <c r="L1185" s="22" t="s">
        <v>3500</v>
      </c>
      <c r="M1185" s="22" t="s">
        <v>3501</v>
      </c>
      <c r="N1185" s="22">
        <v>3839109</v>
      </c>
      <c r="O1185" s="22" t="s">
        <v>3502</v>
      </c>
      <c r="P1185" s="26" t="s">
        <v>47</v>
      </c>
      <c r="Q1185" s="26" t="s">
        <v>47</v>
      </c>
      <c r="R1185" s="26" t="s">
        <v>47</v>
      </c>
      <c r="S1185" s="27" t="s">
        <v>464</v>
      </c>
      <c r="T1185" s="26" t="s">
        <v>4984</v>
      </c>
      <c r="U1185" s="26" t="s">
        <v>4985</v>
      </c>
      <c r="V1185" s="28">
        <v>7571</v>
      </c>
      <c r="W1185" s="29">
        <v>19953</v>
      </c>
      <c r="X1185" s="30">
        <v>43013</v>
      </c>
      <c r="Y1185" s="26" t="s">
        <v>4986</v>
      </c>
      <c r="Z1185" s="29">
        <v>4600007506</v>
      </c>
      <c r="AA1185" s="33">
        <f t="shared" si="18"/>
        <v>1</v>
      </c>
      <c r="AB1185" s="31" t="s">
        <v>4987</v>
      </c>
      <c r="AC1185" s="32" t="s">
        <v>360</v>
      </c>
      <c r="AD1185" s="32" t="s">
        <v>4988</v>
      </c>
      <c r="AE1185" s="22" t="s">
        <v>4989</v>
      </c>
      <c r="AF1185" s="26" t="s">
        <v>53</v>
      </c>
      <c r="AG1185" s="22" t="s">
        <v>4990</v>
      </c>
    </row>
    <row r="1186" spans="1:33" ht="135" x14ac:dyDescent="0.25">
      <c r="A1186" s="20" t="s">
        <v>3498</v>
      </c>
      <c r="B1186" s="21">
        <v>78111800</v>
      </c>
      <c r="C1186" s="22" t="s">
        <v>3503</v>
      </c>
      <c r="D1186" s="36">
        <v>43101</v>
      </c>
      <c r="E1186" s="21" t="s">
        <v>4991</v>
      </c>
      <c r="F1186" s="23" t="s">
        <v>4045</v>
      </c>
      <c r="G1186" s="23" t="s">
        <v>3665</v>
      </c>
      <c r="H1186" s="24">
        <v>60000000</v>
      </c>
      <c r="I1186" s="25">
        <v>60000000</v>
      </c>
      <c r="J1186" s="23" t="s">
        <v>3579</v>
      </c>
      <c r="K1186" s="23" t="s">
        <v>47</v>
      </c>
      <c r="L1186" s="22" t="s">
        <v>3500</v>
      </c>
      <c r="M1186" s="22" t="s">
        <v>3501</v>
      </c>
      <c r="N1186" s="22">
        <v>3839109</v>
      </c>
      <c r="O1186" s="22" t="s">
        <v>3502</v>
      </c>
      <c r="P1186" s="26" t="s">
        <v>4992</v>
      </c>
      <c r="Q1186" s="26" t="s">
        <v>47</v>
      </c>
      <c r="R1186" s="26" t="s">
        <v>4993</v>
      </c>
      <c r="S1186" s="27" t="s">
        <v>3504</v>
      </c>
      <c r="T1186" s="26" t="s">
        <v>3503</v>
      </c>
      <c r="U1186" s="26" t="s">
        <v>2543</v>
      </c>
      <c r="V1186" s="28" t="s">
        <v>3438</v>
      </c>
      <c r="W1186" s="29">
        <v>19944</v>
      </c>
      <c r="X1186" s="30">
        <v>43102</v>
      </c>
      <c r="Y1186" s="26"/>
      <c r="Z1186" s="29">
        <v>4600008068</v>
      </c>
      <c r="AA1186" s="33" t="str">
        <f t="shared" si="18"/>
        <v>Información incompleta</v>
      </c>
      <c r="AB1186" s="31" t="s">
        <v>4994</v>
      </c>
      <c r="AC1186" s="32" t="s">
        <v>360</v>
      </c>
      <c r="AD1186" s="32" t="s">
        <v>4995</v>
      </c>
      <c r="AE1186" s="22" t="s">
        <v>4989</v>
      </c>
      <c r="AF1186" s="26" t="s">
        <v>53</v>
      </c>
      <c r="AG1186" s="22" t="s">
        <v>4990</v>
      </c>
    </row>
    <row r="1187" spans="1:33" ht="135" x14ac:dyDescent="0.25">
      <c r="A1187" s="20" t="s">
        <v>3498</v>
      </c>
      <c r="B1187" s="21">
        <v>78111800</v>
      </c>
      <c r="C1187" s="22" t="s">
        <v>3503</v>
      </c>
      <c r="D1187" s="36">
        <v>43101</v>
      </c>
      <c r="E1187" s="21" t="s">
        <v>4991</v>
      </c>
      <c r="F1187" s="23" t="s">
        <v>4045</v>
      </c>
      <c r="G1187" s="23" t="s">
        <v>3665</v>
      </c>
      <c r="H1187" s="24">
        <v>40000000</v>
      </c>
      <c r="I1187" s="25">
        <v>40000000</v>
      </c>
      <c r="J1187" s="23" t="s">
        <v>3579</v>
      </c>
      <c r="K1187" s="23" t="s">
        <v>47</v>
      </c>
      <c r="L1187" s="22" t="s">
        <v>3500</v>
      </c>
      <c r="M1187" s="22" t="s">
        <v>3501</v>
      </c>
      <c r="N1187" s="22">
        <v>3839109</v>
      </c>
      <c r="O1187" s="22" t="s">
        <v>3502</v>
      </c>
      <c r="P1187" s="26" t="s">
        <v>4996</v>
      </c>
      <c r="Q1187" s="26" t="s">
        <v>47</v>
      </c>
      <c r="R1187" s="26" t="s">
        <v>4997</v>
      </c>
      <c r="S1187" s="27" t="s">
        <v>3505</v>
      </c>
      <c r="T1187" s="26" t="s">
        <v>3503</v>
      </c>
      <c r="U1187" s="26" t="s">
        <v>2543</v>
      </c>
      <c r="V1187" s="28" t="s">
        <v>3438</v>
      </c>
      <c r="W1187" s="29">
        <v>19948</v>
      </c>
      <c r="X1187" s="30">
        <v>43102</v>
      </c>
      <c r="Y1187" s="26"/>
      <c r="Z1187" s="29">
        <v>4600008068</v>
      </c>
      <c r="AA1187" s="33" t="str">
        <f t="shared" si="18"/>
        <v>Información incompleta</v>
      </c>
      <c r="AB1187" s="31" t="s">
        <v>4994</v>
      </c>
      <c r="AC1187" s="32" t="s">
        <v>360</v>
      </c>
      <c r="AD1187" s="32" t="s">
        <v>4998</v>
      </c>
      <c r="AE1187" s="22" t="s">
        <v>4989</v>
      </c>
      <c r="AF1187" s="26" t="s">
        <v>53</v>
      </c>
      <c r="AG1187" s="22" t="s">
        <v>4990</v>
      </c>
    </row>
    <row r="1188" spans="1:33" ht="60" x14ac:dyDescent="0.25">
      <c r="A1188" s="20" t="s">
        <v>3498</v>
      </c>
      <c r="B1188" s="21">
        <v>81112500</v>
      </c>
      <c r="C1188" s="22" t="s">
        <v>3506</v>
      </c>
      <c r="D1188" s="36">
        <v>43101</v>
      </c>
      <c r="E1188" s="21" t="s">
        <v>4991</v>
      </c>
      <c r="F1188" s="23" t="s">
        <v>4045</v>
      </c>
      <c r="G1188" s="23" t="s">
        <v>3665</v>
      </c>
      <c r="H1188" s="24">
        <v>8000000</v>
      </c>
      <c r="I1188" s="25">
        <v>8000000</v>
      </c>
      <c r="J1188" s="23" t="s">
        <v>3579</v>
      </c>
      <c r="K1188" s="23" t="s">
        <v>47</v>
      </c>
      <c r="L1188" s="22" t="s">
        <v>3500</v>
      </c>
      <c r="M1188" s="22" t="s">
        <v>3501</v>
      </c>
      <c r="N1188" s="22">
        <v>3839109</v>
      </c>
      <c r="O1188" s="22" t="s">
        <v>3502</v>
      </c>
      <c r="P1188" s="26" t="s">
        <v>4996</v>
      </c>
      <c r="Q1188" s="26" t="s">
        <v>47</v>
      </c>
      <c r="R1188" s="26" t="s">
        <v>4997</v>
      </c>
      <c r="S1188" s="27" t="s">
        <v>3505</v>
      </c>
      <c r="T1188" s="26" t="s">
        <v>4999</v>
      </c>
      <c r="U1188" s="26" t="s">
        <v>5000</v>
      </c>
      <c r="V1188" s="28"/>
      <c r="W1188" s="29"/>
      <c r="X1188" s="30"/>
      <c r="Y1188" s="26"/>
      <c r="Z1188" s="29"/>
      <c r="AA1188" s="33" t="str">
        <f t="shared" si="18"/>
        <v/>
      </c>
      <c r="AB1188" s="31"/>
      <c r="AC1188" s="32" t="s">
        <v>324</v>
      </c>
      <c r="AD1188" s="32" t="s">
        <v>5001</v>
      </c>
      <c r="AE1188" s="22"/>
      <c r="AF1188" s="26"/>
      <c r="AG1188" s="22"/>
    </row>
    <row r="1189" spans="1:33" ht="60" x14ac:dyDescent="0.25">
      <c r="A1189" s="20" t="s">
        <v>3498</v>
      </c>
      <c r="B1189" s="21">
        <v>14111700</v>
      </c>
      <c r="C1189" s="22" t="s">
        <v>3507</v>
      </c>
      <c r="D1189" s="36">
        <v>43101</v>
      </c>
      <c r="E1189" s="21" t="s">
        <v>4991</v>
      </c>
      <c r="F1189" s="23" t="s">
        <v>4045</v>
      </c>
      <c r="G1189" s="23" t="s">
        <v>3665</v>
      </c>
      <c r="H1189" s="24">
        <v>4494000</v>
      </c>
      <c r="I1189" s="25">
        <v>4494000</v>
      </c>
      <c r="J1189" s="23" t="s">
        <v>3579</v>
      </c>
      <c r="K1189" s="23" t="s">
        <v>47</v>
      </c>
      <c r="L1189" s="22" t="s">
        <v>3500</v>
      </c>
      <c r="M1189" s="22" t="s">
        <v>3501</v>
      </c>
      <c r="N1189" s="22">
        <v>3839109</v>
      </c>
      <c r="O1189" s="22" t="s">
        <v>3502</v>
      </c>
      <c r="P1189" s="26" t="s">
        <v>47</v>
      </c>
      <c r="Q1189" s="26" t="s">
        <v>47</v>
      </c>
      <c r="R1189" s="26" t="s">
        <v>47</v>
      </c>
      <c r="S1189" s="27" t="s">
        <v>464</v>
      </c>
      <c r="T1189" s="26"/>
      <c r="U1189" s="26"/>
      <c r="V1189" s="28"/>
      <c r="W1189" s="29"/>
      <c r="X1189" s="30"/>
      <c r="Y1189" s="26"/>
      <c r="Z1189" s="29"/>
      <c r="AA1189" s="33" t="str">
        <f t="shared" si="18"/>
        <v/>
      </c>
      <c r="AB1189" s="31"/>
      <c r="AC1189" s="32" t="s">
        <v>324</v>
      </c>
      <c r="AD1189" s="32" t="s">
        <v>5002</v>
      </c>
      <c r="AE1189" s="22"/>
      <c r="AF1189" s="26"/>
      <c r="AG1189" s="22"/>
    </row>
    <row r="1190" spans="1:33" ht="60" x14ac:dyDescent="0.25">
      <c r="A1190" s="20" t="s">
        <v>3498</v>
      </c>
      <c r="B1190" s="21">
        <v>72102900</v>
      </c>
      <c r="C1190" s="22" t="s">
        <v>3508</v>
      </c>
      <c r="D1190" s="36">
        <v>43101</v>
      </c>
      <c r="E1190" s="21" t="s">
        <v>4991</v>
      </c>
      <c r="F1190" s="23" t="s">
        <v>4045</v>
      </c>
      <c r="G1190" s="23" t="s">
        <v>3665</v>
      </c>
      <c r="H1190" s="24">
        <v>1227000</v>
      </c>
      <c r="I1190" s="25">
        <v>1227000</v>
      </c>
      <c r="J1190" s="23" t="s">
        <v>3579</v>
      </c>
      <c r="K1190" s="23" t="s">
        <v>47</v>
      </c>
      <c r="L1190" s="22" t="s">
        <v>3500</v>
      </c>
      <c r="M1190" s="22" t="s">
        <v>3501</v>
      </c>
      <c r="N1190" s="22">
        <v>3839109</v>
      </c>
      <c r="O1190" s="22" t="s">
        <v>3502</v>
      </c>
      <c r="P1190" s="26" t="s">
        <v>47</v>
      </c>
      <c r="Q1190" s="26" t="s">
        <v>47</v>
      </c>
      <c r="R1190" s="26" t="s">
        <v>47</v>
      </c>
      <c r="S1190" s="27" t="s">
        <v>464</v>
      </c>
      <c r="T1190" s="26"/>
      <c r="U1190" s="26"/>
      <c r="V1190" s="28"/>
      <c r="W1190" s="29"/>
      <c r="X1190" s="30"/>
      <c r="Y1190" s="26"/>
      <c r="Z1190" s="29"/>
      <c r="AA1190" s="33" t="str">
        <f t="shared" si="18"/>
        <v/>
      </c>
      <c r="AB1190" s="31"/>
      <c r="AC1190" s="32" t="s">
        <v>324</v>
      </c>
      <c r="AD1190" s="32" t="s">
        <v>5002</v>
      </c>
      <c r="AE1190" s="22"/>
      <c r="AF1190" s="26"/>
      <c r="AG1190" s="22"/>
    </row>
    <row r="1191" spans="1:33" ht="60" x14ac:dyDescent="0.25">
      <c r="A1191" s="20" t="s">
        <v>3498</v>
      </c>
      <c r="B1191" s="21">
        <v>55101500</v>
      </c>
      <c r="C1191" s="22" t="s">
        <v>3509</v>
      </c>
      <c r="D1191" s="36">
        <v>43101</v>
      </c>
      <c r="E1191" s="21" t="s">
        <v>3551</v>
      </c>
      <c r="F1191" s="23" t="s">
        <v>4045</v>
      </c>
      <c r="G1191" s="23" t="s">
        <v>3665</v>
      </c>
      <c r="H1191" s="24">
        <v>2921000</v>
      </c>
      <c r="I1191" s="25">
        <v>2921000</v>
      </c>
      <c r="J1191" s="23" t="s">
        <v>3579</v>
      </c>
      <c r="K1191" s="23" t="s">
        <v>47</v>
      </c>
      <c r="L1191" s="22" t="s">
        <v>3500</v>
      </c>
      <c r="M1191" s="22" t="s">
        <v>3501</v>
      </c>
      <c r="N1191" s="22">
        <v>3839109</v>
      </c>
      <c r="O1191" s="22" t="s">
        <v>3502</v>
      </c>
      <c r="P1191" s="26" t="s">
        <v>47</v>
      </c>
      <c r="Q1191" s="26" t="s">
        <v>47</v>
      </c>
      <c r="R1191" s="26" t="s">
        <v>47</v>
      </c>
      <c r="S1191" s="27" t="s">
        <v>464</v>
      </c>
      <c r="T1191" s="26"/>
      <c r="U1191" s="26"/>
      <c r="V1191" s="28"/>
      <c r="W1191" s="29"/>
      <c r="X1191" s="30"/>
      <c r="Y1191" s="26"/>
      <c r="Z1191" s="29"/>
      <c r="AA1191" s="33" t="str">
        <f t="shared" si="18"/>
        <v/>
      </c>
      <c r="AB1191" s="31"/>
      <c r="AC1191" s="32" t="s">
        <v>324</v>
      </c>
      <c r="AD1191" s="32" t="s">
        <v>5003</v>
      </c>
      <c r="AE1191" s="22"/>
      <c r="AF1191" s="26"/>
      <c r="AG1191" s="22"/>
    </row>
    <row r="1192" spans="1:33" ht="135" x14ac:dyDescent="0.25">
      <c r="A1192" s="20" t="s">
        <v>3498</v>
      </c>
      <c r="B1192" s="21">
        <v>93151507</v>
      </c>
      <c r="C1192" s="22" t="s">
        <v>3510</v>
      </c>
      <c r="D1192" s="36">
        <v>43047</v>
      </c>
      <c r="E1192" s="21" t="s">
        <v>3549</v>
      </c>
      <c r="F1192" s="23" t="s">
        <v>3677</v>
      </c>
      <c r="G1192" s="23" t="s">
        <v>3660</v>
      </c>
      <c r="H1192" s="24">
        <v>455600000</v>
      </c>
      <c r="I1192" s="25">
        <v>227800000</v>
      </c>
      <c r="J1192" s="23" t="s">
        <v>57</v>
      </c>
      <c r="K1192" s="23" t="s">
        <v>3576</v>
      </c>
      <c r="L1192" s="22" t="s">
        <v>3500</v>
      </c>
      <c r="M1192" s="22" t="s">
        <v>3501</v>
      </c>
      <c r="N1192" s="22">
        <v>3839109</v>
      </c>
      <c r="O1192" s="22" t="s">
        <v>3502</v>
      </c>
      <c r="P1192" s="26" t="s">
        <v>5004</v>
      </c>
      <c r="Q1192" s="26" t="s">
        <v>5005</v>
      </c>
      <c r="R1192" s="26" t="s">
        <v>5006</v>
      </c>
      <c r="S1192" s="27" t="s">
        <v>3511</v>
      </c>
      <c r="T1192" s="26" t="s">
        <v>5007</v>
      </c>
      <c r="U1192" s="26" t="s">
        <v>5008</v>
      </c>
      <c r="V1192" s="28" t="s">
        <v>5009</v>
      </c>
      <c r="W1192" s="29">
        <v>19955</v>
      </c>
      <c r="X1192" s="30">
        <v>42807</v>
      </c>
      <c r="Y1192" s="26" t="s">
        <v>5010</v>
      </c>
      <c r="Z1192" s="29">
        <v>4600006463</v>
      </c>
      <c r="AA1192" s="33">
        <f t="shared" si="18"/>
        <v>1</v>
      </c>
      <c r="AB1192" s="31" t="s">
        <v>2561</v>
      </c>
      <c r="AC1192" s="32" t="s">
        <v>360</v>
      </c>
      <c r="AD1192" s="32"/>
      <c r="AE1192" s="22" t="s">
        <v>4989</v>
      </c>
      <c r="AF1192" s="26" t="s">
        <v>53</v>
      </c>
      <c r="AG1192" s="22" t="s">
        <v>4990</v>
      </c>
    </row>
    <row r="1193" spans="1:33" ht="90" x14ac:dyDescent="0.25">
      <c r="A1193" s="20" t="s">
        <v>3498</v>
      </c>
      <c r="B1193" s="21">
        <v>83101800</v>
      </c>
      <c r="C1193" s="22" t="s">
        <v>3512</v>
      </c>
      <c r="D1193" s="36">
        <v>43237</v>
      </c>
      <c r="E1193" s="21" t="s">
        <v>5011</v>
      </c>
      <c r="F1193" s="23" t="s">
        <v>3677</v>
      </c>
      <c r="G1193" s="23" t="s">
        <v>3665</v>
      </c>
      <c r="H1193" s="24">
        <v>720000000</v>
      </c>
      <c r="I1193" s="25">
        <v>720000000</v>
      </c>
      <c r="J1193" s="23" t="s">
        <v>3579</v>
      </c>
      <c r="K1193" s="23" t="s">
        <v>47</v>
      </c>
      <c r="L1193" s="22" t="s">
        <v>3500</v>
      </c>
      <c r="M1193" s="22" t="s">
        <v>3501</v>
      </c>
      <c r="N1193" s="22">
        <v>3839109</v>
      </c>
      <c r="O1193" s="22" t="s">
        <v>3502</v>
      </c>
      <c r="P1193" s="26" t="s">
        <v>5012</v>
      </c>
      <c r="Q1193" s="26" t="s">
        <v>5013</v>
      </c>
      <c r="R1193" s="26" t="s">
        <v>5014</v>
      </c>
      <c r="S1193" s="27" t="s">
        <v>5015</v>
      </c>
      <c r="T1193" s="26" t="s">
        <v>5016</v>
      </c>
      <c r="U1193" s="26" t="s">
        <v>5017</v>
      </c>
      <c r="V1193" s="28"/>
      <c r="W1193" s="29"/>
      <c r="X1193" s="30"/>
      <c r="Y1193" s="26"/>
      <c r="Z1193" s="29"/>
      <c r="AA1193" s="33" t="str">
        <f t="shared" si="18"/>
        <v/>
      </c>
      <c r="AB1193" s="31"/>
      <c r="AC1193" s="32"/>
      <c r="AD1193" s="32"/>
      <c r="AE1193" s="22"/>
      <c r="AF1193" s="26"/>
      <c r="AG1193" s="22"/>
    </row>
    <row r="1194" spans="1:33" ht="135" x14ac:dyDescent="0.25">
      <c r="A1194" s="20" t="s">
        <v>3498</v>
      </c>
      <c r="B1194" s="21">
        <v>32111701</v>
      </c>
      <c r="C1194" s="22" t="s">
        <v>3513</v>
      </c>
      <c r="D1194" s="36">
        <v>43115</v>
      </c>
      <c r="E1194" s="21" t="s">
        <v>3553</v>
      </c>
      <c r="F1194" s="23" t="s">
        <v>3591</v>
      </c>
      <c r="G1194" s="23" t="s">
        <v>3665</v>
      </c>
      <c r="H1194" s="24">
        <v>3575000000</v>
      </c>
      <c r="I1194" s="25">
        <v>3575000000</v>
      </c>
      <c r="J1194" s="23" t="s">
        <v>3579</v>
      </c>
      <c r="K1194" s="23" t="s">
        <v>47</v>
      </c>
      <c r="L1194" s="22" t="s">
        <v>3500</v>
      </c>
      <c r="M1194" s="22" t="s">
        <v>3501</v>
      </c>
      <c r="N1194" s="22">
        <v>3839109</v>
      </c>
      <c r="O1194" s="22" t="s">
        <v>3502</v>
      </c>
      <c r="P1194" s="26" t="s">
        <v>5012</v>
      </c>
      <c r="Q1194" s="26" t="s">
        <v>5018</v>
      </c>
      <c r="R1194" s="26" t="s">
        <v>5014</v>
      </c>
      <c r="S1194" s="27" t="s">
        <v>5015</v>
      </c>
      <c r="T1194" s="26" t="s">
        <v>5019</v>
      </c>
      <c r="U1194" s="26" t="s">
        <v>5020</v>
      </c>
      <c r="V1194" s="28" t="s">
        <v>5021</v>
      </c>
      <c r="W1194" s="29">
        <v>18102</v>
      </c>
      <c r="X1194" s="30">
        <v>42982</v>
      </c>
      <c r="Y1194" s="26" t="s">
        <v>5022</v>
      </c>
      <c r="Z1194" s="29">
        <v>4600007666</v>
      </c>
      <c r="AA1194" s="33">
        <f t="shared" si="18"/>
        <v>1</v>
      </c>
      <c r="AB1194" s="31" t="s">
        <v>5023</v>
      </c>
      <c r="AC1194" s="32" t="s">
        <v>360</v>
      </c>
      <c r="AD1194" s="32"/>
      <c r="AE1194" s="22" t="s">
        <v>4989</v>
      </c>
      <c r="AF1194" s="26" t="s">
        <v>53</v>
      </c>
      <c r="AG1194" s="22" t="s">
        <v>4990</v>
      </c>
    </row>
    <row r="1195" spans="1:33" ht="135" x14ac:dyDescent="0.25">
      <c r="A1195" s="20" t="s">
        <v>3498</v>
      </c>
      <c r="B1195" s="21" t="s">
        <v>5024</v>
      </c>
      <c r="C1195" s="22" t="s">
        <v>5025</v>
      </c>
      <c r="D1195" s="36">
        <v>43207</v>
      </c>
      <c r="E1195" s="21" t="s">
        <v>3556</v>
      </c>
      <c r="F1195" s="23" t="s">
        <v>3658</v>
      </c>
      <c r="G1195" s="23" t="s">
        <v>3665</v>
      </c>
      <c r="H1195" s="24">
        <v>180000000</v>
      </c>
      <c r="I1195" s="25">
        <v>180000000</v>
      </c>
      <c r="J1195" s="23" t="s">
        <v>3579</v>
      </c>
      <c r="K1195" s="23" t="s">
        <v>47</v>
      </c>
      <c r="L1195" s="22" t="s">
        <v>3500</v>
      </c>
      <c r="M1195" s="22" t="s">
        <v>3501</v>
      </c>
      <c r="N1195" s="22" t="s">
        <v>5026</v>
      </c>
      <c r="O1195" s="22" t="s">
        <v>3502</v>
      </c>
      <c r="P1195" s="26" t="s">
        <v>5027</v>
      </c>
      <c r="Q1195" s="26" t="s">
        <v>5028</v>
      </c>
      <c r="R1195" s="26" t="s">
        <v>5029</v>
      </c>
      <c r="S1195" s="27" t="s">
        <v>5030</v>
      </c>
      <c r="T1195" s="26" t="s">
        <v>5031</v>
      </c>
      <c r="U1195" s="26" t="s">
        <v>5032</v>
      </c>
      <c r="V1195" s="28"/>
      <c r="W1195" s="29">
        <v>21401</v>
      </c>
      <c r="X1195" s="30"/>
      <c r="Y1195" s="26"/>
      <c r="Z1195" s="29"/>
      <c r="AA1195" s="33">
        <f t="shared" si="18"/>
        <v>0</v>
      </c>
      <c r="AB1195" s="31"/>
      <c r="AC1195" s="32" t="s">
        <v>324</v>
      </c>
      <c r="AD1195" s="32" t="s">
        <v>5033</v>
      </c>
      <c r="AE1195" s="22" t="s">
        <v>5034</v>
      </c>
      <c r="AF1195" s="26" t="s">
        <v>53</v>
      </c>
      <c r="AG1195" s="22" t="s">
        <v>4990</v>
      </c>
    </row>
    <row r="1196" spans="1:33" ht="78.75" x14ac:dyDescent="0.25">
      <c r="A1196" s="20" t="s">
        <v>3498</v>
      </c>
      <c r="B1196" s="21">
        <v>83101500</v>
      </c>
      <c r="C1196" s="22" t="s">
        <v>3514</v>
      </c>
      <c r="D1196" s="36">
        <v>43115</v>
      </c>
      <c r="E1196" s="21" t="s">
        <v>3549</v>
      </c>
      <c r="F1196" s="23" t="s">
        <v>4045</v>
      </c>
      <c r="G1196" s="23" t="s">
        <v>3665</v>
      </c>
      <c r="H1196" s="24">
        <v>670757657</v>
      </c>
      <c r="I1196" s="25">
        <v>670757657</v>
      </c>
      <c r="J1196" s="23" t="s">
        <v>3579</v>
      </c>
      <c r="K1196" s="23" t="s">
        <v>47</v>
      </c>
      <c r="L1196" s="22" t="s">
        <v>3500</v>
      </c>
      <c r="M1196" s="22" t="s">
        <v>3501</v>
      </c>
      <c r="N1196" s="22">
        <v>3839109</v>
      </c>
      <c r="O1196" s="22" t="s">
        <v>3502</v>
      </c>
      <c r="P1196" s="26" t="s">
        <v>4996</v>
      </c>
      <c r="Q1196" s="26" t="s">
        <v>5035</v>
      </c>
      <c r="R1196" s="26" t="s">
        <v>4997</v>
      </c>
      <c r="S1196" s="27" t="s">
        <v>3505</v>
      </c>
      <c r="T1196" s="26" t="s">
        <v>5036</v>
      </c>
      <c r="U1196" s="26" t="s">
        <v>5037</v>
      </c>
      <c r="V1196" s="28"/>
      <c r="W1196" s="29"/>
      <c r="X1196" s="30"/>
      <c r="Y1196" s="26"/>
      <c r="Z1196" s="29"/>
      <c r="AA1196" s="33" t="str">
        <f t="shared" si="18"/>
        <v/>
      </c>
      <c r="AB1196" s="31"/>
      <c r="AC1196" s="32"/>
      <c r="AD1196" s="32"/>
      <c r="AE1196" s="22"/>
      <c r="AF1196" s="26"/>
      <c r="AG1196" s="22"/>
    </row>
    <row r="1197" spans="1:33" ht="78.75" x14ac:dyDescent="0.25">
      <c r="A1197" s="20" t="s">
        <v>3498</v>
      </c>
      <c r="B1197" s="21">
        <v>83101500</v>
      </c>
      <c r="C1197" s="22" t="s">
        <v>3515</v>
      </c>
      <c r="D1197" s="36">
        <v>43115</v>
      </c>
      <c r="E1197" s="21" t="s">
        <v>3549</v>
      </c>
      <c r="F1197" s="23" t="s">
        <v>4045</v>
      </c>
      <c r="G1197" s="23" t="s">
        <v>3665</v>
      </c>
      <c r="H1197" s="24">
        <v>436090276</v>
      </c>
      <c r="I1197" s="25">
        <v>436090276</v>
      </c>
      <c r="J1197" s="23" t="s">
        <v>3579</v>
      </c>
      <c r="K1197" s="23" t="s">
        <v>47</v>
      </c>
      <c r="L1197" s="22" t="s">
        <v>3500</v>
      </c>
      <c r="M1197" s="22" t="s">
        <v>3501</v>
      </c>
      <c r="N1197" s="22">
        <v>3839109</v>
      </c>
      <c r="O1197" s="22" t="s">
        <v>3502</v>
      </c>
      <c r="P1197" s="26" t="s">
        <v>4996</v>
      </c>
      <c r="Q1197" s="26" t="s">
        <v>5038</v>
      </c>
      <c r="R1197" s="26" t="s">
        <v>4997</v>
      </c>
      <c r="S1197" s="27" t="s">
        <v>3505</v>
      </c>
      <c r="T1197" s="26" t="s">
        <v>5036</v>
      </c>
      <c r="U1197" s="26" t="s">
        <v>5037</v>
      </c>
      <c r="V1197" s="28"/>
      <c r="W1197" s="29"/>
      <c r="X1197" s="30"/>
      <c r="Y1197" s="26"/>
      <c r="Z1197" s="29"/>
      <c r="AA1197" s="33" t="str">
        <f t="shared" si="18"/>
        <v/>
      </c>
      <c r="AB1197" s="31"/>
      <c r="AC1197" s="32"/>
      <c r="AD1197" s="32"/>
      <c r="AE1197" s="22"/>
      <c r="AF1197" s="26"/>
      <c r="AG1197" s="22"/>
    </row>
    <row r="1198" spans="1:33" ht="78.75" x14ac:dyDescent="0.25">
      <c r="A1198" s="20" t="s">
        <v>3498</v>
      </c>
      <c r="B1198" s="21">
        <v>83101500</v>
      </c>
      <c r="C1198" s="22" t="s">
        <v>3516</v>
      </c>
      <c r="D1198" s="36">
        <v>43115</v>
      </c>
      <c r="E1198" s="21" t="s">
        <v>3549</v>
      </c>
      <c r="F1198" s="23" t="s">
        <v>4045</v>
      </c>
      <c r="G1198" s="23" t="s">
        <v>3665</v>
      </c>
      <c r="H1198" s="24">
        <v>396811567</v>
      </c>
      <c r="I1198" s="25">
        <v>396811567</v>
      </c>
      <c r="J1198" s="23" t="s">
        <v>3579</v>
      </c>
      <c r="K1198" s="23" t="s">
        <v>47</v>
      </c>
      <c r="L1198" s="22" t="s">
        <v>3500</v>
      </c>
      <c r="M1198" s="22" t="s">
        <v>3501</v>
      </c>
      <c r="N1198" s="22">
        <v>3839109</v>
      </c>
      <c r="O1198" s="22" t="s">
        <v>3502</v>
      </c>
      <c r="P1198" s="26" t="s">
        <v>4996</v>
      </c>
      <c r="Q1198" s="26" t="s">
        <v>5038</v>
      </c>
      <c r="R1198" s="26" t="s">
        <v>4997</v>
      </c>
      <c r="S1198" s="27" t="s">
        <v>3505</v>
      </c>
      <c r="T1198" s="26" t="s">
        <v>5036</v>
      </c>
      <c r="U1198" s="26" t="s">
        <v>5037</v>
      </c>
      <c r="V1198" s="28"/>
      <c r="W1198" s="29"/>
      <c r="X1198" s="30"/>
      <c r="Y1198" s="26"/>
      <c r="Z1198" s="29"/>
      <c r="AA1198" s="33" t="str">
        <f t="shared" si="18"/>
        <v/>
      </c>
      <c r="AB1198" s="31"/>
      <c r="AC1198" s="32"/>
      <c r="AD1198" s="32"/>
      <c r="AE1198" s="22"/>
      <c r="AF1198" s="26"/>
      <c r="AG1198" s="22"/>
    </row>
    <row r="1199" spans="1:33" ht="90" x14ac:dyDescent="0.25">
      <c r="A1199" s="20" t="s">
        <v>3498</v>
      </c>
      <c r="B1199" s="21">
        <v>80101506</v>
      </c>
      <c r="C1199" s="22" t="s">
        <v>3517</v>
      </c>
      <c r="D1199" s="36">
        <v>43115</v>
      </c>
      <c r="E1199" s="21" t="s">
        <v>3549</v>
      </c>
      <c r="F1199" s="23" t="s">
        <v>3677</v>
      </c>
      <c r="G1199" s="23" t="s">
        <v>3665</v>
      </c>
      <c r="H1199" s="24">
        <v>200000000</v>
      </c>
      <c r="I1199" s="25">
        <v>200000000</v>
      </c>
      <c r="J1199" s="23" t="s">
        <v>3579</v>
      </c>
      <c r="K1199" s="23" t="s">
        <v>47</v>
      </c>
      <c r="L1199" s="22" t="s">
        <v>3500</v>
      </c>
      <c r="M1199" s="22" t="s">
        <v>3501</v>
      </c>
      <c r="N1199" s="22">
        <v>3839109</v>
      </c>
      <c r="O1199" s="22" t="s">
        <v>3502</v>
      </c>
      <c r="P1199" s="26" t="s">
        <v>5039</v>
      </c>
      <c r="Q1199" s="26" t="s">
        <v>5040</v>
      </c>
      <c r="R1199" s="26" t="s">
        <v>5041</v>
      </c>
      <c r="S1199" s="27" t="s">
        <v>5042</v>
      </c>
      <c r="T1199" s="26" t="s">
        <v>5043</v>
      </c>
      <c r="U1199" s="26" t="s">
        <v>5044</v>
      </c>
      <c r="V1199" s="28"/>
      <c r="W1199" s="29"/>
      <c r="X1199" s="30"/>
      <c r="Y1199" s="26"/>
      <c r="Z1199" s="29"/>
      <c r="AA1199" s="33" t="str">
        <f t="shared" si="18"/>
        <v/>
      </c>
      <c r="AB1199" s="31"/>
      <c r="AC1199" s="32"/>
      <c r="AD1199" s="32"/>
      <c r="AE1199" s="22"/>
      <c r="AF1199" s="26"/>
      <c r="AG1199" s="22"/>
    </row>
    <row r="1200" spans="1:33" ht="60" x14ac:dyDescent="0.25">
      <c r="A1200" s="20" t="s">
        <v>3498</v>
      </c>
      <c r="B1200" s="21">
        <v>76122001</v>
      </c>
      <c r="C1200" s="22" t="s">
        <v>3518</v>
      </c>
      <c r="D1200" s="36">
        <v>43115</v>
      </c>
      <c r="E1200" s="21" t="s">
        <v>3549</v>
      </c>
      <c r="F1200" s="23" t="s">
        <v>4045</v>
      </c>
      <c r="G1200" s="23" t="s">
        <v>3665</v>
      </c>
      <c r="H1200" s="24">
        <v>300000000</v>
      </c>
      <c r="I1200" s="25">
        <v>300000000</v>
      </c>
      <c r="J1200" s="23" t="s">
        <v>3579</v>
      </c>
      <c r="K1200" s="23" t="s">
        <v>47</v>
      </c>
      <c r="L1200" s="22" t="s">
        <v>3500</v>
      </c>
      <c r="M1200" s="22" t="s">
        <v>3501</v>
      </c>
      <c r="N1200" s="22">
        <v>3839109</v>
      </c>
      <c r="O1200" s="22" t="s">
        <v>3502</v>
      </c>
      <c r="P1200" s="26" t="s">
        <v>5045</v>
      </c>
      <c r="Q1200" s="26" t="s">
        <v>5046</v>
      </c>
      <c r="R1200" s="26" t="s">
        <v>5047</v>
      </c>
      <c r="S1200" s="27" t="s">
        <v>5048</v>
      </c>
      <c r="T1200" s="26" t="s">
        <v>5049</v>
      </c>
      <c r="U1200" s="26" t="s">
        <v>5050</v>
      </c>
      <c r="V1200" s="28"/>
      <c r="W1200" s="29"/>
      <c r="X1200" s="30"/>
      <c r="Y1200" s="26"/>
      <c r="Z1200" s="29"/>
      <c r="AA1200" s="33" t="str">
        <f t="shared" si="18"/>
        <v/>
      </c>
      <c r="AB1200" s="31"/>
      <c r="AC1200" s="32"/>
      <c r="AD1200" s="32"/>
      <c r="AE1200" s="22"/>
      <c r="AF1200" s="26"/>
      <c r="AG1200" s="22"/>
    </row>
    <row r="1201" spans="1:33" ht="78.75" x14ac:dyDescent="0.25">
      <c r="A1201" s="20" t="s">
        <v>3498</v>
      </c>
      <c r="B1201" s="21">
        <v>83101500</v>
      </c>
      <c r="C1201" s="22" t="s">
        <v>3519</v>
      </c>
      <c r="D1201" s="36">
        <v>43115</v>
      </c>
      <c r="E1201" s="21" t="s">
        <v>3549</v>
      </c>
      <c r="F1201" s="23" t="s">
        <v>4045</v>
      </c>
      <c r="G1201" s="23" t="s">
        <v>3665</v>
      </c>
      <c r="H1201" s="24">
        <v>528415000</v>
      </c>
      <c r="I1201" s="25">
        <v>528415000</v>
      </c>
      <c r="J1201" s="23" t="s">
        <v>3579</v>
      </c>
      <c r="K1201" s="23" t="s">
        <v>47</v>
      </c>
      <c r="L1201" s="22" t="s">
        <v>3500</v>
      </c>
      <c r="M1201" s="22" t="s">
        <v>3501</v>
      </c>
      <c r="N1201" s="22">
        <v>3839109</v>
      </c>
      <c r="O1201" s="22" t="s">
        <v>3502</v>
      </c>
      <c r="P1201" s="26" t="s">
        <v>5051</v>
      </c>
      <c r="Q1201" s="26" t="s">
        <v>5052</v>
      </c>
      <c r="R1201" s="26" t="s">
        <v>5053</v>
      </c>
      <c r="S1201" s="27" t="s">
        <v>5054</v>
      </c>
      <c r="T1201" s="26" t="s">
        <v>5055</v>
      </c>
      <c r="U1201" s="26" t="s">
        <v>5056</v>
      </c>
      <c r="V1201" s="28"/>
      <c r="W1201" s="29"/>
      <c r="X1201" s="30"/>
      <c r="Y1201" s="26"/>
      <c r="Z1201" s="29"/>
      <c r="AA1201" s="33" t="str">
        <f t="shared" si="18"/>
        <v/>
      </c>
      <c r="AB1201" s="31"/>
      <c r="AC1201" s="32"/>
      <c r="AD1201" s="32"/>
      <c r="AE1201" s="22"/>
      <c r="AF1201" s="26"/>
      <c r="AG1201" s="22"/>
    </row>
    <row r="1202" spans="1:33" ht="78.75" x14ac:dyDescent="0.25">
      <c r="A1202" s="20" t="s">
        <v>3498</v>
      </c>
      <c r="B1202" s="21">
        <v>47101531</v>
      </c>
      <c r="C1202" s="22" t="s">
        <v>3520</v>
      </c>
      <c r="D1202" s="36">
        <v>43115</v>
      </c>
      <c r="E1202" s="21" t="s">
        <v>3549</v>
      </c>
      <c r="F1202" s="23" t="s">
        <v>4045</v>
      </c>
      <c r="G1202" s="23" t="s">
        <v>3665</v>
      </c>
      <c r="H1202" s="24">
        <v>800000000</v>
      </c>
      <c r="I1202" s="25">
        <v>800000000</v>
      </c>
      <c r="J1202" s="23" t="s">
        <v>3579</v>
      </c>
      <c r="K1202" s="23" t="s">
        <v>47</v>
      </c>
      <c r="L1202" s="22" t="s">
        <v>3500</v>
      </c>
      <c r="M1202" s="22" t="s">
        <v>3501</v>
      </c>
      <c r="N1202" s="22">
        <v>3839109</v>
      </c>
      <c r="O1202" s="22" t="s">
        <v>3502</v>
      </c>
      <c r="P1202" s="26" t="s">
        <v>5051</v>
      </c>
      <c r="Q1202" s="26" t="s">
        <v>5052</v>
      </c>
      <c r="R1202" s="26" t="s">
        <v>5053</v>
      </c>
      <c r="S1202" s="27" t="s">
        <v>5054</v>
      </c>
      <c r="T1202" s="26" t="s">
        <v>5055</v>
      </c>
      <c r="U1202" s="26" t="s">
        <v>5056</v>
      </c>
      <c r="V1202" s="28"/>
      <c r="W1202" s="29"/>
      <c r="X1202" s="30"/>
      <c r="Y1202" s="26"/>
      <c r="Z1202" s="29"/>
      <c r="AA1202" s="33" t="str">
        <f t="shared" si="18"/>
        <v/>
      </c>
      <c r="AB1202" s="31"/>
      <c r="AC1202" s="32"/>
      <c r="AD1202" s="32"/>
      <c r="AE1202" s="22"/>
      <c r="AF1202" s="26"/>
      <c r="AG1202" s="22"/>
    </row>
    <row r="1203" spans="1:33" ht="60" x14ac:dyDescent="0.25">
      <c r="A1203" s="20" t="s">
        <v>3498</v>
      </c>
      <c r="B1203" s="21">
        <v>80101506</v>
      </c>
      <c r="C1203" s="22" t="s">
        <v>3521</v>
      </c>
      <c r="D1203" s="36">
        <v>43115</v>
      </c>
      <c r="E1203" s="21" t="s">
        <v>3551</v>
      </c>
      <c r="F1203" s="23" t="s">
        <v>3643</v>
      </c>
      <c r="G1203" s="23" t="s">
        <v>3660</v>
      </c>
      <c r="H1203" s="24">
        <v>5000000000</v>
      </c>
      <c r="I1203" s="25">
        <v>5000000000</v>
      </c>
      <c r="J1203" s="23" t="s">
        <v>3579</v>
      </c>
      <c r="K1203" s="23" t="s">
        <v>47</v>
      </c>
      <c r="L1203" s="22" t="s">
        <v>3500</v>
      </c>
      <c r="M1203" s="22" t="s">
        <v>3501</v>
      </c>
      <c r="N1203" s="22">
        <v>3839109</v>
      </c>
      <c r="O1203" s="22" t="s">
        <v>3502</v>
      </c>
      <c r="P1203" s="26" t="s">
        <v>5057</v>
      </c>
      <c r="Q1203" s="26" t="s">
        <v>5005</v>
      </c>
      <c r="R1203" s="26" t="s">
        <v>5006</v>
      </c>
      <c r="S1203" s="27" t="s">
        <v>3511</v>
      </c>
      <c r="T1203" s="26" t="s">
        <v>5058</v>
      </c>
      <c r="U1203" s="26" t="s">
        <v>5059</v>
      </c>
      <c r="V1203" s="28"/>
      <c r="W1203" s="29"/>
      <c r="X1203" s="30"/>
      <c r="Y1203" s="26"/>
      <c r="Z1203" s="29"/>
      <c r="AA1203" s="33" t="str">
        <f t="shared" si="18"/>
        <v/>
      </c>
      <c r="AB1203" s="31"/>
      <c r="AC1203" s="32"/>
      <c r="AD1203" s="32" t="s">
        <v>3522</v>
      </c>
      <c r="AE1203" s="22"/>
      <c r="AF1203" s="26"/>
      <c r="AG1203" s="22"/>
    </row>
    <row r="1204" spans="1:33" ht="60" x14ac:dyDescent="0.25">
      <c r="A1204" s="20" t="s">
        <v>3498</v>
      </c>
      <c r="B1204" s="21">
        <v>76122001</v>
      </c>
      <c r="C1204" s="22" t="s">
        <v>3523</v>
      </c>
      <c r="D1204" s="36">
        <v>43115</v>
      </c>
      <c r="E1204" s="21" t="s">
        <v>3551</v>
      </c>
      <c r="F1204" s="23" t="s">
        <v>3643</v>
      </c>
      <c r="G1204" s="23" t="s">
        <v>3660</v>
      </c>
      <c r="H1204" s="24">
        <v>6000000000</v>
      </c>
      <c r="I1204" s="25">
        <v>6000000000</v>
      </c>
      <c r="J1204" s="23" t="s">
        <v>3579</v>
      </c>
      <c r="K1204" s="23" t="s">
        <v>47</v>
      </c>
      <c r="L1204" s="22" t="s">
        <v>3500</v>
      </c>
      <c r="M1204" s="22" t="s">
        <v>3501</v>
      </c>
      <c r="N1204" s="22">
        <v>3839109</v>
      </c>
      <c r="O1204" s="22" t="s">
        <v>3502</v>
      </c>
      <c r="P1204" s="26" t="s">
        <v>5045</v>
      </c>
      <c r="Q1204" s="26" t="s">
        <v>5060</v>
      </c>
      <c r="R1204" s="26" t="s">
        <v>5047</v>
      </c>
      <c r="S1204" s="27" t="s">
        <v>5048</v>
      </c>
      <c r="T1204" s="26" t="s">
        <v>5049</v>
      </c>
      <c r="U1204" s="26" t="s">
        <v>5050</v>
      </c>
      <c r="V1204" s="28"/>
      <c r="W1204" s="29"/>
      <c r="X1204" s="30"/>
      <c r="Y1204" s="26"/>
      <c r="Z1204" s="29"/>
      <c r="AA1204" s="33" t="str">
        <f t="shared" si="18"/>
        <v/>
      </c>
      <c r="AB1204" s="31"/>
      <c r="AC1204" s="32"/>
      <c r="AD1204" s="32" t="s">
        <v>3522</v>
      </c>
      <c r="AE1204" s="22"/>
      <c r="AF1204" s="26"/>
      <c r="AG1204" s="22"/>
    </row>
    <row r="1205" spans="1:33" ht="78.75" x14ac:dyDescent="0.25">
      <c r="A1205" s="20" t="s">
        <v>3498</v>
      </c>
      <c r="B1205" s="21">
        <v>83101500</v>
      </c>
      <c r="C1205" s="22" t="s">
        <v>3524</v>
      </c>
      <c r="D1205" s="36">
        <v>43101</v>
      </c>
      <c r="E1205" s="21" t="s">
        <v>3551</v>
      </c>
      <c r="F1205" s="23" t="s">
        <v>3643</v>
      </c>
      <c r="G1205" s="23" t="s">
        <v>3660</v>
      </c>
      <c r="H1205" s="24">
        <v>1577967326</v>
      </c>
      <c r="I1205" s="25">
        <v>1577967326</v>
      </c>
      <c r="J1205" s="23" t="s">
        <v>3579</v>
      </c>
      <c r="K1205" s="23" t="s">
        <v>47</v>
      </c>
      <c r="L1205" s="22" t="s">
        <v>3500</v>
      </c>
      <c r="M1205" s="22" t="s">
        <v>3501</v>
      </c>
      <c r="N1205" s="22">
        <v>3839109</v>
      </c>
      <c r="O1205" s="22" t="s">
        <v>3502</v>
      </c>
      <c r="P1205" s="26" t="s">
        <v>4996</v>
      </c>
      <c r="Q1205" s="26" t="s">
        <v>5038</v>
      </c>
      <c r="R1205" s="26" t="s">
        <v>4997</v>
      </c>
      <c r="S1205" s="27" t="s">
        <v>3505</v>
      </c>
      <c r="T1205" s="26" t="s">
        <v>5036</v>
      </c>
      <c r="U1205" s="26" t="s">
        <v>5037</v>
      </c>
      <c r="V1205" s="28"/>
      <c r="W1205" s="29"/>
      <c r="X1205" s="30"/>
      <c r="Y1205" s="26"/>
      <c r="Z1205" s="29"/>
      <c r="AA1205" s="33" t="str">
        <f t="shared" si="18"/>
        <v/>
      </c>
      <c r="AB1205" s="31"/>
      <c r="AC1205" s="32"/>
      <c r="AD1205" s="32" t="s">
        <v>3522</v>
      </c>
      <c r="AE1205" s="22"/>
      <c r="AF1205" s="26"/>
      <c r="AG1205" s="22"/>
    </row>
    <row r="1206" spans="1:33" ht="78.75" x14ac:dyDescent="0.25">
      <c r="A1206" s="20" t="s">
        <v>3498</v>
      </c>
      <c r="B1206" s="21">
        <v>83101500</v>
      </c>
      <c r="C1206" s="22" t="s">
        <v>3525</v>
      </c>
      <c r="D1206" s="36">
        <v>43101</v>
      </c>
      <c r="E1206" s="21" t="s">
        <v>3551</v>
      </c>
      <c r="F1206" s="23" t="s">
        <v>3643</v>
      </c>
      <c r="G1206" s="23" t="s">
        <v>3660</v>
      </c>
      <c r="H1206" s="24">
        <v>1531246880</v>
      </c>
      <c r="I1206" s="25">
        <v>1531246880</v>
      </c>
      <c r="J1206" s="23" t="s">
        <v>3579</v>
      </c>
      <c r="K1206" s="23" t="s">
        <v>47</v>
      </c>
      <c r="L1206" s="22" t="s">
        <v>3500</v>
      </c>
      <c r="M1206" s="22" t="s">
        <v>3501</v>
      </c>
      <c r="N1206" s="22">
        <v>3839109</v>
      </c>
      <c r="O1206" s="22" t="s">
        <v>3502</v>
      </c>
      <c r="P1206" s="26" t="s">
        <v>4996</v>
      </c>
      <c r="Q1206" s="26" t="s">
        <v>5038</v>
      </c>
      <c r="R1206" s="26" t="s">
        <v>4997</v>
      </c>
      <c r="S1206" s="27" t="s">
        <v>3505</v>
      </c>
      <c r="T1206" s="26" t="s">
        <v>5036</v>
      </c>
      <c r="U1206" s="26" t="s">
        <v>5037</v>
      </c>
      <c r="V1206" s="28"/>
      <c r="W1206" s="29"/>
      <c r="X1206" s="30"/>
      <c r="Y1206" s="26"/>
      <c r="Z1206" s="29"/>
      <c r="AA1206" s="33" t="str">
        <f t="shared" si="18"/>
        <v/>
      </c>
      <c r="AB1206" s="31"/>
      <c r="AC1206" s="32"/>
      <c r="AD1206" s="32" t="s">
        <v>3522</v>
      </c>
      <c r="AE1206" s="22"/>
      <c r="AF1206" s="26"/>
      <c r="AG1206" s="22"/>
    </row>
    <row r="1207" spans="1:33" ht="78.75" x14ac:dyDescent="0.25">
      <c r="A1207" s="20" t="s">
        <v>3498</v>
      </c>
      <c r="B1207" s="21">
        <v>83101500</v>
      </c>
      <c r="C1207" s="22" t="s">
        <v>3526</v>
      </c>
      <c r="D1207" s="36">
        <v>43101</v>
      </c>
      <c r="E1207" s="21" t="s">
        <v>3551</v>
      </c>
      <c r="F1207" s="23" t="s">
        <v>3643</v>
      </c>
      <c r="G1207" s="23" t="s">
        <v>3660</v>
      </c>
      <c r="H1207" s="24">
        <v>1877480013</v>
      </c>
      <c r="I1207" s="25">
        <v>1877480013</v>
      </c>
      <c r="J1207" s="23" t="s">
        <v>3579</v>
      </c>
      <c r="K1207" s="23" t="s">
        <v>47</v>
      </c>
      <c r="L1207" s="22" t="s">
        <v>3500</v>
      </c>
      <c r="M1207" s="22" t="s">
        <v>3501</v>
      </c>
      <c r="N1207" s="22">
        <v>3839109</v>
      </c>
      <c r="O1207" s="22" t="s">
        <v>3502</v>
      </c>
      <c r="P1207" s="26" t="s">
        <v>4996</v>
      </c>
      <c r="Q1207" s="26" t="s">
        <v>5038</v>
      </c>
      <c r="R1207" s="26" t="s">
        <v>4997</v>
      </c>
      <c r="S1207" s="27" t="s">
        <v>3505</v>
      </c>
      <c r="T1207" s="26" t="s">
        <v>5036</v>
      </c>
      <c r="U1207" s="26" t="s">
        <v>5037</v>
      </c>
      <c r="V1207" s="28"/>
      <c r="W1207" s="29"/>
      <c r="X1207" s="30"/>
      <c r="Y1207" s="26"/>
      <c r="Z1207" s="29"/>
      <c r="AA1207" s="33" t="str">
        <f t="shared" si="18"/>
        <v/>
      </c>
      <c r="AB1207" s="31"/>
      <c r="AC1207" s="32"/>
      <c r="AD1207" s="32" t="s">
        <v>3522</v>
      </c>
      <c r="AE1207" s="22"/>
      <c r="AF1207" s="26"/>
      <c r="AG1207" s="22"/>
    </row>
    <row r="1208" spans="1:33" ht="78.75" x14ac:dyDescent="0.25">
      <c r="A1208" s="20" t="s">
        <v>3498</v>
      </c>
      <c r="B1208" s="21">
        <v>83101500</v>
      </c>
      <c r="C1208" s="22" t="s">
        <v>3527</v>
      </c>
      <c r="D1208" s="36">
        <v>43101</v>
      </c>
      <c r="E1208" s="21" t="s">
        <v>3551</v>
      </c>
      <c r="F1208" s="23" t="s">
        <v>3643</v>
      </c>
      <c r="G1208" s="23" t="s">
        <v>3660</v>
      </c>
      <c r="H1208" s="24">
        <v>1657631630</v>
      </c>
      <c r="I1208" s="25">
        <v>1657631630</v>
      </c>
      <c r="J1208" s="23" t="s">
        <v>3579</v>
      </c>
      <c r="K1208" s="23" t="s">
        <v>47</v>
      </c>
      <c r="L1208" s="22" t="s">
        <v>3500</v>
      </c>
      <c r="M1208" s="22" t="s">
        <v>3501</v>
      </c>
      <c r="N1208" s="22">
        <v>3839109</v>
      </c>
      <c r="O1208" s="22" t="s">
        <v>3502</v>
      </c>
      <c r="P1208" s="26" t="s">
        <v>4996</v>
      </c>
      <c r="Q1208" s="26" t="s">
        <v>5038</v>
      </c>
      <c r="R1208" s="26" t="s">
        <v>4997</v>
      </c>
      <c r="S1208" s="27" t="s">
        <v>3505</v>
      </c>
      <c r="T1208" s="26" t="s">
        <v>5036</v>
      </c>
      <c r="U1208" s="26" t="s">
        <v>5037</v>
      </c>
      <c r="V1208" s="28"/>
      <c r="W1208" s="29"/>
      <c r="X1208" s="30"/>
      <c r="Y1208" s="26"/>
      <c r="Z1208" s="29"/>
      <c r="AA1208" s="33" t="str">
        <f t="shared" si="18"/>
        <v/>
      </c>
      <c r="AB1208" s="31"/>
      <c r="AC1208" s="32"/>
      <c r="AD1208" s="32" t="s">
        <v>3522</v>
      </c>
      <c r="AE1208" s="22"/>
      <c r="AF1208" s="26"/>
      <c r="AG1208" s="22"/>
    </row>
    <row r="1209" spans="1:33" ht="67.5" x14ac:dyDescent="0.25">
      <c r="A1209" s="20" t="s">
        <v>3498</v>
      </c>
      <c r="B1209" s="21">
        <v>83101500</v>
      </c>
      <c r="C1209" s="22" t="s">
        <v>3528</v>
      </c>
      <c r="D1209" s="36">
        <v>43101</v>
      </c>
      <c r="E1209" s="21" t="s">
        <v>3551</v>
      </c>
      <c r="F1209" s="23" t="s">
        <v>3643</v>
      </c>
      <c r="G1209" s="23" t="s">
        <v>3660</v>
      </c>
      <c r="H1209" s="24">
        <v>938907298</v>
      </c>
      <c r="I1209" s="25">
        <v>938907298</v>
      </c>
      <c r="J1209" s="23" t="s">
        <v>3579</v>
      </c>
      <c r="K1209" s="23" t="s">
        <v>47</v>
      </c>
      <c r="L1209" s="22" t="s">
        <v>3500</v>
      </c>
      <c r="M1209" s="22" t="s">
        <v>3501</v>
      </c>
      <c r="N1209" s="22">
        <v>3839109</v>
      </c>
      <c r="O1209" s="22" t="s">
        <v>3502</v>
      </c>
      <c r="P1209" s="26" t="s">
        <v>5051</v>
      </c>
      <c r="Q1209" s="26" t="s">
        <v>5061</v>
      </c>
      <c r="R1209" s="26" t="s">
        <v>5053</v>
      </c>
      <c r="S1209" s="27" t="s">
        <v>5054</v>
      </c>
      <c r="T1209" s="26" t="s">
        <v>5062</v>
      </c>
      <c r="U1209" s="26" t="s">
        <v>5063</v>
      </c>
      <c r="V1209" s="28"/>
      <c r="W1209" s="29"/>
      <c r="X1209" s="30"/>
      <c r="Y1209" s="26"/>
      <c r="Z1209" s="29"/>
      <c r="AA1209" s="33" t="str">
        <f t="shared" si="18"/>
        <v/>
      </c>
      <c r="AB1209" s="31"/>
      <c r="AC1209" s="32"/>
      <c r="AD1209" s="32" t="s">
        <v>3522</v>
      </c>
      <c r="AE1209" s="22"/>
      <c r="AF1209" s="26"/>
      <c r="AG1209" s="22"/>
    </row>
    <row r="1210" spans="1:33" ht="67.5" x14ac:dyDescent="0.25">
      <c r="A1210" s="20" t="s">
        <v>3498</v>
      </c>
      <c r="B1210" s="21">
        <v>83101500</v>
      </c>
      <c r="C1210" s="22" t="s">
        <v>3529</v>
      </c>
      <c r="D1210" s="36">
        <v>43101</v>
      </c>
      <c r="E1210" s="21" t="s">
        <v>3551</v>
      </c>
      <c r="F1210" s="23" t="s">
        <v>3643</v>
      </c>
      <c r="G1210" s="23" t="s">
        <v>3660</v>
      </c>
      <c r="H1210" s="24">
        <v>3286221363</v>
      </c>
      <c r="I1210" s="25">
        <v>3286221363</v>
      </c>
      <c r="J1210" s="23" t="s">
        <v>3579</v>
      </c>
      <c r="K1210" s="23" t="s">
        <v>47</v>
      </c>
      <c r="L1210" s="22" t="s">
        <v>3500</v>
      </c>
      <c r="M1210" s="22" t="s">
        <v>3501</v>
      </c>
      <c r="N1210" s="22">
        <v>3839109</v>
      </c>
      <c r="O1210" s="22" t="s">
        <v>3502</v>
      </c>
      <c r="P1210" s="26" t="s">
        <v>5064</v>
      </c>
      <c r="Q1210" s="26" t="s">
        <v>5065</v>
      </c>
      <c r="R1210" s="26" t="s">
        <v>5066</v>
      </c>
      <c r="S1210" s="27" t="s">
        <v>5067</v>
      </c>
      <c r="T1210" s="26" t="s">
        <v>5062</v>
      </c>
      <c r="U1210" s="26" t="s">
        <v>5063</v>
      </c>
      <c r="V1210" s="28"/>
      <c r="W1210" s="29"/>
      <c r="X1210" s="30"/>
      <c r="Y1210" s="26"/>
      <c r="Z1210" s="29"/>
      <c r="AA1210" s="33" t="str">
        <f t="shared" si="18"/>
        <v/>
      </c>
      <c r="AB1210" s="31"/>
      <c r="AC1210" s="32"/>
      <c r="AD1210" s="32" t="s">
        <v>3522</v>
      </c>
      <c r="AE1210" s="22"/>
      <c r="AF1210" s="26"/>
      <c r="AG1210" s="22"/>
    </row>
    <row r="1211" spans="1:33" ht="67.5" x14ac:dyDescent="0.25">
      <c r="A1211" s="20" t="s">
        <v>3498</v>
      </c>
      <c r="B1211" s="21">
        <v>83101500</v>
      </c>
      <c r="C1211" s="22" t="s">
        <v>3530</v>
      </c>
      <c r="D1211" s="36">
        <v>43101</v>
      </c>
      <c r="E1211" s="21" t="s">
        <v>3551</v>
      </c>
      <c r="F1211" s="23" t="s">
        <v>3643</v>
      </c>
      <c r="G1211" s="23" t="s">
        <v>3660</v>
      </c>
      <c r="H1211" s="24">
        <v>1064273831</v>
      </c>
      <c r="I1211" s="25">
        <v>1064273831</v>
      </c>
      <c r="J1211" s="23" t="s">
        <v>3579</v>
      </c>
      <c r="K1211" s="23" t="s">
        <v>47</v>
      </c>
      <c r="L1211" s="22" t="s">
        <v>3500</v>
      </c>
      <c r="M1211" s="22" t="s">
        <v>3501</v>
      </c>
      <c r="N1211" s="22">
        <v>3839109</v>
      </c>
      <c r="O1211" s="22" t="s">
        <v>3502</v>
      </c>
      <c r="P1211" s="26" t="s">
        <v>5064</v>
      </c>
      <c r="Q1211" s="26" t="s">
        <v>5065</v>
      </c>
      <c r="R1211" s="26" t="s">
        <v>5066</v>
      </c>
      <c r="S1211" s="27" t="s">
        <v>5067</v>
      </c>
      <c r="T1211" s="26" t="s">
        <v>5062</v>
      </c>
      <c r="U1211" s="26" t="s">
        <v>5063</v>
      </c>
      <c r="V1211" s="28"/>
      <c r="W1211" s="29"/>
      <c r="X1211" s="30"/>
      <c r="Y1211" s="26"/>
      <c r="Z1211" s="29"/>
      <c r="AA1211" s="33" t="str">
        <f t="shared" si="18"/>
        <v/>
      </c>
      <c r="AB1211" s="31"/>
      <c r="AC1211" s="32"/>
      <c r="AD1211" s="32" t="s">
        <v>3522</v>
      </c>
      <c r="AE1211" s="22"/>
      <c r="AF1211" s="26"/>
      <c r="AG1211" s="22"/>
    </row>
    <row r="1212" spans="1:33" ht="67.5" x14ac:dyDescent="0.25">
      <c r="A1212" s="20" t="s">
        <v>3498</v>
      </c>
      <c r="B1212" s="21">
        <v>83101500</v>
      </c>
      <c r="C1212" s="22" t="s">
        <v>3531</v>
      </c>
      <c r="D1212" s="36">
        <v>43101</v>
      </c>
      <c r="E1212" s="21" t="s">
        <v>3551</v>
      </c>
      <c r="F1212" s="23" t="s">
        <v>3643</v>
      </c>
      <c r="G1212" s="23" t="s">
        <v>3660</v>
      </c>
      <c r="H1212" s="24">
        <v>2000000000</v>
      </c>
      <c r="I1212" s="25">
        <v>2000000000</v>
      </c>
      <c r="J1212" s="23" t="s">
        <v>3579</v>
      </c>
      <c r="K1212" s="23" t="s">
        <v>47</v>
      </c>
      <c r="L1212" s="22" t="s">
        <v>3500</v>
      </c>
      <c r="M1212" s="22" t="s">
        <v>3501</v>
      </c>
      <c r="N1212" s="22">
        <v>3839109</v>
      </c>
      <c r="O1212" s="22" t="s">
        <v>3502</v>
      </c>
      <c r="P1212" s="26" t="s">
        <v>5064</v>
      </c>
      <c r="Q1212" s="26" t="s">
        <v>5065</v>
      </c>
      <c r="R1212" s="26" t="s">
        <v>5066</v>
      </c>
      <c r="S1212" s="27" t="s">
        <v>5067</v>
      </c>
      <c r="T1212" s="26" t="s">
        <v>5062</v>
      </c>
      <c r="U1212" s="26" t="s">
        <v>5063</v>
      </c>
      <c r="V1212" s="28"/>
      <c r="W1212" s="29"/>
      <c r="X1212" s="30"/>
      <c r="Y1212" s="26"/>
      <c r="Z1212" s="29"/>
      <c r="AA1212" s="33" t="str">
        <f t="shared" si="18"/>
        <v/>
      </c>
      <c r="AB1212" s="31"/>
      <c r="AC1212" s="32"/>
      <c r="AD1212" s="32" t="s">
        <v>3522</v>
      </c>
      <c r="AE1212" s="22"/>
      <c r="AF1212" s="26"/>
      <c r="AG1212" s="22"/>
    </row>
    <row r="1213" spans="1:33" ht="67.5" x14ac:dyDescent="0.25">
      <c r="A1213" s="20" t="s">
        <v>3498</v>
      </c>
      <c r="B1213" s="21">
        <v>83101500</v>
      </c>
      <c r="C1213" s="22" t="s">
        <v>3532</v>
      </c>
      <c r="D1213" s="36">
        <v>43101</v>
      </c>
      <c r="E1213" s="21" t="s">
        <v>3551</v>
      </c>
      <c r="F1213" s="23" t="s">
        <v>3643</v>
      </c>
      <c r="G1213" s="23" t="s">
        <v>3660</v>
      </c>
      <c r="H1213" s="24">
        <v>3753231160</v>
      </c>
      <c r="I1213" s="25">
        <v>3753231160</v>
      </c>
      <c r="J1213" s="23" t="s">
        <v>3579</v>
      </c>
      <c r="K1213" s="23" t="s">
        <v>47</v>
      </c>
      <c r="L1213" s="22" t="s">
        <v>3500</v>
      </c>
      <c r="M1213" s="22" t="s">
        <v>3501</v>
      </c>
      <c r="N1213" s="22">
        <v>3839109</v>
      </c>
      <c r="O1213" s="22" t="s">
        <v>3502</v>
      </c>
      <c r="P1213" s="26" t="s">
        <v>5064</v>
      </c>
      <c r="Q1213" s="26" t="s">
        <v>5068</v>
      </c>
      <c r="R1213" s="26" t="s">
        <v>5066</v>
      </c>
      <c r="S1213" s="27" t="s">
        <v>5067</v>
      </c>
      <c r="T1213" s="26" t="s">
        <v>5062</v>
      </c>
      <c r="U1213" s="26" t="s">
        <v>5063</v>
      </c>
      <c r="V1213" s="28"/>
      <c r="W1213" s="29"/>
      <c r="X1213" s="30"/>
      <c r="Y1213" s="26"/>
      <c r="Z1213" s="29"/>
      <c r="AA1213" s="33" t="str">
        <f t="shared" si="18"/>
        <v/>
      </c>
      <c r="AB1213" s="31"/>
      <c r="AC1213" s="32"/>
      <c r="AD1213" s="32" t="s">
        <v>3522</v>
      </c>
      <c r="AE1213" s="22"/>
      <c r="AF1213" s="26"/>
      <c r="AG1213" s="22"/>
    </row>
    <row r="1214" spans="1:33" ht="78.75" x14ac:dyDescent="0.25">
      <c r="A1214" s="20" t="s">
        <v>3498</v>
      </c>
      <c r="B1214" s="21">
        <v>83101500</v>
      </c>
      <c r="C1214" s="22" t="s">
        <v>3533</v>
      </c>
      <c r="D1214" s="36">
        <v>43115</v>
      </c>
      <c r="E1214" s="21" t="s">
        <v>3551</v>
      </c>
      <c r="F1214" s="23" t="s">
        <v>3643</v>
      </c>
      <c r="G1214" s="23" t="s">
        <v>3660</v>
      </c>
      <c r="H1214" s="24">
        <v>6000000000</v>
      </c>
      <c r="I1214" s="25">
        <v>6000000000</v>
      </c>
      <c r="J1214" s="23" t="s">
        <v>3579</v>
      </c>
      <c r="K1214" s="23" t="s">
        <v>47</v>
      </c>
      <c r="L1214" s="22" t="s">
        <v>3500</v>
      </c>
      <c r="M1214" s="22" t="s">
        <v>3501</v>
      </c>
      <c r="N1214" s="22">
        <v>3839109</v>
      </c>
      <c r="O1214" s="22" t="s">
        <v>3502</v>
      </c>
      <c r="P1214" s="26" t="s">
        <v>5027</v>
      </c>
      <c r="Q1214" s="26" t="s">
        <v>5069</v>
      </c>
      <c r="R1214" s="26" t="s">
        <v>5029</v>
      </c>
      <c r="S1214" s="27" t="s">
        <v>5030</v>
      </c>
      <c r="T1214" s="26" t="s">
        <v>5031</v>
      </c>
      <c r="U1214" s="26" t="s">
        <v>5032</v>
      </c>
      <c r="V1214" s="28"/>
      <c r="W1214" s="29"/>
      <c r="X1214" s="30"/>
      <c r="Y1214" s="26"/>
      <c r="Z1214" s="29"/>
      <c r="AA1214" s="33" t="str">
        <f t="shared" si="18"/>
        <v/>
      </c>
      <c r="AB1214" s="31"/>
      <c r="AC1214" s="32"/>
      <c r="AD1214" s="32" t="s">
        <v>3522</v>
      </c>
      <c r="AE1214" s="22"/>
      <c r="AF1214" s="26"/>
      <c r="AG1214" s="22"/>
    </row>
    <row r="1215" spans="1:33" ht="150" x14ac:dyDescent="0.25">
      <c r="A1215" s="20" t="s">
        <v>3498</v>
      </c>
      <c r="B1215" s="21">
        <v>81101516</v>
      </c>
      <c r="C1215" s="22" t="s">
        <v>3534</v>
      </c>
      <c r="D1215" s="36">
        <v>43095</v>
      </c>
      <c r="E1215" s="21" t="s">
        <v>3549</v>
      </c>
      <c r="F1215" s="23" t="s">
        <v>3657</v>
      </c>
      <c r="G1215" s="23" t="s">
        <v>3660</v>
      </c>
      <c r="H1215" s="24">
        <v>843836673</v>
      </c>
      <c r="I1215" s="25">
        <v>843836673</v>
      </c>
      <c r="J1215" s="23" t="s">
        <v>3579</v>
      </c>
      <c r="K1215" s="23" t="s">
        <v>47</v>
      </c>
      <c r="L1215" s="22" t="s">
        <v>3500</v>
      </c>
      <c r="M1215" s="22" t="s">
        <v>3501</v>
      </c>
      <c r="N1215" s="22">
        <v>3839109</v>
      </c>
      <c r="O1215" s="22" t="s">
        <v>3502</v>
      </c>
      <c r="P1215" s="26"/>
      <c r="Q1215" s="26"/>
      <c r="R1215" s="26"/>
      <c r="S1215" s="27"/>
      <c r="T1215" s="26"/>
      <c r="U1215" s="26"/>
      <c r="V1215" s="28" t="s">
        <v>3535</v>
      </c>
      <c r="W1215" s="29" t="s">
        <v>3536</v>
      </c>
      <c r="X1215" s="30">
        <v>43115</v>
      </c>
      <c r="Y1215" s="26"/>
      <c r="Z1215" s="29"/>
      <c r="AA1215" s="33">
        <f t="shared" si="18"/>
        <v>0.33</v>
      </c>
      <c r="AB1215" s="31"/>
      <c r="AC1215" s="32" t="s">
        <v>324</v>
      </c>
      <c r="AD1215" s="32" t="s">
        <v>3522</v>
      </c>
      <c r="AE1215" s="22"/>
      <c r="AF1215" s="26"/>
      <c r="AG1215" s="22"/>
    </row>
    <row r="1216" spans="1:33" ht="60" x14ac:dyDescent="0.25">
      <c r="A1216" s="20" t="s">
        <v>3498</v>
      </c>
      <c r="B1216" s="21">
        <v>83101500</v>
      </c>
      <c r="C1216" s="22" t="s">
        <v>3537</v>
      </c>
      <c r="D1216" s="36">
        <v>43157</v>
      </c>
      <c r="E1216" s="21" t="s">
        <v>3555</v>
      </c>
      <c r="F1216" s="23" t="s">
        <v>3643</v>
      </c>
      <c r="G1216" s="23" t="s">
        <v>3660</v>
      </c>
      <c r="H1216" s="24">
        <v>5066290967</v>
      </c>
      <c r="I1216" s="25">
        <v>5066290967</v>
      </c>
      <c r="J1216" s="23" t="s">
        <v>3579</v>
      </c>
      <c r="K1216" s="23" t="s">
        <v>47</v>
      </c>
      <c r="L1216" s="22" t="s">
        <v>3500</v>
      </c>
      <c r="M1216" s="22" t="s">
        <v>3501</v>
      </c>
      <c r="N1216" s="22">
        <v>3839109</v>
      </c>
      <c r="O1216" s="22" t="s">
        <v>3502</v>
      </c>
      <c r="P1216" s="26"/>
      <c r="Q1216" s="26"/>
      <c r="R1216" s="26"/>
      <c r="S1216" s="27"/>
      <c r="T1216" s="26"/>
      <c r="U1216" s="26"/>
      <c r="V1216" s="28" t="s">
        <v>3538</v>
      </c>
      <c r="W1216" s="29" t="s">
        <v>3536</v>
      </c>
      <c r="X1216" s="30"/>
      <c r="Y1216" s="26"/>
      <c r="Z1216" s="29"/>
      <c r="AA1216" s="33">
        <f t="shared" si="18"/>
        <v>0</v>
      </c>
      <c r="AB1216" s="31"/>
      <c r="AC1216" s="32" t="s">
        <v>1306</v>
      </c>
      <c r="AD1216" s="32" t="s">
        <v>3522</v>
      </c>
      <c r="AE1216" s="22"/>
      <c r="AF1216" s="26"/>
      <c r="AG1216" s="22"/>
    </row>
    <row r="1217" spans="1:34" ht="120" x14ac:dyDescent="0.25">
      <c r="A1217" s="20" t="s">
        <v>3498</v>
      </c>
      <c r="B1217" s="21" t="s">
        <v>5070</v>
      </c>
      <c r="C1217" s="22" t="s">
        <v>5071</v>
      </c>
      <c r="D1217" s="36">
        <v>43171</v>
      </c>
      <c r="E1217" s="21" t="s">
        <v>5072</v>
      </c>
      <c r="F1217" s="23" t="s">
        <v>3657</v>
      </c>
      <c r="G1217" s="23" t="s">
        <v>3660</v>
      </c>
      <c r="H1217" s="24">
        <v>665290064</v>
      </c>
      <c r="I1217" s="25">
        <v>665290064</v>
      </c>
      <c r="J1217" s="23" t="s">
        <v>3579</v>
      </c>
      <c r="K1217" s="23" t="s">
        <v>47</v>
      </c>
      <c r="L1217" s="22" t="s">
        <v>3500</v>
      </c>
      <c r="M1217" s="22" t="s">
        <v>3501</v>
      </c>
      <c r="N1217" s="22" t="s">
        <v>5026</v>
      </c>
      <c r="O1217" s="22" t="s">
        <v>3502</v>
      </c>
      <c r="P1217" s="26"/>
      <c r="Q1217" s="26"/>
      <c r="R1217" s="26"/>
      <c r="S1217" s="27"/>
      <c r="T1217" s="26"/>
      <c r="U1217" s="26"/>
      <c r="V1217" s="28" t="s">
        <v>5073</v>
      </c>
      <c r="W1217" s="29" t="s">
        <v>3536</v>
      </c>
      <c r="X1217" s="30">
        <v>43171</v>
      </c>
      <c r="Y1217" s="26" t="s">
        <v>5074</v>
      </c>
      <c r="Z1217" s="29"/>
      <c r="AA1217" s="33">
        <f t="shared" si="18"/>
        <v>0.66</v>
      </c>
      <c r="AB1217" s="31"/>
      <c r="AC1217" s="32" t="s">
        <v>1306</v>
      </c>
      <c r="AD1217" s="32" t="s">
        <v>5075</v>
      </c>
      <c r="AE1217" s="22"/>
      <c r="AF1217" s="26"/>
      <c r="AG1217" s="22"/>
    </row>
    <row r="1218" spans="1:34" ht="135" x14ac:dyDescent="0.25">
      <c r="A1218" s="20" t="s">
        <v>3498</v>
      </c>
      <c r="B1218" s="21" t="s">
        <v>5070</v>
      </c>
      <c r="C1218" s="22" t="s">
        <v>5076</v>
      </c>
      <c r="D1218" s="36">
        <v>43160</v>
      </c>
      <c r="E1218" s="21" t="s">
        <v>3558</v>
      </c>
      <c r="F1218" s="23" t="s">
        <v>3657</v>
      </c>
      <c r="G1218" s="23" t="s">
        <v>3660</v>
      </c>
      <c r="H1218" s="24">
        <v>936963976</v>
      </c>
      <c r="I1218" s="25">
        <v>936963976</v>
      </c>
      <c r="J1218" s="23" t="s">
        <v>3579</v>
      </c>
      <c r="K1218" s="23" t="s">
        <v>47</v>
      </c>
      <c r="L1218" s="22" t="s">
        <v>3500</v>
      </c>
      <c r="M1218" s="22" t="s">
        <v>3501</v>
      </c>
      <c r="N1218" s="22" t="s">
        <v>5026</v>
      </c>
      <c r="O1218" s="22" t="s">
        <v>3502</v>
      </c>
      <c r="P1218" s="26"/>
      <c r="Q1218" s="26"/>
      <c r="R1218" s="26"/>
      <c r="S1218" s="27"/>
      <c r="T1218" s="26"/>
      <c r="U1218" s="26"/>
      <c r="V1218" s="28" t="s">
        <v>5077</v>
      </c>
      <c r="W1218" s="29" t="s">
        <v>3536</v>
      </c>
      <c r="X1218" s="30"/>
      <c r="Y1218" s="26"/>
      <c r="Z1218" s="29"/>
      <c r="AA1218" s="33">
        <f t="shared" si="18"/>
        <v>0</v>
      </c>
      <c r="AB1218" s="31"/>
      <c r="AC1218" s="32" t="s">
        <v>1306</v>
      </c>
      <c r="AD1218" s="32" t="s">
        <v>3522</v>
      </c>
      <c r="AE1218" s="22"/>
      <c r="AF1218" s="26"/>
      <c r="AG1218" s="22"/>
    </row>
    <row r="1219" spans="1:34" ht="135" x14ac:dyDescent="0.25">
      <c r="A1219" s="20" t="s">
        <v>3498</v>
      </c>
      <c r="B1219" s="21" t="s">
        <v>5078</v>
      </c>
      <c r="C1219" s="22" t="s">
        <v>5079</v>
      </c>
      <c r="D1219" s="36">
        <v>43217</v>
      </c>
      <c r="E1219" s="21" t="s">
        <v>3556</v>
      </c>
      <c r="F1219" s="23" t="s">
        <v>3648</v>
      </c>
      <c r="G1219" s="23" t="s">
        <v>3665</v>
      </c>
      <c r="H1219" s="24">
        <v>23779475</v>
      </c>
      <c r="I1219" s="25">
        <v>23779475</v>
      </c>
      <c r="J1219" s="23" t="s">
        <v>3579</v>
      </c>
      <c r="K1219" s="23" t="s">
        <v>47</v>
      </c>
      <c r="L1219" s="22" t="s">
        <v>3500</v>
      </c>
      <c r="M1219" s="22" t="s">
        <v>3501</v>
      </c>
      <c r="N1219" s="22" t="s">
        <v>5026</v>
      </c>
      <c r="O1219" s="22" t="s">
        <v>3502</v>
      </c>
      <c r="P1219" s="26"/>
      <c r="Q1219" s="26"/>
      <c r="R1219" s="26"/>
      <c r="S1219" s="27"/>
      <c r="T1219" s="26"/>
      <c r="U1219" s="26"/>
      <c r="V1219" s="28"/>
      <c r="W1219" s="29" t="s">
        <v>5080</v>
      </c>
      <c r="X1219" s="30"/>
      <c r="Y1219" s="26"/>
      <c r="Z1219" s="29"/>
      <c r="AA1219" s="33">
        <f t="shared" si="18"/>
        <v>0</v>
      </c>
      <c r="AB1219" s="31"/>
      <c r="AC1219" s="32" t="s">
        <v>324</v>
      </c>
      <c r="AD1219" s="32" t="s">
        <v>5033</v>
      </c>
      <c r="AE1219" s="22" t="s">
        <v>5081</v>
      </c>
      <c r="AF1219" s="26" t="s">
        <v>53</v>
      </c>
      <c r="AG1219" s="22" t="s">
        <v>4990</v>
      </c>
    </row>
    <row r="1220" spans="1:34" ht="135" x14ac:dyDescent="0.25">
      <c r="A1220" s="20" t="s">
        <v>3498</v>
      </c>
      <c r="B1220" s="21" t="s">
        <v>5070</v>
      </c>
      <c r="C1220" s="22" t="s">
        <v>5082</v>
      </c>
      <c r="D1220" s="36">
        <v>43221</v>
      </c>
      <c r="E1220" s="21" t="s">
        <v>3559</v>
      </c>
      <c r="F1220" s="23" t="s">
        <v>3657</v>
      </c>
      <c r="G1220" s="23" t="s">
        <v>3660</v>
      </c>
      <c r="H1220" s="24">
        <v>1130745155</v>
      </c>
      <c r="I1220" s="25">
        <v>1130745155</v>
      </c>
      <c r="J1220" s="23" t="s">
        <v>3579</v>
      </c>
      <c r="K1220" s="23" t="s">
        <v>47</v>
      </c>
      <c r="L1220" s="22" t="s">
        <v>3500</v>
      </c>
      <c r="M1220" s="22" t="s">
        <v>3501</v>
      </c>
      <c r="N1220" s="22" t="s">
        <v>5026</v>
      </c>
      <c r="O1220" s="22" t="s">
        <v>3502</v>
      </c>
      <c r="P1220" s="26"/>
      <c r="Q1220" s="26"/>
      <c r="R1220" s="26"/>
      <c r="S1220" s="27"/>
      <c r="T1220" s="26"/>
      <c r="U1220" s="26"/>
      <c r="V1220" s="28" t="s">
        <v>5083</v>
      </c>
      <c r="W1220" s="29" t="s">
        <v>3536</v>
      </c>
      <c r="X1220" s="30">
        <v>43228</v>
      </c>
      <c r="Y1220" s="26"/>
      <c r="Z1220" s="29"/>
      <c r="AA1220" s="33">
        <f t="shared" si="18"/>
        <v>0.33</v>
      </c>
      <c r="AB1220" s="31"/>
      <c r="AC1220" s="32" t="s">
        <v>324</v>
      </c>
      <c r="AD1220" s="32" t="s">
        <v>3522</v>
      </c>
      <c r="AE1220" s="22"/>
      <c r="AF1220" s="26" t="s">
        <v>53</v>
      </c>
      <c r="AG1220" s="22" t="s">
        <v>4990</v>
      </c>
    </row>
    <row r="1221" spans="1:34" ht="165" x14ac:dyDescent="0.25">
      <c r="A1221" s="20" t="s">
        <v>3498</v>
      </c>
      <c r="B1221" s="21" t="s">
        <v>5070</v>
      </c>
      <c r="C1221" s="22" t="s">
        <v>5084</v>
      </c>
      <c r="D1221" s="36">
        <v>43221</v>
      </c>
      <c r="E1221" s="21" t="s">
        <v>3553</v>
      </c>
      <c r="F1221" s="23" t="s">
        <v>3657</v>
      </c>
      <c r="G1221" s="23" t="s">
        <v>3660</v>
      </c>
      <c r="H1221" s="24">
        <v>373361678</v>
      </c>
      <c r="I1221" s="25">
        <v>373361678</v>
      </c>
      <c r="J1221" s="23" t="s">
        <v>3579</v>
      </c>
      <c r="K1221" s="23" t="s">
        <v>47</v>
      </c>
      <c r="L1221" s="22" t="s">
        <v>3500</v>
      </c>
      <c r="M1221" s="22" t="s">
        <v>3501</v>
      </c>
      <c r="N1221" s="22" t="s">
        <v>5026</v>
      </c>
      <c r="O1221" s="22" t="s">
        <v>3502</v>
      </c>
      <c r="P1221" s="26"/>
      <c r="Q1221" s="26"/>
      <c r="R1221" s="26"/>
      <c r="S1221" s="27"/>
      <c r="T1221" s="26"/>
      <c r="U1221" s="26"/>
      <c r="V1221" s="28" t="s">
        <v>5085</v>
      </c>
      <c r="W1221" s="29" t="s">
        <v>3536</v>
      </c>
      <c r="X1221" s="30"/>
      <c r="Y1221" s="26"/>
      <c r="Z1221" s="29"/>
      <c r="AA1221" s="33">
        <f t="shared" si="18"/>
        <v>0</v>
      </c>
      <c r="AB1221" s="31"/>
      <c r="AC1221" s="32" t="s">
        <v>324</v>
      </c>
      <c r="AD1221" s="32" t="s">
        <v>3522</v>
      </c>
      <c r="AE1221" s="22"/>
      <c r="AF1221" s="26" t="s">
        <v>53</v>
      </c>
      <c r="AG1221" s="22" t="s">
        <v>4990</v>
      </c>
    </row>
    <row r="1222" spans="1:34" ht="51" x14ac:dyDescent="0.25">
      <c r="A1222" s="20" t="s">
        <v>728</v>
      </c>
      <c r="B1222" s="21">
        <v>81112217</v>
      </c>
      <c r="C1222" s="22" t="s">
        <v>729</v>
      </c>
      <c r="D1222" s="36" t="s">
        <v>5099</v>
      </c>
      <c r="E1222" s="21">
        <v>43297</v>
      </c>
      <c r="F1222" s="23" t="s">
        <v>4832</v>
      </c>
      <c r="G1222" s="23" t="s">
        <v>4118</v>
      </c>
      <c r="H1222" s="24" t="s">
        <v>3665</v>
      </c>
      <c r="I1222" s="25">
        <v>150000000</v>
      </c>
      <c r="J1222" s="23">
        <v>150000000</v>
      </c>
      <c r="K1222" s="23" t="s">
        <v>3579</v>
      </c>
      <c r="L1222" s="22" t="s">
        <v>47</v>
      </c>
      <c r="M1222" s="22" t="s">
        <v>730</v>
      </c>
      <c r="N1222" s="22" t="s">
        <v>49</v>
      </c>
      <c r="O1222" s="22">
        <v>3838625</v>
      </c>
      <c r="P1222" s="26" t="s">
        <v>731</v>
      </c>
      <c r="Q1222" s="26" t="s">
        <v>732</v>
      </c>
      <c r="R1222" s="26" t="s">
        <v>733</v>
      </c>
      <c r="S1222" s="27" t="s">
        <v>734</v>
      </c>
      <c r="T1222" s="26" t="s">
        <v>735</v>
      </c>
      <c r="U1222" s="26" t="s">
        <v>736</v>
      </c>
      <c r="V1222" s="28" t="s">
        <v>737</v>
      </c>
      <c r="W1222" s="29"/>
      <c r="X1222" s="30"/>
      <c r="Y1222" s="26"/>
      <c r="Z1222" s="29"/>
      <c r="AA1222" s="33" t="str">
        <f t="shared" si="18"/>
        <v/>
      </c>
      <c r="AB1222" s="31"/>
      <c r="AC1222" s="32"/>
      <c r="AD1222" s="32"/>
      <c r="AE1222" s="22"/>
      <c r="AF1222" s="26" t="s">
        <v>730</v>
      </c>
      <c r="AG1222" s="22" t="s">
        <v>53</v>
      </c>
      <c r="AH1222" t="s">
        <v>382</v>
      </c>
    </row>
    <row r="1223" spans="1:34" ht="45" x14ac:dyDescent="0.25">
      <c r="A1223" s="20" t="s">
        <v>728</v>
      </c>
      <c r="B1223" s="21">
        <v>60103600</v>
      </c>
      <c r="C1223" s="22" t="s">
        <v>738</v>
      </c>
      <c r="D1223" s="36" t="s">
        <v>5099</v>
      </c>
      <c r="E1223" s="21">
        <v>43282</v>
      </c>
      <c r="F1223" s="23" t="s">
        <v>3552</v>
      </c>
      <c r="G1223" s="23" t="s">
        <v>5100</v>
      </c>
      <c r="H1223" s="24" t="s">
        <v>3665</v>
      </c>
      <c r="I1223" s="25">
        <v>53262564</v>
      </c>
      <c r="J1223" s="23">
        <v>53262564</v>
      </c>
      <c r="K1223" s="23" t="s">
        <v>3579</v>
      </c>
      <c r="L1223" s="22" t="s">
        <v>47</v>
      </c>
      <c r="M1223" s="22" t="s">
        <v>739</v>
      </c>
      <c r="N1223" s="22" t="s">
        <v>49</v>
      </c>
      <c r="O1223" s="22">
        <v>3839545</v>
      </c>
      <c r="P1223" s="26" t="s">
        <v>740</v>
      </c>
      <c r="Q1223" s="26" t="s">
        <v>732</v>
      </c>
      <c r="R1223" s="26" t="s">
        <v>741</v>
      </c>
      <c r="S1223" s="27" t="s">
        <v>742</v>
      </c>
      <c r="T1223" s="26" t="s">
        <v>743</v>
      </c>
      <c r="U1223" s="26" t="s">
        <v>744</v>
      </c>
      <c r="V1223" s="28" t="s">
        <v>745</v>
      </c>
      <c r="W1223" s="29"/>
      <c r="X1223" s="30"/>
      <c r="Y1223" s="26"/>
      <c r="Z1223" s="29"/>
      <c r="AA1223" s="33" t="str">
        <f t="shared" si="18"/>
        <v/>
      </c>
      <c r="AB1223" s="31" t="str">
        <f t="shared" ref="AB1223:AB1230" si="19">+IF(AND(X1223="",Y1223="",Z1223="",AA1223=""),"",IF(AND(X1223&lt;&gt;"",Y1223="",Z1223="",AA1223=""),0%,IF(AND(X1223&lt;&gt;"",Y1223&lt;&gt;"",Z1223="",AA1223=""),33%,IF(AND(X1223&lt;&gt;"",Y1223&lt;&gt;"",Z1223&lt;&gt;"",AA1223=""),66%,IF(AND(X1223&lt;&gt;"",Y1223&lt;&gt;"",Z1223&lt;&gt;"",AA1223&lt;&gt;""),100%,"Información incompleta")))))</f>
        <v/>
      </c>
      <c r="AC1223" s="32"/>
      <c r="AD1223" s="32"/>
      <c r="AE1223" s="22"/>
      <c r="AF1223" s="26" t="s">
        <v>746</v>
      </c>
      <c r="AG1223" s="22" t="s">
        <v>53</v>
      </c>
      <c r="AH1223" t="s">
        <v>382</v>
      </c>
    </row>
    <row r="1224" spans="1:34" ht="51" x14ac:dyDescent="0.25">
      <c r="A1224" s="20" t="s">
        <v>728</v>
      </c>
      <c r="B1224" s="21">
        <v>80111620</v>
      </c>
      <c r="C1224" s="22" t="s">
        <v>747</v>
      </c>
      <c r="D1224" s="36" t="s">
        <v>5099</v>
      </c>
      <c r="E1224" s="21">
        <v>43282</v>
      </c>
      <c r="F1224" s="23" t="s">
        <v>4825</v>
      </c>
      <c r="G1224" s="23" t="s">
        <v>4118</v>
      </c>
      <c r="H1224" s="24" t="s">
        <v>3665</v>
      </c>
      <c r="I1224" s="25">
        <v>18024762</v>
      </c>
      <c r="J1224" s="23">
        <v>18024762</v>
      </c>
      <c r="K1224" s="23" t="s">
        <v>3579</v>
      </c>
      <c r="L1224" s="22" t="s">
        <v>47</v>
      </c>
      <c r="M1224" s="22" t="s">
        <v>748</v>
      </c>
      <c r="N1224" s="22" t="s">
        <v>749</v>
      </c>
      <c r="O1224" s="22">
        <v>3838659</v>
      </c>
      <c r="P1224" s="26" t="s">
        <v>751</v>
      </c>
      <c r="Q1224" s="26" t="s">
        <v>732</v>
      </c>
      <c r="R1224" s="26" t="s">
        <v>752</v>
      </c>
      <c r="S1224" s="27" t="s">
        <v>753</v>
      </c>
      <c r="T1224" s="26" t="s">
        <v>754</v>
      </c>
      <c r="U1224" s="26" t="s">
        <v>755</v>
      </c>
      <c r="V1224" s="28" t="s">
        <v>756</v>
      </c>
      <c r="W1224" s="29"/>
      <c r="X1224" s="30"/>
      <c r="Y1224" s="26"/>
      <c r="Z1224" s="29"/>
      <c r="AA1224" s="33" t="str">
        <f t="shared" si="18"/>
        <v/>
      </c>
      <c r="AB1224" s="31" t="str">
        <f t="shared" si="19"/>
        <v/>
      </c>
      <c r="AC1224" s="32"/>
      <c r="AD1224" s="32"/>
      <c r="AE1224" s="22"/>
      <c r="AF1224" s="26" t="s">
        <v>748</v>
      </c>
      <c r="AG1224" s="22" t="s">
        <v>53</v>
      </c>
      <c r="AH1224" t="s">
        <v>382</v>
      </c>
    </row>
    <row r="1225" spans="1:34" ht="45" x14ac:dyDescent="0.25">
      <c r="A1225" s="20" t="s">
        <v>728</v>
      </c>
      <c r="B1225" s="21">
        <v>84111502</v>
      </c>
      <c r="C1225" s="22" t="s">
        <v>757</v>
      </c>
      <c r="D1225" s="36" t="s">
        <v>5099</v>
      </c>
      <c r="E1225" s="21">
        <v>43191</v>
      </c>
      <c r="F1225" s="23" t="s">
        <v>4825</v>
      </c>
      <c r="G1225" s="23" t="s">
        <v>5100</v>
      </c>
      <c r="H1225" s="24" t="s">
        <v>3665</v>
      </c>
      <c r="I1225" s="25">
        <v>20000000</v>
      </c>
      <c r="J1225" s="23">
        <v>20000000</v>
      </c>
      <c r="K1225" s="23" t="s">
        <v>3579</v>
      </c>
      <c r="L1225" s="22" t="s">
        <v>47</v>
      </c>
      <c r="M1225" s="22" t="s">
        <v>758</v>
      </c>
      <c r="N1225" s="22" t="s">
        <v>49</v>
      </c>
      <c r="O1225" s="22" t="s">
        <v>759</v>
      </c>
      <c r="P1225" s="26" t="s">
        <v>760</v>
      </c>
      <c r="Q1225" s="26" t="s">
        <v>732</v>
      </c>
      <c r="R1225" s="26" t="s">
        <v>741</v>
      </c>
      <c r="S1225" s="27" t="s">
        <v>742</v>
      </c>
      <c r="T1225" s="26" t="s">
        <v>743</v>
      </c>
      <c r="U1225" s="26"/>
      <c r="V1225" s="28"/>
      <c r="W1225" s="29"/>
      <c r="X1225" s="30"/>
      <c r="Y1225" s="26"/>
      <c r="Z1225" s="29"/>
      <c r="AA1225" s="33" t="str">
        <f t="shared" si="18"/>
        <v/>
      </c>
      <c r="AB1225" s="31" t="str">
        <f t="shared" si="19"/>
        <v/>
      </c>
      <c r="AC1225" s="32"/>
      <c r="AD1225" s="32"/>
      <c r="AE1225" s="22"/>
      <c r="AF1225" s="26" t="s">
        <v>761</v>
      </c>
      <c r="AG1225" s="22" t="s">
        <v>53</v>
      </c>
      <c r="AH1225" t="s">
        <v>382</v>
      </c>
    </row>
    <row r="1226" spans="1:34" ht="90" x14ac:dyDescent="0.25">
      <c r="A1226" s="20" t="s">
        <v>368</v>
      </c>
      <c r="B1226" s="21">
        <v>80141607</v>
      </c>
      <c r="C1226" s="22" t="s">
        <v>383</v>
      </c>
      <c r="D1226" s="36" t="s">
        <v>5099</v>
      </c>
      <c r="E1226" s="21">
        <v>43115</v>
      </c>
      <c r="F1226" s="23" t="s">
        <v>4309</v>
      </c>
      <c r="G1226" s="23" t="s">
        <v>3677</v>
      </c>
      <c r="H1226" s="24" t="s">
        <v>3665</v>
      </c>
      <c r="I1226" s="25">
        <v>75000000</v>
      </c>
      <c r="J1226" s="23">
        <v>75000000</v>
      </c>
      <c r="K1226" s="23" t="s">
        <v>3579</v>
      </c>
      <c r="L1226" s="22" t="s">
        <v>47</v>
      </c>
      <c r="M1226" s="22" t="s">
        <v>5101</v>
      </c>
      <c r="N1226" s="22" t="s">
        <v>5102</v>
      </c>
      <c r="O1226" s="22" t="s">
        <v>767</v>
      </c>
      <c r="P1226" s="26" t="s">
        <v>5103</v>
      </c>
      <c r="Q1226" s="26" t="s">
        <v>732</v>
      </c>
      <c r="R1226" s="26"/>
      <c r="S1226" s="27"/>
      <c r="T1226" s="26"/>
      <c r="U1226" s="26"/>
      <c r="V1226" s="28"/>
      <c r="W1226" s="29"/>
      <c r="X1226" s="30"/>
      <c r="Y1226" s="26"/>
      <c r="Z1226" s="29"/>
      <c r="AA1226" s="33" t="str">
        <f t="shared" si="18"/>
        <v/>
      </c>
      <c r="AB1226" s="31" t="str">
        <f t="shared" si="19"/>
        <v/>
      </c>
      <c r="AC1226" s="32"/>
      <c r="AD1226" s="32"/>
      <c r="AE1226" s="22" t="s">
        <v>5104</v>
      </c>
      <c r="AF1226" s="26" t="s">
        <v>381</v>
      </c>
      <c r="AG1226" s="22" t="s">
        <v>53</v>
      </c>
      <c r="AH1226" t="s">
        <v>382</v>
      </c>
    </row>
    <row r="1227" spans="1:34" ht="45" x14ac:dyDescent="0.25">
      <c r="A1227" s="20" t="s">
        <v>368</v>
      </c>
      <c r="B1227" s="21"/>
      <c r="C1227" s="22" t="s">
        <v>762</v>
      </c>
      <c r="D1227" s="36" t="s">
        <v>5099</v>
      </c>
      <c r="E1227" s="21">
        <v>43221</v>
      </c>
      <c r="F1227" s="23"/>
      <c r="G1227" s="23"/>
      <c r="H1227" s="24" t="s">
        <v>3665</v>
      </c>
      <c r="I1227" s="25">
        <v>25000000</v>
      </c>
      <c r="J1227" s="23">
        <v>25000000</v>
      </c>
      <c r="K1227" s="23" t="s">
        <v>3579</v>
      </c>
      <c r="L1227" s="22" t="s">
        <v>47</v>
      </c>
      <c r="M1227" s="22" t="s">
        <v>748</v>
      </c>
      <c r="N1227" s="22" t="s">
        <v>749</v>
      </c>
      <c r="O1227" s="22" t="s">
        <v>750</v>
      </c>
      <c r="P1227" s="26" t="s">
        <v>751</v>
      </c>
      <c r="Q1227" s="26" t="s">
        <v>732</v>
      </c>
      <c r="R1227" s="26"/>
      <c r="S1227" s="27"/>
      <c r="T1227" s="26"/>
      <c r="U1227" s="26"/>
      <c r="V1227" s="28"/>
      <c r="W1227" s="29"/>
      <c r="X1227" s="30"/>
      <c r="Y1227" s="26"/>
      <c r="Z1227" s="29"/>
      <c r="AA1227" s="33" t="str">
        <f t="shared" si="18"/>
        <v/>
      </c>
      <c r="AB1227" s="31" t="str">
        <f t="shared" si="19"/>
        <v/>
      </c>
      <c r="AC1227" s="32"/>
      <c r="AD1227" s="32"/>
      <c r="AE1227" s="22" t="s">
        <v>5105</v>
      </c>
      <c r="AF1227" s="26"/>
      <c r="AG1227" s="22"/>
    </row>
    <row r="1228" spans="1:34" ht="75" x14ac:dyDescent="0.25">
      <c r="A1228" s="20" t="s">
        <v>763</v>
      </c>
      <c r="B1228" s="21"/>
      <c r="C1228" s="22" t="s">
        <v>764</v>
      </c>
      <c r="D1228" s="36" t="s">
        <v>5106</v>
      </c>
      <c r="E1228" s="21">
        <v>43009</v>
      </c>
      <c r="F1228" s="23" t="s">
        <v>3563</v>
      </c>
      <c r="G1228" s="23" t="s">
        <v>4118</v>
      </c>
      <c r="H1228" s="24" t="s">
        <v>3665</v>
      </c>
      <c r="I1228" s="25">
        <v>17000000</v>
      </c>
      <c r="J1228" s="23">
        <v>17000000</v>
      </c>
      <c r="K1228" s="23" t="s">
        <v>57</v>
      </c>
      <c r="L1228" s="22" t="s">
        <v>3576</v>
      </c>
      <c r="M1228" s="22" t="s">
        <v>739</v>
      </c>
      <c r="N1228" s="22" t="s">
        <v>49</v>
      </c>
      <c r="O1228" s="22" t="s">
        <v>5090</v>
      </c>
      <c r="P1228" s="26" t="s">
        <v>740</v>
      </c>
      <c r="Q1228" s="26" t="s">
        <v>732</v>
      </c>
      <c r="R1228" s="26" t="s">
        <v>5107</v>
      </c>
      <c r="S1228" s="27"/>
      <c r="T1228" s="26"/>
      <c r="U1228" s="26"/>
      <c r="V1228" s="28"/>
      <c r="W1228" s="29"/>
      <c r="X1228" s="30"/>
      <c r="Y1228" s="26"/>
      <c r="Z1228" s="29"/>
      <c r="AA1228" s="33" t="str">
        <f t="shared" ref="AA1228:AA1291" si="20">+IF(AND(W1228="",X1228="",Y1228="",Z1228=""),"",IF(AND(W1228&lt;&gt;"",X1228="",Y1228="",Z1228=""),0%,IF(AND(W1228&lt;&gt;"",X1228&lt;&gt;"",Y1228="",Z1228=""),33%,IF(AND(W1228&lt;&gt;"",X1228&lt;&gt;"",Y1228&lt;&gt;"",Z1228=""),66%,IF(AND(W1228&lt;&gt;"",X1228&lt;&gt;"",Y1228&lt;&gt;"",Z1228&lt;&gt;""),100%,"Información incompleta")))))</f>
        <v/>
      </c>
      <c r="AB1228" s="31" t="str">
        <f t="shared" si="19"/>
        <v/>
      </c>
      <c r="AC1228" s="32"/>
      <c r="AD1228" s="32"/>
      <c r="AE1228" s="22" t="s">
        <v>5108</v>
      </c>
      <c r="AF1228" s="26" t="s">
        <v>746</v>
      </c>
      <c r="AG1228" s="22" t="s">
        <v>53</v>
      </c>
      <c r="AH1228" t="s">
        <v>382</v>
      </c>
    </row>
    <row r="1229" spans="1:34" ht="45" x14ac:dyDescent="0.25">
      <c r="A1229" s="20" t="s">
        <v>394</v>
      </c>
      <c r="B1229" s="21">
        <v>80111504</v>
      </c>
      <c r="C1229" s="22" t="s">
        <v>765</v>
      </c>
      <c r="D1229" s="36" t="s">
        <v>5099</v>
      </c>
      <c r="E1229" s="21">
        <v>43313</v>
      </c>
      <c r="F1229" s="23" t="s">
        <v>4090</v>
      </c>
      <c r="G1229" s="23" t="s">
        <v>5109</v>
      </c>
      <c r="H1229" s="24" t="s">
        <v>3665</v>
      </c>
      <c r="I1229" s="25">
        <v>12000000</v>
      </c>
      <c r="J1229" s="23">
        <v>12000000</v>
      </c>
      <c r="K1229" s="23" t="s">
        <v>57</v>
      </c>
      <c r="L1229" s="22" t="s">
        <v>3576</v>
      </c>
      <c r="M1229" s="22" t="s">
        <v>5101</v>
      </c>
      <c r="N1229" s="22" t="s">
        <v>5102</v>
      </c>
      <c r="O1229" s="22" t="s">
        <v>767</v>
      </c>
      <c r="P1229" s="26" t="s">
        <v>5103</v>
      </c>
      <c r="Q1229" s="26" t="s">
        <v>732</v>
      </c>
      <c r="R1229" s="26"/>
      <c r="S1229" s="27"/>
      <c r="T1229" s="26"/>
      <c r="U1229" s="26"/>
      <c r="V1229" s="28"/>
      <c r="W1229" s="29"/>
      <c r="X1229" s="30"/>
      <c r="Y1229" s="26"/>
      <c r="Z1229" s="29"/>
      <c r="AA1229" s="33" t="str">
        <f t="shared" si="20"/>
        <v/>
      </c>
      <c r="AB1229" s="31" t="str">
        <f t="shared" si="19"/>
        <v/>
      </c>
      <c r="AC1229" s="32"/>
      <c r="AD1229" s="32"/>
      <c r="AE1229" s="22" t="s">
        <v>5110</v>
      </c>
      <c r="AF1229" s="26" t="s">
        <v>172</v>
      </c>
      <c r="AG1229" s="22" t="s">
        <v>53</v>
      </c>
      <c r="AH1229" t="s">
        <v>382</v>
      </c>
    </row>
    <row r="1230" spans="1:34" ht="51" x14ac:dyDescent="0.25">
      <c r="A1230" s="20" t="s">
        <v>394</v>
      </c>
      <c r="B1230" s="21"/>
      <c r="C1230" s="22" t="s">
        <v>766</v>
      </c>
      <c r="D1230" s="36" t="s">
        <v>5099</v>
      </c>
      <c r="E1230" s="21">
        <v>43344</v>
      </c>
      <c r="F1230" s="23" t="s">
        <v>5111</v>
      </c>
      <c r="G1230" s="23" t="s">
        <v>4118</v>
      </c>
      <c r="H1230" s="24" t="s">
        <v>3665</v>
      </c>
      <c r="I1230" s="25">
        <v>30000000</v>
      </c>
      <c r="J1230" s="23">
        <v>30000000</v>
      </c>
      <c r="K1230" s="23" t="s">
        <v>3579</v>
      </c>
      <c r="L1230" s="22" t="s">
        <v>47</v>
      </c>
      <c r="M1230" s="22" t="s">
        <v>748</v>
      </c>
      <c r="N1230" s="22" t="s">
        <v>749</v>
      </c>
      <c r="O1230" s="22">
        <v>3838659</v>
      </c>
      <c r="P1230" s="26" t="s">
        <v>751</v>
      </c>
      <c r="Q1230" s="26" t="s">
        <v>732</v>
      </c>
      <c r="R1230" s="26"/>
      <c r="S1230" s="27"/>
      <c r="T1230" s="26"/>
      <c r="U1230" s="26"/>
      <c r="V1230" s="28"/>
      <c r="W1230" s="29"/>
      <c r="X1230" s="30"/>
      <c r="Y1230" s="26"/>
      <c r="Z1230" s="29"/>
      <c r="AA1230" s="33" t="str">
        <f t="shared" si="20"/>
        <v/>
      </c>
      <c r="AB1230" s="31" t="str">
        <f t="shared" si="19"/>
        <v/>
      </c>
      <c r="AC1230" s="32"/>
      <c r="AD1230" s="32"/>
      <c r="AE1230" s="22" t="s">
        <v>5110</v>
      </c>
      <c r="AF1230" s="26"/>
      <c r="AG1230" s="22"/>
    </row>
    <row r="1231" spans="1:34" ht="89.25" x14ac:dyDescent="0.25">
      <c r="A1231" s="20" t="s">
        <v>329</v>
      </c>
      <c r="B1231" s="21">
        <v>92111502</v>
      </c>
      <c r="C1231" s="22" t="s">
        <v>349</v>
      </c>
      <c r="D1231" s="36">
        <v>43101</v>
      </c>
      <c r="E1231" s="21" t="s">
        <v>3554</v>
      </c>
      <c r="F1231" s="23" t="s">
        <v>3677</v>
      </c>
      <c r="G1231" s="23" t="s">
        <v>3665</v>
      </c>
      <c r="H1231" s="24">
        <v>338594006</v>
      </c>
      <c r="I1231" s="25">
        <v>338594006</v>
      </c>
      <c r="J1231" s="23" t="s">
        <v>3579</v>
      </c>
      <c r="K1231" s="23" t="s">
        <v>3576</v>
      </c>
      <c r="L1231" s="22" t="s">
        <v>350</v>
      </c>
      <c r="M1231" s="22" t="s">
        <v>49</v>
      </c>
      <c r="N1231" s="22" t="s">
        <v>351</v>
      </c>
      <c r="O1231" s="22" t="s">
        <v>352</v>
      </c>
      <c r="P1231" s="26" t="s">
        <v>353</v>
      </c>
      <c r="Q1231" s="26" t="s">
        <v>354</v>
      </c>
      <c r="R1231" s="26" t="s">
        <v>355</v>
      </c>
      <c r="S1231" s="27" t="s">
        <v>356</v>
      </c>
      <c r="T1231" s="26" t="s">
        <v>357</v>
      </c>
      <c r="U1231" s="26" t="s">
        <v>358</v>
      </c>
      <c r="V1231" s="28">
        <v>7243</v>
      </c>
      <c r="W1231" s="29">
        <v>17896</v>
      </c>
      <c r="X1231" s="30">
        <v>42916</v>
      </c>
      <c r="Y1231" s="26">
        <v>90011</v>
      </c>
      <c r="Z1231" s="29">
        <v>4600006996</v>
      </c>
      <c r="AA1231" s="33">
        <f t="shared" si="20"/>
        <v>1</v>
      </c>
      <c r="AB1231" s="31" t="s">
        <v>359</v>
      </c>
      <c r="AC1231" s="32" t="s">
        <v>360</v>
      </c>
      <c r="AD1231" s="32"/>
      <c r="AE1231" s="22" t="s">
        <v>350</v>
      </c>
      <c r="AF1231" s="26" t="s">
        <v>53</v>
      </c>
      <c r="AG1231" s="22" t="s">
        <v>341</v>
      </c>
    </row>
    <row r="1232" spans="1:34" ht="45" x14ac:dyDescent="0.25">
      <c r="A1232" s="20" t="s">
        <v>329</v>
      </c>
      <c r="B1232" s="21">
        <v>86101810</v>
      </c>
      <c r="C1232" s="22" t="s">
        <v>330</v>
      </c>
      <c r="D1232" s="36">
        <v>43160</v>
      </c>
      <c r="E1232" s="21" t="s">
        <v>3555</v>
      </c>
      <c r="F1232" s="23" t="s">
        <v>3677</v>
      </c>
      <c r="G1232" s="23" t="s">
        <v>3665</v>
      </c>
      <c r="H1232" s="24">
        <v>300000000</v>
      </c>
      <c r="I1232" s="25">
        <v>300000000</v>
      </c>
      <c r="J1232" s="23" t="s">
        <v>3579</v>
      </c>
      <c r="K1232" s="23" t="s">
        <v>47</v>
      </c>
      <c r="L1232" s="22" t="s">
        <v>331</v>
      </c>
      <c r="M1232" s="22" t="s">
        <v>49</v>
      </c>
      <c r="N1232" s="22" t="s">
        <v>332</v>
      </c>
      <c r="O1232" s="22" t="s">
        <v>333</v>
      </c>
      <c r="P1232" s="26" t="s">
        <v>334</v>
      </c>
      <c r="Q1232" s="26" t="s">
        <v>335</v>
      </c>
      <c r="R1232" s="26" t="s">
        <v>336</v>
      </c>
      <c r="S1232" s="27" t="s">
        <v>337</v>
      </c>
      <c r="T1232" s="26" t="s">
        <v>338</v>
      </c>
      <c r="U1232" s="26" t="s">
        <v>339</v>
      </c>
      <c r="V1232" s="28"/>
      <c r="W1232" s="29"/>
      <c r="X1232" s="30"/>
      <c r="Y1232" s="26"/>
      <c r="Z1232" s="29"/>
      <c r="AA1232" s="33" t="str">
        <f t="shared" si="20"/>
        <v/>
      </c>
      <c r="AB1232" s="31"/>
      <c r="AC1232" s="32"/>
      <c r="AD1232" s="32"/>
      <c r="AE1232" s="22" t="s">
        <v>340</v>
      </c>
      <c r="AF1232" s="26" t="s">
        <v>53</v>
      </c>
      <c r="AG1232" s="22" t="s">
        <v>341</v>
      </c>
    </row>
    <row r="1233" spans="1:34" ht="45" x14ac:dyDescent="0.25">
      <c r="A1233" s="20" t="s">
        <v>329</v>
      </c>
      <c r="B1233" s="21">
        <v>80141626</v>
      </c>
      <c r="C1233" s="22" t="s">
        <v>342</v>
      </c>
      <c r="D1233" s="36">
        <v>43160</v>
      </c>
      <c r="E1233" s="21" t="s">
        <v>5112</v>
      </c>
      <c r="F1233" s="23" t="s">
        <v>3677</v>
      </c>
      <c r="G1233" s="23" t="s">
        <v>3665</v>
      </c>
      <c r="H1233" s="24">
        <v>250000000</v>
      </c>
      <c r="I1233" s="25">
        <v>250000000</v>
      </c>
      <c r="J1233" s="23" t="s">
        <v>3579</v>
      </c>
      <c r="K1233" s="23" t="s">
        <v>47</v>
      </c>
      <c r="L1233" s="22" t="s">
        <v>331</v>
      </c>
      <c r="M1233" s="22" t="s">
        <v>49</v>
      </c>
      <c r="N1233" s="22" t="s">
        <v>343</v>
      </c>
      <c r="O1233" s="22" t="s">
        <v>333</v>
      </c>
      <c r="P1233" s="26" t="s">
        <v>334</v>
      </c>
      <c r="Q1233" s="26" t="s">
        <v>344</v>
      </c>
      <c r="R1233" s="26" t="s">
        <v>336</v>
      </c>
      <c r="S1233" s="27" t="s">
        <v>337</v>
      </c>
      <c r="T1233" s="26" t="s">
        <v>345</v>
      </c>
      <c r="U1233" s="26" t="s">
        <v>339</v>
      </c>
      <c r="V1233" s="28"/>
      <c r="W1233" s="29"/>
      <c r="X1233" s="30"/>
      <c r="Y1233" s="26"/>
      <c r="Z1233" s="29"/>
      <c r="AA1233" s="33" t="str">
        <f t="shared" si="20"/>
        <v/>
      </c>
      <c r="AB1233" s="31"/>
      <c r="AC1233" s="32"/>
      <c r="AD1233" s="32"/>
      <c r="AE1233" s="22" t="s">
        <v>340</v>
      </c>
      <c r="AF1233" s="26" t="s">
        <v>53</v>
      </c>
      <c r="AG1233" s="22" t="s">
        <v>341</v>
      </c>
    </row>
    <row r="1234" spans="1:34" ht="75" x14ac:dyDescent="0.25">
      <c r="A1234" s="20" t="s">
        <v>329</v>
      </c>
      <c r="B1234" s="21">
        <v>931315503</v>
      </c>
      <c r="C1234" s="22" t="s">
        <v>346</v>
      </c>
      <c r="D1234" s="36">
        <v>43132</v>
      </c>
      <c r="E1234" s="21" t="s">
        <v>3550</v>
      </c>
      <c r="F1234" s="23" t="s">
        <v>3648</v>
      </c>
      <c r="G1234" s="23" t="s">
        <v>3665</v>
      </c>
      <c r="H1234" s="24">
        <f>123965000-1724</f>
        <v>123963276</v>
      </c>
      <c r="I1234" s="25">
        <f>123965000-1724</f>
        <v>123963276</v>
      </c>
      <c r="J1234" s="23" t="s">
        <v>3579</v>
      </c>
      <c r="K1234" s="23" t="s">
        <v>47</v>
      </c>
      <c r="L1234" s="22" t="s">
        <v>331</v>
      </c>
      <c r="M1234" s="22" t="s">
        <v>49</v>
      </c>
      <c r="N1234" s="22" t="s">
        <v>332</v>
      </c>
      <c r="O1234" s="22" t="s">
        <v>333</v>
      </c>
      <c r="P1234" s="26" t="s">
        <v>334</v>
      </c>
      <c r="Q1234" s="26" t="s">
        <v>347</v>
      </c>
      <c r="R1234" s="26" t="s">
        <v>336</v>
      </c>
      <c r="S1234" s="27" t="s">
        <v>337</v>
      </c>
      <c r="T1234" s="26" t="s">
        <v>348</v>
      </c>
      <c r="U1234" s="26" t="s">
        <v>339</v>
      </c>
      <c r="V1234" s="28"/>
      <c r="W1234" s="29"/>
      <c r="X1234" s="30"/>
      <c r="Y1234" s="26"/>
      <c r="Z1234" s="29"/>
      <c r="AA1234" s="33" t="str">
        <f t="shared" si="20"/>
        <v/>
      </c>
      <c r="AB1234" s="31"/>
      <c r="AC1234" s="32"/>
      <c r="AD1234" s="32"/>
      <c r="AE1234" s="22" t="s">
        <v>340</v>
      </c>
      <c r="AF1234" s="26" t="s">
        <v>53</v>
      </c>
      <c r="AG1234" s="22" t="s">
        <v>341</v>
      </c>
    </row>
    <row r="1235" spans="1:34" ht="90" x14ac:dyDescent="0.25">
      <c r="A1235" s="20" t="s">
        <v>329</v>
      </c>
      <c r="B1235" s="21">
        <v>92111502</v>
      </c>
      <c r="C1235" s="22" t="s">
        <v>5113</v>
      </c>
      <c r="D1235" s="36">
        <v>43101</v>
      </c>
      <c r="E1235" s="21" t="s">
        <v>3552</v>
      </c>
      <c r="F1235" s="23" t="s">
        <v>3677</v>
      </c>
      <c r="G1235" s="23" t="s">
        <v>3665</v>
      </c>
      <c r="H1235" s="24">
        <v>39836718</v>
      </c>
      <c r="I1235" s="25">
        <v>39836718</v>
      </c>
      <c r="J1235" s="23" t="s">
        <v>3579</v>
      </c>
      <c r="K1235" s="23" t="s">
        <v>47</v>
      </c>
      <c r="L1235" s="22" t="s">
        <v>350</v>
      </c>
      <c r="M1235" s="22" t="s">
        <v>49</v>
      </c>
      <c r="N1235" s="22" t="s">
        <v>351</v>
      </c>
      <c r="O1235" s="22" t="s">
        <v>352</v>
      </c>
      <c r="P1235" s="26" t="s">
        <v>353</v>
      </c>
      <c r="Q1235" s="26" t="s">
        <v>354</v>
      </c>
      <c r="R1235" s="26" t="s">
        <v>355</v>
      </c>
      <c r="S1235" s="27" t="s">
        <v>356</v>
      </c>
      <c r="T1235" s="26" t="s">
        <v>357</v>
      </c>
      <c r="U1235" s="26" t="s">
        <v>5114</v>
      </c>
      <c r="V1235" s="28">
        <v>7243</v>
      </c>
      <c r="W1235" s="29">
        <v>17920</v>
      </c>
      <c r="X1235" s="30"/>
      <c r="Y1235" s="26"/>
      <c r="Z1235" s="29"/>
      <c r="AA1235" s="33">
        <f t="shared" si="20"/>
        <v>0</v>
      </c>
      <c r="AB1235" s="31" t="s">
        <v>362</v>
      </c>
      <c r="AC1235" s="32" t="s">
        <v>324</v>
      </c>
      <c r="AD1235" s="32"/>
      <c r="AE1235" s="22" t="s">
        <v>361</v>
      </c>
      <c r="AF1235" s="26" t="s">
        <v>53</v>
      </c>
      <c r="AG1235" s="22" t="s">
        <v>341</v>
      </c>
    </row>
    <row r="1236" spans="1:34" ht="75" x14ac:dyDescent="0.25">
      <c r="A1236" s="20" t="s">
        <v>329</v>
      </c>
      <c r="B1236" s="21">
        <v>80111504</v>
      </c>
      <c r="C1236" s="22" t="s">
        <v>363</v>
      </c>
      <c r="D1236" s="36">
        <v>43132</v>
      </c>
      <c r="E1236" s="21" t="s">
        <v>3549</v>
      </c>
      <c r="F1236" s="23" t="s">
        <v>3677</v>
      </c>
      <c r="G1236" s="23" t="s">
        <v>3665</v>
      </c>
      <c r="H1236" s="24">
        <v>280000000</v>
      </c>
      <c r="I1236" s="25">
        <v>280000000</v>
      </c>
      <c r="J1236" s="23" t="s">
        <v>3579</v>
      </c>
      <c r="K1236" s="23" t="s">
        <v>47</v>
      </c>
      <c r="L1236" s="22" t="s">
        <v>331</v>
      </c>
      <c r="M1236" s="22" t="s">
        <v>49</v>
      </c>
      <c r="N1236" s="22" t="s">
        <v>332</v>
      </c>
      <c r="O1236" s="22" t="s">
        <v>333</v>
      </c>
      <c r="P1236" s="26" t="s">
        <v>364</v>
      </c>
      <c r="Q1236" s="26" t="s">
        <v>365</v>
      </c>
      <c r="R1236" s="26" t="s">
        <v>366</v>
      </c>
      <c r="S1236" s="27"/>
      <c r="T1236" s="26" t="s">
        <v>367</v>
      </c>
      <c r="U1236" s="26" t="s">
        <v>365</v>
      </c>
      <c r="V1236" s="28"/>
      <c r="W1236" s="29"/>
      <c r="X1236" s="30"/>
      <c r="Y1236" s="26"/>
      <c r="Z1236" s="29"/>
      <c r="AA1236" s="33" t="str">
        <f t="shared" si="20"/>
        <v/>
      </c>
      <c r="AB1236" s="31"/>
      <c r="AC1236" s="32"/>
      <c r="AD1236" s="32"/>
      <c r="AE1236" s="22" t="s">
        <v>340</v>
      </c>
      <c r="AF1236" s="26" t="s">
        <v>53</v>
      </c>
      <c r="AG1236" s="22" t="s">
        <v>341</v>
      </c>
    </row>
    <row r="1237" spans="1:34" ht="105" x14ac:dyDescent="0.25">
      <c r="A1237" s="20" t="s">
        <v>329</v>
      </c>
      <c r="B1237" s="21" t="s">
        <v>5115</v>
      </c>
      <c r="C1237" s="22" t="s">
        <v>5116</v>
      </c>
      <c r="D1237" s="36">
        <v>43101</v>
      </c>
      <c r="E1237" s="21" t="s">
        <v>3550</v>
      </c>
      <c r="F1237" s="23" t="s">
        <v>4338</v>
      </c>
      <c r="G1237" s="23" t="s">
        <v>3665</v>
      </c>
      <c r="H1237" s="24">
        <v>713286000</v>
      </c>
      <c r="I1237" s="25">
        <v>713286000</v>
      </c>
      <c r="J1237" s="23" t="s">
        <v>3579</v>
      </c>
      <c r="K1237" s="23" t="s">
        <v>47</v>
      </c>
      <c r="L1237" s="22" t="s">
        <v>350</v>
      </c>
      <c r="M1237" s="22" t="s">
        <v>49</v>
      </c>
      <c r="N1237" s="22" t="s">
        <v>351</v>
      </c>
      <c r="O1237" s="22" t="s">
        <v>49</v>
      </c>
      <c r="P1237" s="26" t="s">
        <v>353</v>
      </c>
      <c r="Q1237" s="26" t="s">
        <v>5117</v>
      </c>
      <c r="R1237" s="26" t="s">
        <v>336</v>
      </c>
      <c r="S1237" s="27" t="s">
        <v>5118</v>
      </c>
      <c r="T1237" s="26" t="s">
        <v>5119</v>
      </c>
      <c r="U1237" s="26"/>
      <c r="V1237" s="28"/>
      <c r="W1237" s="29"/>
      <c r="X1237" s="30"/>
      <c r="Y1237" s="26"/>
      <c r="Z1237" s="29"/>
      <c r="AA1237" s="33" t="str">
        <f t="shared" si="20"/>
        <v/>
      </c>
      <c r="AB1237" s="31"/>
      <c r="AC1237" s="32"/>
      <c r="AD1237" s="32"/>
      <c r="AE1237" s="22" t="s">
        <v>350</v>
      </c>
      <c r="AF1237" s="26" t="s">
        <v>53</v>
      </c>
      <c r="AG1237" s="22" t="s">
        <v>341</v>
      </c>
    </row>
    <row r="1238" spans="1:34" ht="90" x14ac:dyDescent="0.25">
      <c r="A1238" s="20" t="s">
        <v>368</v>
      </c>
      <c r="B1238" s="21">
        <v>86131504</v>
      </c>
      <c r="C1238" s="22" t="s">
        <v>369</v>
      </c>
      <c r="D1238" s="36">
        <v>43122</v>
      </c>
      <c r="E1238" s="21" t="s">
        <v>4309</v>
      </c>
      <c r="F1238" s="23" t="s">
        <v>3677</v>
      </c>
      <c r="G1238" s="23" t="s">
        <v>3665</v>
      </c>
      <c r="H1238" s="24">
        <v>600000000</v>
      </c>
      <c r="I1238" s="25" t="e">
        <f>+[8]!Tabla2[[#This Row],[Valor total estimado]]</f>
        <v>#REF!</v>
      </c>
      <c r="J1238" s="23" t="s">
        <v>57</v>
      </c>
      <c r="K1238" s="23" t="s">
        <v>3576</v>
      </c>
      <c r="L1238" s="22" t="s">
        <v>370</v>
      </c>
      <c r="M1238" s="22" t="s">
        <v>49</v>
      </c>
      <c r="N1238" s="22" t="s">
        <v>371</v>
      </c>
      <c r="O1238" s="22" t="s">
        <v>372</v>
      </c>
      <c r="P1238" s="26" t="s">
        <v>373</v>
      </c>
      <c r="Q1238" s="26" t="s">
        <v>374</v>
      </c>
      <c r="R1238" s="26" t="s">
        <v>375</v>
      </c>
      <c r="S1238" s="27" t="s">
        <v>376</v>
      </c>
      <c r="T1238" s="26">
        <v>370107000</v>
      </c>
      <c r="U1238" s="26" t="s">
        <v>377</v>
      </c>
      <c r="V1238" s="28">
        <v>6359</v>
      </c>
      <c r="W1238" s="29">
        <v>16181</v>
      </c>
      <c r="X1238" s="30">
        <v>42767</v>
      </c>
      <c r="Y1238" s="26" t="s">
        <v>378</v>
      </c>
      <c r="Z1238" s="29">
        <v>4600006243</v>
      </c>
      <c r="AA1238" s="33">
        <f t="shared" si="20"/>
        <v>1</v>
      </c>
      <c r="AB1238" s="31" t="s">
        <v>379</v>
      </c>
      <c r="AC1238" s="32" t="s">
        <v>380</v>
      </c>
      <c r="AD1238" s="32" t="s">
        <v>5120</v>
      </c>
      <c r="AE1238" s="22" t="s">
        <v>381</v>
      </c>
      <c r="AF1238" s="26" t="s">
        <v>53</v>
      </c>
      <c r="AG1238" s="22" t="s">
        <v>382</v>
      </c>
    </row>
    <row r="1239" spans="1:34" ht="90" x14ac:dyDescent="0.25">
      <c r="A1239" s="20" t="s">
        <v>368</v>
      </c>
      <c r="B1239" s="21">
        <v>86131505</v>
      </c>
      <c r="C1239" s="22" t="s">
        <v>369</v>
      </c>
      <c r="D1239" s="36">
        <v>43273</v>
      </c>
      <c r="E1239" s="21" t="s">
        <v>4309</v>
      </c>
      <c r="F1239" s="23" t="s">
        <v>3677</v>
      </c>
      <c r="G1239" s="23" t="s">
        <v>3665</v>
      </c>
      <c r="H1239" s="24">
        <v>500000000</v>
      </c>
      <c r="I1239" s="25" t="e">
        <f>+[8]!Tabla2[[#This Row],[Valor total estimado]]</f>
        <v>#REF!</v>
      </c>
      <c r="J1239" s="23" t="s">
        <v>3579</v>
      </c>
      <c r="K1239" s="23" t="s">
        <v>47</v>
      </c>
      <c r="L1239" s="22" t="s">
        <v>370</v>
      </c>
      <c r="M1239" s="22" t="s">
        <v>49</v>
      </c>
      <c r="N1239" s="22" t="s">
        <v>5089</v>
      </c>
      <c r="O1239" s="22" t="s">
        <v>372</v>
      </c>
      <c r="P1239" s="26" t="s">
        <v>373</v>
      </c>
      <c r="Q1239" s="26" t="s">
        <v>374</v>
      </c>
      <c r="R1239" s="26" t="s">
        <v>375</v>
      </c>
      <c r="S1239" s="27" t="s">
        <v>5121</v>
      </c>
      <c r="T1239" s="26">
        <v>370107001</v>
      </c>
      <c r="U1239" s="26" t="s">
        <v>377</v>
      </c>
      <c r="V1239" s="28"/>
      <c r="W1239" s="29"/>
      <c r="X1239" s="30"/>
      <c r="Y1239" s="26"/>
      <c r="Z1239" s="29"/>
      <c r="AA1239" s="33" t="str">
        <f t="shared" si="20"/>
        <v/>
      </c>
      <c r="AB1239" s="31"/>
      <c r="AC1239" s="32"/>
      <c r="AD1239" s="32" t="s">
        <v>5122</v>
      </c>
      <c r="AE1239" s="22"/>
      <c r="AF1239" s="26"/>
      <c r="AG1239" s="22"/>
    </row>
    <row r="1240" spans="1:34" ht="90" x14ac:dyDescent="0.25">
      <c r="A1240" s="20" t="s">
        <v>368</v>
      </c>
      <c r="B1240" s="21">
        <v>80141607</v>
      </c>
      <c r="C1240" s="22" t="s">
        <v>383</v>
      </c>
      <c r="D1240" s="36">
        <v>43115</v>
      </c>
      <c r="E1240" s="21" t="s">
        <v>4309</v>
      </c>
      <c r="F1240" s="23" t="s">
        <v>3677</v>
      </c>
      <c r="G1240" s="23" t="s">
        <v>3665</v>
      </c>
      <c r="H1240" s="24">
        <v>400000000</v>
      </c>
      <c r="I1240" s="25" t="e">
        <f>+[8]!Tabla2[[#This Row],[Valor total estimado]]</f>
        <v>#REF!</v>
      </c>
      <c r="J1240" s="23" t="s">
        <v>57</v>
      </c>
      <c r="K1240" s="23" t="s">
        <v>3576</v>
      </c>
      <c r="L1240" s="22" t="s">
        <v>370</v>
      </c>
      <c r="M1240" s="22" t="s">
        <v>49</v>
      </c>
      <c r="N1240" s="22" t="s">
        <v>371</v>
      </c>
      <c r="O1240" s="22" t="s">
        <v>372</v>
      </c>
      <c r="P1240" s="26" t="s">
        <v>384</v>
      </c>
      <c r="Q1240" s="26" t="s">
        <v>385</v>
      </c>
      <c r="R1240" s="26" t="s">
        <v>386</v>
      </c>
      <c r="S1240" s="27" t="s">
        <v>387</v>
      </c>
      <c r="T1240" s="26">
        <v>370107000</v>
      </c>
      <c r="U1240" s="26" t="s">
        <v>388</v>
      </c>
      <c r="V1240" s="28">
        <v>6361</v>
      </c>
      <c r="W1240" s="29">
        <v>16182</v>
      </c>
      <c r="X1240" s="30">
        <v>42767</v>
      </c>
      <c r="Y1240" s="26">
        <v>2017060039435</v>
      </c>
      <c r="Z1240" s="29">
        <v>4600006201</v>
      </c>
      <c r="AA1240" s="33">
        <f t="shared" si="20"/>
        <v>1</v>
      </c>
      <c r="AB1240" s="31" t="s">
        <v>389</v>
      </c>
      <c r="AC1240" s="32" t="s">
        <v>380</v>
      </c>
      <c r="AD1240" s="32" t="s">
        <v>5120</v>
      </c>
      <c r="AE1240" s="22" t="s">
        <v>381</v>
      </c>
      <c r="AF1240" s="26" t="s">
        <v>53</v>
      </c>
      <c r="AG1240" s="22" t="s">
        <v>382</v>
      </c>
    </row>
    <row r="1241" spans="1:34" ht="90" x14ac:dyDescent="0.25">
      <c r="A1241" s="20" t="s">
        <v>368</v>
      </c>
      <c r="B1241" s="21">
        <v>80141608</v>
      </c>
      <c r="C1241" s="22" t="s">
        <v>383</v>
      </c>
      <c r="D1241" s="36">
        <v>43273</v>
      </c>
      <c r="E1241" s="21" t="s">
        <v>4309</v>
      </c>
      <c r="F1241" s="23" t="s">
        <v>3677</v>
      </c>
      <c r="G1241" s="23" t="s">
        <v>3665</v>
      </c>
      <c r="H1241" s="24">
        <v>500000000</v>
      </c>
      <c r="I1241" s="25" t="e">
        <f>+[8]!Tabla2[[#This Row],[Valor total estimado]]</f>
        <v>#REF!</v>
      </c>
      <c r="J1241" s="23" t="s">
        <v>3579</v>
      </c>
      <c r="K1241" s="23" t="s">
        <v>47</v>
      </c>
      <c r="L1241" s="22" t="s">
        <v>370</v>
      </c>
      <c r="M1241" s="22" t="s">
        <v>49</v>
      </c>
      <c r="N1241" s="22" t="s">
        <v>5089</v>
      </c>
      <c r="O1241" s="22" t="s">
        <v>372</v>
      </c>
      <c r="P1241" s="26" t="s">
        <v>384</v>
      </c>
      <c r="Q1241" s="26" t="s">
        <v>385</v>
      </c>
      <c r="R1241" s="26" t="s">
        <v>386</v>
      </c>
      <c r="S1241" s="27" t="s">
        <v>5123</v>
      </c>
      <c r="T1241" s="26">
        <v>370107001</v>
      </c>
      <c r="U1241" s="26" t="s">
        <v>388</v>
      </c>
      <c r="V1241" s="28"/>
      <c r="W1241" s="29"/>
      <c r="X1241" s="30"/>
      <c r="Y1241" s="26"/>
      <c r="Z1241" s="29"/>
      <c r="AA1241" s="33" t="str">
        <f t="shared" si="20"/>
        <v/>
      </c>
      <c r="AB1241" s="31"/>
      <c r="AC1241" s="32"/>
      <c r="AD1241" s="32" t="s">
        <v>5122</v>
      </c>
      <c r="AE1241" s="22"/>
      <c r="AF1241" s="26"/>
      <c r="AG1241" s="22"/>
    </row>
    <row r="1242" spans="1:34" ht="60" x14ac:dyDescent="0.25">
      <c r="A1242" s="20" t="s">
        <v>368</v>
      </c>
      <c r="B1242" s="21">
        <v>86131504</v>
      </c>
      <c r="C1242" s="22" t="s">
        <v>5124</v>
      </c>
      <c r="D1242" s="36">
        <v>43126</v>
      </c>
      <c r="E1242" s="21" t="s">
        <v>4090</v>
      </c>
      <c r="F1242" s="23" t="s">
        <v>4185</v>
      </c>
      <c r="G1242" s="23" t="s">
        <v>3665</v>
      </c>
      <c r="H1242" s="24">
        <v>135000000</v>
      </c>
      <c r="I1242" s="25" t="e">
        <f>+[8]!Tabla2[[#This Row],[Valor total estimado]]</f>
        <v>#REF!</v>
      </c>
      <c r="J1242" s="23" t="s">
        <v>3579</v>
      </c>
      <c r="K1242" s="23" t="s">
        <v>47</v>
      </c>
      <c r="L1242" s="22" t="s">
        <v>5125</v>
      </c>
      <c r="M1242" s="22" t="s">
        <v>69</v>
      </c>
      <c r="N1242" s="22" t="s">
        <v>400</v>
      </c>
      <c r="O1242" s="22" t="s">
        <v>5126</v>
      </c>
      <c r="P1242" s="26" t="s">
        <v>384</v>
      </c>
      <c r="Q1242" s="26" t="s">
        <v>401</v>
      </c>
      <c r="R1242" s="26" t="s">
        <v>402</v>
      </c>
      <c r="S1242" s="27" t="s">
        <v>403</v>
      </c>
      <c r="T1242" s="26">
        <v>370107000</v>
      </c>
      <c r="U1242" s="26" t="s">
        <v>404</v>
      </c>
      <c r="V1242" s="28">
        <v>8045</v>
      </c>
      <c r="W1242" s="29">
        <v>20768</v>
      </c>
      <c r="X1242" s="30">
        <v>43124</v>
      </c>
      <c r="Y1242" s="26"/>
      <c r="Z1242" s="29">
        <v>4600008030</v>
      </c>
      <c r="AA1242" s="33" t="str">
        <f t="shared" si="20"/>
        <v>Información incompleta</v>
      </c>
      <c r="AB1242" s="31" t="s">
        <v>5127</v>
      </c>
      <c r="AC1242" s="32" t="s">
        <v>360</v>
      </c>
      <c r="AD1242" s="32" t="s">
        <v>5128</v>
      </c>
      <c r="AE1242" s="22" t="s">
        <v>5129</v>
      </c>
      <c r="AF1242" s="26" t="s">
        <v>53</v>
      </c>
      <c r="AG1242" s="22" t="s">
        <v>382</v>
      </c>
    </row>
    <row r="1243" spans="1:34" ht="56.25" x14ac:dyDescent="0.25">
      <c r="A1243" s="20" t="s">
        <v>368</v>
      </c>
      <c r="B1243" s="21">
        <v>86131504</v>
      </c>
      <c r="C1243" s="22" t="s">
        <v>5130</v>
      </c>
      <c r="D1243" s="36">
        <v>43216</v>
      </c>
      <c r="E1243" s="21" t="s">
        <v>5131</v>
      </c>
      <c r="F1243" s="23"/>
      <c r="G1243" s="23" t="s">
        <v>3665</v>
      </c>
      <c r="H1243" s="24">
        <f>2600000000-2135000000</f>
        <v>465000000</v>
      </c>
      <c r="I1243" s="25" t="e">
        <f>+[8]!Tabla2[[#This Row],[Valor total estimado]]</f>
        <v>#REF!</v>
      </c>
      <c r="J1243" s="23" t="s">
        <v>3579</v>
      </c>
      <c r="K1243" s="23" t="s">
        <v>47</v>
      </c>
      <c r="L1243" s="22"/>
      <c r="M1243" s="22"/>
      <c r="N1243" s="22"/>
      <c r="O1243" s="22"/>
      <c r="P1243" s="26" t="s">
        <v>384</v>
      </c>
      <c r="Q1243" s="26" t="s">
        <v>401</v>
      </c>
      <c r="R1243" s="26" t="s">
        <v>402</v>
      </c>
      <c r="S1243" s="27" t="s">
        <v>5132</v>
      </c>
      <c r="T1243" s="26">
        <v>370107001</v>
      </c>
      <c r="U1243" s="26" t="s">
        <v>404</v>
      </c>
      <c r="V1243" s="28"/>
      <c r="W1243" s="29"/>
      <c r="X1243" s="30"/>
      <c r="Y1243" s="26"/>
      <c r="Z1243" s="29"/>
      <c r="AA1243" s="33" t="str">
        <f t="shared" si="20"/>
        <v/>
      </c>
      <c r="AB1243" s="31"/>
      <c r="AC1243" s="32"/>
      <c r="AD1243" s="32" t="s">
        <v>5133</v>
      </c>
      <c r="AE1243" s="22"/>
      <c r="AF1243" s="26"/>
      <c r="AG1243" s="22"/>
    </row>
    <row r="1244" spans="1:34" ht="90" x14ac:dyDescent="0.25">
      <c r="A1244" s="20" t="s">
        <v>368</v>
      </c>
      <c r="B1244" s="21">
        <v>80111504</v>
      </c>
      <c r="C1244" s="22" t="s">
        <v>390</v>
      </c>
      <c r="D1244" s="36">
        <v>43132</v>
      </c>
      <c r="E1244" s="21" t="s">
        <v>3552</v>
      </c>
      <c r="F1244" s="23" t="s">
        <v>3677</v>
      </c>
      <c r="G1244" s="23" t="s">
        <v>3665</v>
      </c>
      <c r="H1244" s="24">
        <v>22336000</v>
      </c>
      <c r="I1244" s="25" t="e">
        <f>+[8]!Tabla2[[#This Row],[Valor total estimado]]</f>
        <v>#REF!</v>
      </c>
      <c r="J1244" s="23" t="s">
        <v>3579</v>
      </c>
      <c r="K1244" s="23" t="s">
        <v>47</v>
      </c>
      <c r="L1244" s="22" t="s">
        <v>370</v>
      </c>
      <c r="M1244" s="22" t="s">
        <v>49</v>
      </c>
      <c r="N1244" s="22" t="s">
        <v>371</v>
      </c>
      <c r="O1244" s="22" t="s">
        <v>372</v>
      </c>
      <c r="P1244" s="26" t="s">
        <v>391</v>
      </c>
      <c r="Q1244" s="26" t="s">
        <v>392</v>
      </c>
      <c r="R1244" s="26" t="s">
        <v>393</v>
      </c>
      <c r="S1244" s="27">
        <v>20130</v>
      </c>
      <c r="T1244" s="26"/>
      <c r="U1244" s="26"/>
      <c r="V1244" s="28"/>
      <c r="W1244" s="29"/>
      <c r="X1244" s="30"/>
      <c r="Y1244" s="26"/>
      <c r="Z1244" s="29"/>
      <c r="AA1244" s="33" t="str">
        <f t="shared" si="20"/>
        <v/>
      </c>
      <c r="AB1244" s="31"/>
      <c r="AC1244" s="32"/>
      <c r="AD1244" s="32" t="s">
        <v>5134</v>
      </c>
      <c r="AE1244" s="22"/>
      <c r="AF1244" s="26" t="s">
        <v>53</v>
      </c>
      <c r="AG1244" s="22" t="s">
        <v>382</v>
      </c>
    </row>
    <row r="1245" spans="1:34" ht="45" x14ac:dyDescent="0.25">
      <c r="A1245" s="20" t="s">
        <v>368</v>
      </c>
      <c r="B1245" s="21">
        <v>5601500</v>
      </c>
      <c r="C1245" s="22" t="s">
        <v>395</v>
      </c>
      <c r="D1245" s="36">
        <v>43217</v>
      </c>
      <c r="E1245" s="21" t="s">
        <v>4090</v>
      </c>
      <c r="F1245" s="23" t="s">
        <v>3643</v>
      </c>
      <c r="G1245" s="23" t="s">
        <v>3665</v>
      </c>
      <c r="H1245" s="24">
        <v>159800000</v>
      </c>
      <c r="I1245" s="25" t="e">
        <f>+[8]!Tabla2[[#This Row],[Valor total estimado]]</f>
        <v>#REF!</v>
      </c>
      <c r="J1245" s="23" t="s">
        <v>3579</v>
      </c>
      <c r="K1245" s="23" t="s">
        <v>47</v>
      </c>
      <c r="L1245" s="22" t="s">
        <v>396</v>
      </c>
      <c r="M1245" s="22" t="s">
        <v>397</v>
      </c>
      <c r="N1245" s="22" t="s">
        <v>398</v>
      </c>
      <c r="O1245" s="22" t="s">
        <v>399</v>
      </c>
      <c r="P1245" s="26"/>
      <c r="Q1245" s="26"/>
      <c r="R1245" s="26"/>
      <c r="S1245" s="27"/>
      <c r="T1245" s="26"/>
      <c r="U1245" s="26"/>
      <c r="V1245" s="28"/>
      <c r="W1245" s="29"/>
      <c r="X1245" s="30"/>
      <c r="Y1245" s="26"/>
      <c r="Z1245" s="29"/>
      <c r="AA1245" s="33" t="str">
        <f t="shared" si="20"/>
        <v/>
      </c>
      <c r="AB1245" s="31"/>
      <c r="AC1245" s="32"/>
      <c r="AD1245" s="32" t="s">
        <v>5135</v>
      </c>
      <c r="AE1245" s="22"/>
      <c r="AF1245" s="26"/>
      <c r="AG1245" s="22"/>
    </row>
    <row r="1246" spans="1:34" ht="63.75" x14ac:dyDescent="0.25">
      <c r="A1246" s="20" t="s">
        <v>414</v>
      </c>
      <c r="B1246" s="21">
        <v>86121502</v>
      </c>
      <c r="C1246" s="22" t="s">
        <v>5136</v>
      </c>
      <c r="D1246" s="36">
        <v>43101</v>
      </c>
      <c r="E1246" s="21" t="s">
        <v>5137</v>
      </c>
      <c r="F1246" s="23" t="s">
        <v>4185</v>
      </c>
      <c r="G1246" s="23" t="s">
        <v>5138</v>
      </c>
      <c r="H1246" s="24">
        <v>12378434261</v>
      </c>
      <c r="I1246" s="25">
        <v>12378434261</v>
      </c>
      <c r="J1246" s="23" t="s">
        <v>3579</v>
      </c>
      <c r="K1246" s="23" t="s">
        <v>47</v>
      </c>
      <c r="L1246" s="22" t="s">
        <v>444</v>
      </c>
      <c r="M1246" s="22" t="s">
        <v>445</v>
      </c>
      <c r="N1246" s="22" t="s">
        <v>446</v>
      </c>
      <c r="O1246" s="22" t="s">
        <v>447</v>
      </c>
      <c r="P1246" s="26" t="s">
        <v>448</v>
      </c>
      <c r="Q1246" s="26" t="s">
        <v>449</v>
      </c>
      <c r="R1246" s="26" t="s">
        <v>450</v>
      </c>
      <c r="S1246" s="27" t="s">
        <v>451</v>
      </c>
      <c r="T1246" s="26" t="s">
        <v>449</v>
      </c>
      <c r="U1246" s="26" t="s">
        <v>5139</v>
      </c>
      <c r="V1246" s="28">
        <v>8020</v>
      </c>
      <c r="W1246" s="29">
        <v>19976</v>
      </c>
      <c r="X1246" s="30">
        <v>43119</v>
      </c>
      <c r="Y1246" s="26" t="s">
        <v>47</v>
      </c>
      <c r="Z1246" s="29">
        <v>4600008027</v>
      </c>
      <c r="AA1246" s="33">
        <f t="shared" si="20"/>
        <v>1</v>
      </c>
      <c r="AB1246" s="31" t="s">
        <v>5140</v>
      </c>
      <c r="AC1246" s="32">
        <v>43062</v>
      </c>
      <c r="AD1246" s="32" t="s">
        <v>360</v>
      </c>
      <c r="AE1246" s="22"/>
      <c r="AF1246" s="26" t="s">
        <v>5141</v>
      </c>
      <c r="AG1246" s="22" t="s">
        <v>685</v>
      </c>
      <c r="AH1246" t="s">
        <v>5142</v>
      </c>
    </row>
    <row r="1247" spans="1:34" ht="90" x14ac:dyDescent="0.25">
      <c r="A1247" s="20" t="s">
        <v>414</v>
      </c>
      <c r="B1247" s="21">
        <v>86121502</v>
      </c>
      <c r="C1247" s="22" t="s">
        <v>5143</v>
      </c>
      <c r="D1247" s="36">
        <v>43101</v>
      </c>
      <c r="E1247" s="21" t="s">
        <v>5137</v>
      </c>
      <c r="F1247" s="23" t="s">
        <v>4185</v>
      </c>
      <c r="G1247" s="23" t="s">
        <v>5138</v>
      </c>
      <c r="H1247" s="24">
        <v>12947541528</v>
      </c>
      <c r="I1247" s="25">
        <v>12947541528</v>
      </c>
      <c r="J1247" s="23" t="s">
        <v>3579</v>
      </c>
      <c r="K1247" s="23" t="s">
        <v>47</v>
      </c>
      <c r="L1247" s="22" t="s">
        <v>444</v>
      </c>
      <c r="M1247" s="22" t="s">
        <v>445</v>
      </c>
      <c r="N1247" s="22" t="s">
        <v>446</v>
      </c>
      <c r="O1247" s="22" t="s">
        <v>447</v>
      </c>
      <c r="P1247" s="26" t="s">
        <v>448</v>
      </c>
      <c r="Q1247" s="26" t="s">
        <v>449</v>
      </c>
      <c r="R1247" s="26" t="s">
        <v>450</v>
      </c>
      <c r="S1247" s="27" t="s">
        <v>451</v>
      </c>
      <c r="T1247" s="26" t="s">
        <v>449</v>
      </c>
      <c r="U1247" s="26" t="s">
        <v>5139</v>
      </c>
      <c r="V1247" s="28">
        <v>8034</v>
      </c>
      <c r="W1247" s="29">
        <v>19977</v>
      </c>
      <c r="X1247" s="30">
        <v>43119</v>
      </c>
      <c r="Y1247" s="26" t="s">
        <v>47</v>
      </c>
      <c r="Z1247" s="29">
        <v>4600008025</v>
      </c>
      <c r="AA1247" s="33">
        <f t="shared" si="20"/>
        <v>1</v>
      </c>
      <c r="AB1247" s="31" t="s">
        <v>5144</v>
      </c>
      <c r="AC1247" s="32">
        <v>43062</v>
      </c>
      <c r="AD1247" s="32" t="s">
        <v>360</v>
      </c>
      <c r="AE1247" s="22"/>
      <c r="AF1247" s="26" t="s">
        <v>5145</v>
      </c>
      <c r="AG1247" s="22" t="s">
        <v>685</v>
      </c>
      <c r="AH1247" t="s">
        <v>5142</v>
      </c>
    </row>
    <row r="1248" spans="1:34" ht="90" x14ac:dyDescent="0.25">
      <c r="A1248" s="20" t="s">
        <v>414</v>
      </c>
      <c r="B1248" s="21">
        <v>86121502</v>
      </c>
      <c r="C1248" s="22" t="s">
        <v>453</v>
      </c>
      <c r="D1248" s="36">
        <v>43101</v>
      </c>
      <c r="E1248" s="21" t="s">
        <v>5137</v>
      </c>
      <c r="F1248" s="23" t="s">
        <v>4185</v>
      </c>
      <c r="G1248" s="23" t="s">
        <v>5138</v>
      </c>
      <c r="H1248" s="24">
        <v>12101618625</v>
      </c>
      <c r="I1248" s="25">
        <v>12101618625</v>
      </c>
      <c r="J1248" s="23" t="s">
        <v>3579</v>
      </c>
      <c r="K1248" s="23" t="s">
        <v>47</v>
      </c>
      <c r="L1248" s="22" t="s">
        <v>444</v>
      </c>
      <c r="M1248" s="22" t="s">
        <v>445</v>
      </c>
      <c r="N1248" s="22" t="s">
        <v>446</v>
      </c>
      <c r="O1248" s="22" t="s">
        <v>447</v>
      </c>
      <c r="P1248" s="26" t="s">
        <v>448</v>
      </c>
      <c r="Q1248" s="26" t="s">
        <v>449</v>
      </c>
      <c r="R1248" s="26" t="s">
        <v>450</v>
      </c>
      <c r="S1248" s="27" t="s">
        <v>451</v>
      </c>
      <c r="T1248" s="26" t="s">
        <v>449</v>
      </c>
      <c r="U1248" s="26" t="s">
        <v>5139</v>
      </c>
      <c r="V1248" s="28">
        <v>8042</v>
      </c>
      <c r="W1248" s="29">
        <v>19978</v>
      </c>
      <c r="X1248" s="30">
        <v>43122</v>
      </c>
      <c r="Y1248" s="26" t="s">
        <v>47</v>
      </c>
      <c r="Z1248" s="29">
        <v>4600008028</v>
      </c>
      <c r="AA1248" s="33">
        <f t="shared" si="20"/>
        <v>1</v>
      </c>
      <c r="AB1248" s="31" t="s">
        <v>5146</v>
      </c>
      <c r="AC1248" s="32">
        <v>43062</v>
      </c>
      <c r="AD1248" s="32" t="s">
        <v>360</v>
      </c>
      <c r="AE1248" s="22"/>
      <c r="AF1248" s="26" t="s">
        <v>5147</v>
      </c>
      <c r="AG1248" s="22" t="s">
        <v>685</v>
      </c>
      <c r="AH1248" t="s">
        <v>5142</v>
      </c>
    </row>
    <row r="1249" spans="1:34" ht="73.5" x14ac:dyDescent="0.25">
      <c r="A1249" s="20" t="s">
        <v>414</v>
      </c>
      <c r="B1249" s="21">
        <v>86121503</v>
      </c>
      <c r="C1249" s="22" t="s">
        <v>454</v>
      </c>
      <c r="D1249" s="36">
        <v>43101</v>
      </c>
      <c r="E1249" s="21" t="s">
        <v>5137</v>
      </c>
      <c r="F1249" s="23" t="s">
        <v>4185</v>
      </c>
      <c r="G1249" s="23" t="s">
        <v>5138</v>
      </c>
      <c r="H1249" s="24">
        <v>470971544</v>
      </c>
      <c r="I1249" s="25">
        <v>470971544</v>
      </c>
      <c r="J1249" s="23" t="s">
        <v>3579</v>
      </c>
      <c r="K1249" s="23" t="s">
        <v>47</v>
      </c>
      <c r="L1249" s="22" t="s">
        <v>444</v>
      </c>
      <c r="M1249" s="22" t="s">
        <v>445</v>
      </c>
      <c r="N1249" s="22" t="s">
        <v>446</v>
      </c>
      <c r="O1249" s="22" t="s">
        <v>447</v>
      </c>
      <c r="P1249" s="26" t="s">
        <v>448</v>
      </c>
      <c r="Q1249" s="26" t="s">
        <v>449</v>
      </c>
      <c r="R1249" s="26" t="s">
        <v>450</v>
      </c>
      <c r="S1249" s="27" t="s">
        <v>451</v>
      </c>
      <c r="T1249" s="26" t="s">
        <v>449</v>
      </c>
      <c r="U1249" s="26" t="s">
        <v>5139</v>
      </c>
      <c r="V1249" s="28">
        <v>8022</v>
      </c>
      <c r="W1249" s="29">
        <v>19979</v>
      </c>
      <c r="X1249" s="30">
        <v>43119</v>
      </c>
      <c r="Y1249" s="26" t="s">
        <v>47</v>
      </c>
      <c r="Z1249" s="29">
        <v>4600008023</v>
      </c>
      <c r="AA1249" s="33">
        <f t="shared" si="20"/>
        <v>1</v>
      </c>
      <c r="AB1249" s="31" t="s">
        <v>5148</v>
      </c>
      <c r="AC1249" s="32">
        <v>43062</v>
      </c>
      <c r="AD1249" s="32" t="s">
        <v>360</v>
      </c>
      <c r="AE1249" s="22"/>
      <c r="AF1249" s="26" t="s">
        <v>5149</v>
      </c>
      <c r="AG1249" s="22" t="s">
        <v>53</v>
      </c>
      <c r="AH1249" t="s">
        <v>5142</v>
      </c>
    </row>
    <row r="1250" spans="1:34" ht="73.5" x14ac:dyDescent="0.25">
      <c r="A1250" s="20" t="s">
        <v>414</v>
      </c>
      <c r="B1250" s="21">
        <v>86121503</v>
      </c>
      <c r="C1250" s="22" t="s">
        <v>455</v>
      </c>
      <c r="D1250" s="36">
        <v>43101</v>
      </c>
      <c r="E1250" s="21" t="s">
        <v>5137</v>
      </c>
      <c r="F1250" s="23" t="s">
        <v>4185</v>
      </c>
      <c r="G1250" s="23" t="s">
        <v>5138</v>
      </c>
      <c r="H1250" s="24">
        <v>1055808966</v>
      </c>
      <c r="I1250" s="25">
        <v>1055808966</v>
      </c>
      <c r="J1250" s="23" t="s">
        <v>3579</v>
      </c>
      <c r="K1250" s="23" t="s">
        <v>47</v>
      </c>
      <c r="L1250" s="22" t="s">
        <v>444</v>
      </c>
      <c r="M1250" s="22" t="s">
        <v>445</v>
      </c>
      <c r="N1250" s="22" t="s">
        <v>446</v>
      </c>
      <c r="O1250" s="22" t="s">
        <v>447</v>
      </c>
      <c r="P1250" s="26" t="s">
        <v>448</v>
      </c>
      <c r="Q1250" s="26" t="s">
        <v>449</v>
      </c>
      <c r="R1250" s="26" t="s">
        <v>450</v>
      </c>
      <c r="S1250" s="27" t="s">
        <v>451</v>
      </c>
      <c r="T1250" s="26" t="s">
        <v>449</v>
      </c>
      <c r="U1250" s="26" t="s">
        <v>5139</v>
      </c>
      <c r="V1250" s="28">
        <v>8021</v>
      </c>
      <c r="W1250" s="29">
        <v>19980</v>
      </c>
      <c r="X1250" s="30">
        <v>43119</v>
      </c>
      <c r="Y1250" s="26" t="s">
        <v>47</v>
      </c>
      <c r="Z1250" s="29">
        <v>4600008029</v>
      </c>
      <c r="AA1250" s="33">
        <f t="shared" si="20"/>
        <v>1</v>
      </c>
      <c r="AB1250" s="31" t="s">
        <v>5150</v>
      </c>
      <c r="AC1250" s="32">
        <v>43427</v>
      </c>
      <c r="AD1250" s="32" t="s">
        <v>360</v>
      </c>
      <c r="AE1250" s="22"/>
      <c r="AF1250" s="26" t="s">
        <v>5151</v>
      </c>
      <c r="AG1250" s="22" t="s">
        <v>53</v>
      </c>
      <c r="AH1250" t="s">
        <v>5142</v>
      </c>
    </row>
    <row r="1251" spans="1:34" ht="60" x14ac:dyDescent="0.25">
      <c r="A1251" s="20" t="s">
        <v>414</v>
      </c>
      <c r="B1251" s="21">
        <v>86141501</v>
      </c>
      <c r="C1251" s="22" t="s">
        <v>5152</v>
      </c>
      <c r="D1251" s="36">
        <v>43160</v>
      </c>
      <c r="E1251" s="21" t="s">
        <v>5153</v>
      </c>
      <c r="F1251" s="23" t="s">
        <v>3658</v>
      </c>
      <c r="G1251" s="23" t="s">
        <v>5154</v>
      </c>
      <c r="H1251" s="24">
        <v>310998452</v>
      </c>
      <c r="I1251" s="25">
        <v>310998452</v>
      </c>
      <c r="J1251" s="23" t="s">
        <v>3579</v>
      </c>
      <c r="K1251" s="23" t="s">
        <v>47</v>
      </c>
      <c r="L1251" s="22" t="s">
        <v>5155</v>
      </c>
      <c r="M1251" s="22" t="s">
        <v>5156</v>
      </c>
      <c r="N1251" s="22">
        <v>3838561</v>
      </c>
      <c r="O1251" s="22" t="s">
        <v>486</v>
      </c>
      <c r="P1251" s="26" t="s">
        <v>5157</v>
      </c>
      <c r="Q1251" s="26" t="s">
        <v>5158</v>
      </c>
      <c r="R1251" s="26" t="s">
        <v>5159</v>
      </c>
      <c r="S1251" s="27" t="s">
        <v>5160</v>
      </c>
      <c r="T1251" s="26" t="s">
        <v>5161</v>
      </c>
      <c r="U1251" s="26" t="s">
        <v>5162</v>
      </c>
      <c r="V1251" s="28">
        <v>8060</v>
      </c>
      <c r="W1251" s="29">
        <v>20062</v>
      </c>
      <c r="X1251" s="30">
        <v>43165</v>
      </c>
      <c r="Y1251" s="26"/>
      <c r="Z1251" s="29"/>
      <c r="AA1251" s="33">
        <f t="shared" si="20"/>
        <v>0.33</v>
      </c>
      <c r="AB1251" s="31"/>
      <c r="AC1251" s="32"/>
      <c r="AD1251" s="32"/>
      <c r="AE1251" s="22"/>
      <c r="AF1251" s="26" t="s">
        <v>5163</v>
      </c>
      <c r="AG1251" s="22" t="s">
        <v>53</v>
      </c>
      <c r="AH1251" t="s">
        <v>5142</v>
      </c>
    </row>
    <row r="1252" spans="1:34" ht="105" x14ac:dyDescent="0.25">
      <c r="A1252" s="20" t="s">
        <v>414</v>
      </c>
      <c r="B1252" s="21">
        <v>86121504</v>
      </c>
      <c r="C1252" s="22" t="s">
        <v>5164</v>
      </c>
      <c r="D1252" s="36">
        <v>43101</v>
      </c>
      <c r="E1252" s="21" t="s">
        <v>5165</v>
      </c>
      <c r="F1252" s="23" t="s">
        <v>4185</v>
      </c>
      <c r="G1252" s="23" t="s">
        <v>5166</v>
      </c>
      <c r="H1252" s="24">
        <v>640000000</v>
      </c>
      <c r="I1252" s="25">
        <v>640000000</v>
      </c>
      <c r="J1252" s="23" t="s">
        <v>3579</v>
      </c>
      <c r="K1252" s="23" t="s">
        <v>47</v>
      </c>
      <c r="L1252" s="22" t="s">
        <v>436</v>
      </c>
      <c r="M1252" s="22" t="s">
        <v>437</v>
      </c>
      <c r="N1252" s="22">
        <v>3835510</v>
      </c>
      <c r="O1252" s="22" t="s">
        <v>438</v>
      </c>
      <c r="P1252" s="26" t="s">
        <v>5167</v>
      </c>
      <c r="Q1252" s="26" t="s">
        <v>5168</v>
      </c>
      <c r="R1252" s="26" t="s">
        <v>439</v>
      </c>
      <c r="S1252" s="27">
        <v>20179</v>
      </c>
      <c r="T1252" s="26" t="s">
        <v>5168</v>
      </c>
      <c r="U1252" s="26" t="s">
        <v>5169</v>
      </c>
      <c r="V1252" s="28">
        <v>8061</v>
      </c>
      <c r="W1252" s="29">
        <v>20521</v>
      </c>
      <c r="X1252" s="30">
        <v>43126</v>
      </c>
      <c r="Y1252" s="26" t="s">
        <v>47</v>
      </c>
      <c r="Z1252" s="29">
        <v>4600008059</v>
      </c>
      <c r="AA1252" s="33">
        <f t="shared" si="20"/>
        <v>1</v>
      </c>
      <c r="AB1252" s="31" t="s">
        <v>5170</v>
      </c>
      <c r="AC1252" s="32">
        <v>43449</v>
      </c>
      <c r="AD1252" s="32" t="s">
        <v>360</v>
      </c>
      <c r="AE1252" s="22"/>
      <c r="AF1252" s="26" t="s">
        <v>5171</v>
      </c>
      <c r="AG1252" s="22" t="s">
        <v>685</v>
      </c>
      <c r="AH1252" t="s">
        <v>5142</v>
      </c>
    </row>
    <row r="1253" spans="1:34" ht="75" x14ac:dyDescent="0.25">
      <c r="A1253" s="20" t="s">
        <v>414</v>
      </c>
      <c r="B1253" s="21">
        <v>86121504</v>
      </c>
      <c r="C1253" s="22" t="s">
        <v>5172</v>
      </c>
      <c r="D1253" s="36">
        <v>43101</v>
      </c>
      <c r="E1253" s="21" t="s">
        <v>5165</v>
      </c>
      <c r="F1253" s="23" t="s">
        <v>4185</v>
      </c>
      <c r="G1253" s="23" t="s">
        <v>5166</v>
      </c>
      <c r="H1253" s="24">
        <v>786400000</v>
      </c>
      <c r="I1253" s="25">
        <v>786400000</v>
      </c>
      <c r="J1253" s="23" t="s">
        <v>3579</v>
      </c>
      <c r="K1253" s="23" t="s">
        <v>47</v>
      </c>
      <c r="L1253" s="22" t="s">
        <v>436</v>
      </c>
      <c r="M1253" s="22" t="s">
        <v>437</v>
      </c>
      <c r="N1253" s="22">
        <v>3835510</v>
      </c>
      <c r="O1253" s="22" t="s">
        <v>438</v>
      </c>
      <c r="P1253" s="26" t="s">
        <v>5167</v>
      </c>
      <c r="Q1253" s="26" t="s">
        <v>5168</v>
      </c>
      <c r="R1253" s="26" t="s">
        <v>439</v>
      </c>
      <c r="S1253" s="27">
        <v>20179</v>
      </c>
      <c r="T1253" s="26" t="s">
        <v>5168</v>
      </c>
      <c r="U1253" s="26" t="s">
        <v>5169</v>
      </c>
      <c r="V1253" s="28">
        <v>8062</v>
      </c>
      <c r="W1253" s="29">
        <v>20522</v>
      </c>
      <c r="X1253" s="30">
        <v>43126</v>
      </c>
      <c r="Y1253" s="26" t="s">
        <v>47</v>
      </c>
      <c r="Z1253" s="29">
        <v>4600008054</v>
      </c>
      <c r="AA1253" s="33">
        <f t="shared" si="20"/>
        <v>1</v>
      </c>
      <c r="AB1253" s="31" t="s">
        <v>5173</v>
      </c>
      <c r="AC1253" s="32">
        <v>43449</v>
      </c>
      <c r="AD1253" s="32" t="s">
        <v>360</v>
      </c>
      <c r="AE1253" s="22"/>
      <c r="AF1253" s="26" t="s">
        <v>5174</v>
      </c>
      <c r="AG1253" s="22" t="s">
        <v>685</v>
      </c>
      <c r="AH1253" t="s">
        <v>5142</v>
      </c>
    </row>
    <row r="1254" spans="1:34" ht="75" x14ac:dyDescent="0.25">
      <c r="A1254" s="20" t="s">
        <v>414</v>
      </c>
      <c r="B1254" s="21">
        <v>86121504</v>
      </c>
      <c r="C1254" s="22" t="s">
        <v>5175</v>
      </c>
      <c r="D1254" s="36">
        <v>43101</v>
      </c>
      <c r="E1254" s="21" t="s">
        <v>5165</v>
      </c>
      <c r="F1254" s="23" t="s">
        <v>4185</v>
      </c>
      <c r="G1254" s="23" t="s">
        <v>5166</v>
      </c>
      <c r="H1254" s="24">
        <v>713600000</v>
      </c>
      <c r="I1254" s="25">
        <v>713600000</v>
      </c>
      <c r="J1254" s="23" t="s">
        <v>3579</v>
      </c>
      <c r="K1254" s="23" t="s">
        <v>47</v>
      </c>
      <c r="L1254" s="22" t="s">
        <v>436</v>
      </c>
      <c r="M1254" s="22" t="s">
        <v>437</v>
      </c>
      <c r="N1254" s="22">
        <v>3835510</v>
      </c>
      <c r="O1254" s="22" t="s">
        <v>438</v>
      </c>
      <c r="P1254" s="26" t="s">
        <v>5167</v>
      </c>
      <c r="Q1254" s="26" t="s">
        <v>5168</v>
      </c>
      <c r="R1254" s="26" t="s">
        <v>439</v>
      </c>
      <c r="S1254" s="27">
        <v>20179</v>
      </c>
      <c r="T1254" s="26" t="s">
        <v>5168</v>
      </c>
      <c r="U1254" s="26" t="s">
        <v>5169</v>
      </c>
      <c r="V1254" s="28">
        <v>8069</v>
      </c>
      <c r="W1254" s="29">
        <v>20524</v>
      </c>
      <c r="X1254" s="30">
        <v>43126</v>
      </c>
      <c r="Y1254" s="26" t="s">
        <v>47</v>
      </c>
      <c r="Z1254" s="29">
        <v>4600008052</v>
      </c>
      <c r="AA1254" s="33">
        <f t="shared" si="20"/>
        <v>1</v>
      </c>
      <c r="AB1254" s="31" t="s">
        <v>5176</v>
      </c>
      <c r="AC1254" s="32">
        <v>43449</v>
      </c>
      <c r="AD1254" s="32" t="s">
        <v>360</v>
      </c>
      <c r="AE1254" s="22"/>
      <c r="AF1254" s="26" t="s">
        <v>5177</v>
      </c>
      <c r="AG1254" s="22" t="s">
        <v>685</v>
      </c>
      <c r="AH1254" t="s">
        <v>5142</v>
      </c>
    </row>
    <row r="1255" spans="1:34" ht="105" x14ac:dyDescent="0.25">
      <c r="A1255" s="20" t="s">
        <v>414</v>
      </c>
      <c r="B1255" s="21">
        <v>86121504</v>
      </c>
      <c r="C1255" s="22" t="s">
        <v>5178</v>
      </c>
      <c r="D1255" s="36">
        <v>43101</v>
      </c>
      <c r="E1255" s="21" t="s">
        <v>5165</v>
      </c>
      <c r="F1255" s="23" t="s">
        <v>4185</v>
      </c>
      <c r="G1255" s="23" t="s">
        <v>5166</v>
      </c>
      <c r="H1255" s="24" t="s">
        <v>5179</v>
      </c>
      <c r="I1255" s="25">
        <v>729600000</v>
      </c>
      <c r="J1255" s="23" t="s">
        <v>3579</v>
      </c>
      <c r="K1255" s="23" t="s">
        <v>47</v>
      </c>
      <c r="L1255" s="22" t="s">
        <v>436</v>
      </c>
      <c r="M1255" s="22" t="s">
        <v>437</v>
      </c>
      <c r="N1255" s="22">
        <v>3835510</v>
      </c>
      <c r="O1255" s="22" t="s">
        <v>438</v>
      </c>
      <c r="P1255" s="26" t="s">
        <v>5167</v>
      </c>
      <c r="Q1255" s="26" t="s">
        <v>5168</v>
      </c>
      <c r="R1255" s="26" t="s">
        <v>439</v>
      </c>
      <c r="S1255" s="27">
        <v>20179</v>
      </c>
      <c r="T1255" s="26" t="s">
        <v>5168</v>
      </c>
      <c r="U1255" s="26" t="s">
        <v>5169</v>
      </c>
      <c r="V1255" s="28">
        <v>8066</v>
      </c>
      <c r="W1255" s="29">
        <v>20525</v>
      </c>
      <c r="X1255" s="30">
        <v>43126</v>
      </c>
      <c r="Y1255" s="26" t="s">
        <v>47</v>
      </c>
      <c r="Z1255" s="29">
        <v>4600008051</v>
      </c>
      <c r="AA1255" s="33">
        <f t="shared" si="20"/>
        <v>1</v>
      </c>
      <c r="AB1255" s="31" t="s">
        <v>5180</v>
      </c>
      <c r="AC1255" s="32">
        <v>43449</v>
      </c>
      <c r="AD1255" s="32" t="s">
        <v>360</v>
      </c>
      <c r="AE1255" s="22"/>
      <c r="AF1255" s="26" t="s">
        <v>5181</v>
      </c>
      <c r="AG1255" s="22" t="s">
        <v>685</v>
      </c>
      <c r="AH1255" t="s">
        <v>5142</v>
      </c>
    </row>
    <row r="1256" spans="1:34" ht="76.5" x14ac:dyDescent="0.25">
      <c r="A1256" s="20" t="s">
        <v>414</v>
      </c>
      <c r="B1256" s="21">
        <v>86121504</v>
      </c>
      <c r="C1256" s="22" t="s">
        <v>5182</v>
      </c>
      <c r="D1256" s="36">
        <v>43101</v>
      </c>
      <c r="E1256" s="21" t="s">
        <v>5165</v>
      </c>
      <c r="F1256" s="23" t="s">
        <v>4185</v>
      </c>
      <c r="G1256" s="23" t="s">
        <v>5166</v>
      </c>
      <c r="H1256" s="24">
        <v>172000000</v>
      </c>
      <c r="I1256" s="25">
        <v>172000000</v>
      </c>
      <c r="J1256" s="23" t="s">
        <v>3579</v>
      </c>
      <c r="K1256" s="23" t="s">
        <v>47</v>
      </c>
      <c r="L1256" s="22" t="s">
        <v>436</v>
      </c>
      <c r="M1256" s="22" t="s">
        <v>437</v>
      </c>
      <c r="N1256" s="22">
        <v>3835510</v>
      </c>
      <c r="O1256" s="22" t="s">
        <v>438</v>
      </c>
      <c r="P1256" s="26" t="s">
        <v>5167</v>
      </c>
      <c r="Q1256" s="26" t="s">
        <v>5168</v>
      </c>
      <c r="R1256" s="26" t="s">
        <v>439</v>
      </c>
      <c r="S1256" s="27">
        <v>20179</v>
      </c>
      <c r="T1256" s="26" t="s">
        <v>5168</v>
      </c>
      <c r="U1256" s="26" t="s">
        <v>5169</v>
      </c>
      <c r="V1256" s="28">
        <v>8064</v>
      </c>
      <c r="W1256" s="29">
        <v>20526</v>
      </c>
      <c r="X1256" s="30">
        <v>43126</v>
      </c>
      <c r="Y1256" s="26" t="s">
        <v>47</v>
      </c>
      <c r="Z1256" s="29">
        <v>4600008060</v>
      </c>
      <c r="AA1256" s="33">
        <f t="shared" si="20"/>
        <v>1</v>
      </c>
      <c r="AB1256" s="31" t="s">
        <v>5183</v>
      </c>
      <c r="AC1256" s="32">
        <v>43449</v>
      </c>
      <c r="AD1256" s="32" t="s">
        <v>360</v>
      </c>
      <c r="AE1256" s="22"/>
      <c r="AF1256" s="26" t="s">
        <v>5184</v>
      </c>
      <c r="AG1256" s="22" t="s">
        <v>685</v>
      </c>
      <c r="AH1256" t="s">
        <v>5142</v>
      </c>
    </row>
    <row r="1257" spans="1:34" ht="75" x14ac:dyDescent="0.25">
      <c r="A1257" s="20" t="s">
        <v>414</v>
      </c>
      <c r="B1257" s="21">
        <v>86121504</v>
      </c>
      <c r="C1257" s="22" t="s">
        <v>5185</v>
      </c>
      <c r="D1257" s="36">
        <v>43101</v>
      </c>
      <c r="E1257" s="21" t="s">
        <v>5165</v>
      </c>
      <c r="F1257" s="23" t="s">
        <v>4185</v>
      </c>
      <c r="G1257" s="23" t="s">
        <v>5166</v>
      </c>
      <c r="H1257" s="24">
        <v>192800000</v>
      </c>
      <c r="I1257" s="25">
        <v>192800000</v>
      </c>
      <c r="J1257" s="23" t="s">
        <v>3579</v>
      </c>
      <c r="K1257" s="23" t="s">
        <v>47</v>
      </c>
      <c r="L1257" s="22" t="s">
        <v>436</v>
      </c>
      <c r="M1257" s="22" t="s">
        <v>437</v>
      </c>
      <c r="N1257" s="22">
        <v>3835510</v>
      </c>
      <c r="O1257" s="22" t="s">
        <v>438</v>
      </c>
      <c r="P1257" s="26" t="s">
        <v>5167</v>
      </c>
      <c r="Q1257" s="26" t="s">
        <v>5168</v>
      </c>
      <c r="R1257" s="26" t="s">
        <v>439</v>
      </c>
      <c r="S1257" s="27">
        <v>20179</v>
      </c>
      <c r="T1257" s="26" t="s">
        <v>5168</v>
      </c>
      <c r="U1257" s="26" t="s">
        <v>5169</v>
      </c>
      <c r="V1257" s="28">
        <v>8068</v>
      </c>
      <c r="W1257" s="29">
        <v>20527</v>
      </c>
      <c r="X1257" s="30">
        <v>43126</v>
      </c>
      <c r="Y1257" s="26" t="s">
        <v>47</v>
      </c>
      <c r="Z1257" s="29" t="s">
        <v>5186</v>
      </c>
      <c r="AA1257" s="33">
        <f t="shared" si="20"/>
        <v>1</v>
      </c>
      <c r="AB1257" s="31" t="s">
        <v>5187</v>
      </c>
      <c r="AC1257" s="32">
        <v>43449</v>
      </c>
      <c r="AD1257" s="32" t="s">
        <v>360</v>
      </c>
      <c r="AE1257" s="22"/>
      <c r="AF1257" s="26" t="s">
        <v>5188</v>
      </c>
      <c r="AG1257" s="22" t="s">
        <v>685</v>
      </c>
      <c r="AH1257" t="s">
        <v>5142</v>
      </c>
    </row>
    <row r="1258" spans="1:34" ht="89.25" x14ac:dyDescent="0.25">
      <c r="A1258" s="20" t="s">
        <v>414</v>
      </c>
      <c r="B1258" s="21">
        <v>86121504</v>
      </c>
      <c r="C1258" s="22" t="s">
        <v>5189</v>
      </c>
      <c r="D1258" s="36">
        <v>43101</v>
      </c>
      <c r="E1258" s="21" t="s">
        <v>5165</v>
      </c>
      <c r="F1258" s="23" t="s">
        <v>4185</v>
      </c>
      <c r="G1258" s="23" t="s">
        <v>5166</v>
      </c>
      <c r="H1258" s="24">
        <v>530400000</v>
      </c>
      <c r="I1258" s="25">
        <v>530400000</v>
      </c>
      <c r="J1258" s="23" t="s">
        <v>3579</v>
      </c>
      <c r="K1258" s="23" t="s">
        <v>47</v>
      </c>
      <c r="L1258" s="22" t="s">
        <v>436</v>
      </c>
      <c r="M1258" s="22" t="s">
        <v>437</v>
      </c>
      <c r="N1258" s="22">
        <v>3835510</v>
      </c>
      <c r="O1258" s="22" t="s">
        <v>438</v>
      </c>
      <c r="P1258" s="26" t="s">
        <v>5167</v>
      </c>
      <c r="Q1258" s="26" t="s">
        <v>5168</v>
      </c>
      <c r="R1258" s="26" t="s">
        <v>439</v>
      </c>
      <c r="S1258" s="27">
        <v>20179</v>
      </c>
      <c r="T1258" s="26" t="s">
        <v>5168</v>
      </c>
      <c r="U1258" s="26" t="s">
        <v>5190</v>
      </c>
      <c r="V1258" s="28">
        <v>8063</v>
      </c>
      <c r="W1258" s="29">
        <v>20528</v>
      </c>
      <c r="X1258" s="30">
        <v>43126</v>
      </c>
      <c r="Y1258" s="26" t="s">
        <v>47</v>
      </c>
      <c r="Z1258" s="29" t="s">
        <v>5191</v>
      </c>
      <c r="AA1258" s="33">
        <f t="shared" si="20"/>
        <v>1</v>
      </c>
      <c r="AB1258" s="31" t="s">
        <v>5192</v>
      </c>
      <c r="AC1258" s="32">
        <v>43449</v>
      </c>
      <c r="AD1258" s="32" t="s">
        <v>360</v>
      </c>
      <c r="AE1258" s="22"/>
      <c r="AF1258" s="26" t="s">
        <v>5193</v>
      </c>
      <c r="AG1258" s="22" t="s">
        <v>685</v>
      </c>
      <c r="AH1258" t="s">
        <v>5142</v>
      </c>
    </row>
    <row r="1259" spans="1:34" ht="63.75" x14ac:dyDescent="0.25">
      <c r="A1259" s="20" t="s">
        <v>414</v>
      </c>
      <c r="B1259" s="21">
        <v>90121502</v>
      </c>
      <c r="C1259" s="22" t="s">
        <v>461</v>
      </c>
      <c r="D1259" s="36">
        <v>43101</v>
      </c>
      <c r="E1259" s="21" t="s">
        <v>5194</v>
      </c>
      <c r="F1259" s="23" t="s">
        <v>3677</v>
      </c>
      <c r="G1259" s="23" t="s">
        <v>5195</v>
      </c>
      <c r="H1259" s="24">
        <v>108000000</v>
      </c>
      <c r="I1259" s="25">
        <v>108000000</v>
      </c>
      <c r="J1259" s="23" t="s">
        <v>3579</v>
      </c>
      <c r="K1259" s="23" t="s">
        <v>47</v>
      </c>
      <c r="L1259" s="22" t="s">
        <v>5196</v>
      </c>
      <c r="M1259" s="22" t="s">
        <v>49</v>
      </c>
      <c r="N1259" s="22">
        <v>3839997</v>
      </c>
      <c r="O1259" s="22" t="s">
        <v>5197</v>
      </c>
      <c r="P1259" s="26" t="s">
        <v>462</v>
      </c>
      <c r="Q1259" s="26" t="s">
        <v>449</v>
      </c>
      <c r="R1259" s="26" t="s">
        <v>457</v>
      </c>
      <c r="S1259" s="27" t="s">
        <v>458</v>
      </c>
      <c r="T1259" s="26" t="s">
        <v>5198</v>
      </c>
      <c r="U1259" s="26" t="s">
        <v>5199</v>
      </c>
      <c r="V1259" s="28" t="s">
        <v>5200</v>
      </c>
      <c r="W1259" s="29">
        <v>20536</v>
      </c>
      <c r="X1259" s="30">
        <v>43012</v>
      </c>
      <c r="Y1259" s="26" t="s">
        <v>47</v>
      </c>
      <c r="Z1259" s="29">
        <v>4600007506</v>
      </c>
      <c r="AA1259" s="33">
        <f t="shared" si="20"/>
        <v>1</v>
      </c>
      <c r="AB1259" s="31" t="s">
        <v>1657</v>
      </c>
      <c r="AC1259" s="32">
        <v>43465</v>
      </c>
      <c r="AD1259" s="32" t="s">
        <v>360</v>
      </c>
      <c r="AE1259" s="22"/>
      <c r="AF1259" s="26" t="s">
        <v>5201</v>
      </c>
      <c r="AG1259" s="22" t="s">
        <v>53</v>
      </c>
      <c r="AH1259" t="s">
        <v>5142</v>
      </c>
    </row>
    <row r="1260" spans="1:34" ht="63.75" x14ac:dyDescent="0.25">
      <c r="A1260" s="20" t="s">
        <v>414</v>
      </c>
      <c r="B1260" s="21">
        <v>90121502</v>
      </c>
      <c r="C1260" s="22" t="s">
        <v>461</v>
      </c>
      <c r="D1260" s="36">
        <v>43101</v>
      </c>
      <c r="E1260" s="21" t="s">
        <v>5194</v>
      </c>
      <c r="F1260" s="23" t="s">
        <v>3677</v>
      </c>
      <c r="G1260" s="23" t="s">
        <v>5202</v>
      </c>
      <c r="H1260" s="24">
        <v>52000000</v>
      </c>
      <c r="I1260" s="25">
        <v>52000000</v>
      </c>
      <c r="J1260" s="23" t="s">
        <v>3579</v>
      </c>
      <c r="K1260" s="23" t="s">
        <v>47</v>
      </c>
      <c r="L1260" s="22" t="s">
        <v>5196</v>
      </c>
      <c r="M1260" s="22" t="s">
        <v>49</v>
      </c>
      <c r="N1260" s="22">
        <v>3839997</v>
      </c>
      <c r="O1260" s="22" t="s">
        <v>5197</v>
      </c>
      <c r="P1260" s="26" t="s">
        <v>462</v>
      </c>
      <c r="Q1260" s="26" t="s">
        <v>449</v>
      </c>
      <c r="R1260" s="26" t="s">
        <v>457</v>
      </c>
      <c r="S1260" s="27" t="s">
        <v>458</v>
      </c>
      <c r="T1260" s="26" t="s">
        <v>5198</v>
      </c>
      <c r="U1260" s="26" t="s">
        <v>5199</v>
      </c>
      <c r="V1260" s="28" t="s">
        <v>5200</v>
      </c>
      <c r="W1260" s="29">
        <v>20537</v>
      </c>
      <c r="X1260" s="30">
        <v>43012</v>
      </c>
      <c r="Y1260" s="26" t="s">
        <v>47</v>
      </c>
      <c r="Z1260" s="29">
        <v>4600007506</v>
      </c>
      <c r="AA1260" s="33">
        <f t="shared" si="20"/>
        <v>1</v>
      </c>
      <c r="AB1260" s="31" t="s">
        <v>1657</v>
      </c>
      <c r="AC1260" s="32"/>
      <c r="AD1260" s="32" t="s">
        <v>360</v>
      </c>
      <c r="AE1260" s="22"/>
      <c r="AF1260" s="26" t="s">
        <v>5201</v>
      </c>
      <c r="AG1260" s="22" t="s">
        <v>53</v>
      </c>
      <c r="AH1260" t="s">
        <v>5142</v>
      </c>
    </row>
    <row r="1261" spans="1:34" ht="90" x14ac:dyDescent="0.25">
      <c r="A1261" s="20" t="s">
        <v>414</v>
      </c>
      <c r="B1261" s="21">
        <v>80111504</v>
      </c>
      <c r="C1261" s="22" t="s">
        <v>5203</v>
      </c>
      <c r="D1261" s="36">
        <v>43101</v>
      </c>
      <c r="E1261" s="21" t="s">
        <v>5204</v>
      </c>
      <c r="F1261" s="23" t="s">
        <v>4185</v>
      </c>
      <c r="G1261" s="23" t="s">
        <v>5166</v>
      </c>
      <c r="H1261" s="24">
        <v>157958037</v>
      </c>
      <c r="I1261" s="25">
        <v>157958037</v>
      </c>
      <c r="J1261" s="23" t="s">
        <v>3579</v>
      </c>
      <c r="K1261" s="23" t="s">
        <v>47</v>
      </c>
      <c r="L1261" s="22" t="s">
        <v>460</v>
      </c>
      <c r="M1261" s="22" t="s">
        <v>5205</v>
      </c>
      <c r="N1261" s="22">
        <v>3838471</v>
      </c>
      <c r="O1261" s="22" t="s">
        <v>5206</v>
      </c>
      <c r="P1261" s="26" t="s">
        <v>466</v>
      </c>
      <c r="Q1261" s="26" t="s">
        <v>5207</v>
      </c>
      <c r="R1261" s="26" t="s">
        <v>439</v>
      </c>
      <c r="S1261" s="27" t="s">
        <v>440</v>
      </c>
      <c r="T1261" s="26" t="s">
        <v>5208</v>
      </c>
      <c r="U1261" s="26" t="s">
        <v>5209</v>
      </c>
      <c r="V1261" s="28" t="s">
        <v>5210</v>
      </c>
      <c r="W1261" s="29">
        <v>20538</v>
      </c>
      <c r="X1261" s="30">
        <v>43118</v>
      </c>
      <c r="Y1261" s="26" t="s">
        <v>47</v>
      </c>
      <c r="Z1261" s="29">
        <v>4600007999</v>
      </c>
      <c r="AA1261" s="33">
        <f t="shared" si="20"/>
        <v>1</v>
      </c>
      <c r="AB1261" s="31" t="s">
        <v>5211</v>
      </c>
      <c r="AC1261" s="32"/>
      <c r="AD1261" s="32" t="s">
        <v>360</v>
      </c>
      <c r="AE1261" s="22"/>
      <c r="AF1261" s="26" t="s">
        <v>5212</v>
      </c>
      <c r="AG1261" s="22" t="s">
        <v>53</v>
      </c>
      <c r="AH1261" t="s">
        <v>5142</v>
      </c>
    </row>
    <row r="1262" spans="1:34" ht="67.5" x14ac:dyDescent="0.25">
      <c r="A1262" s="20" t="s">
        <v>414</v>
      </c>
      <c r="B1262" s="21">
        <v>78111808</v>
      </c>
      <c r="C1262" s="22" t="s">
        <v>2543</v>
      </c>
      <c r="D1262" s="36">
        <v>43101</v>
      </c>
      <c r="E1262" s="21" t="s">
        <v>5213</v>
      </c>
      <c r="F1262" s="23" t="s">
        <v>3591</v>
      </c>
      <c r="G1262" s="23" t="s">
        <v>5166</v>
      </c>
      <c r="H1262" s="24">
        <v>85000000</v>
      </c>
      <c r="I1262" s="25">
        <v>85000000</v>
      </c>
      <c r="J1262" s="23" t="s">
        <v>3579</v>
      </c>
      <c r="K1262" s="23" t="s">
        <v>47</v>
      </c>
      <c r="L1262" s="22" t="s">
        <v>5214</v>
      </c>
      <c r="M1262" s="22" t="s">
        <v>5215</v>
      </c>
      <c r="N1262" s="22">
        <v>3835234</v>
      </c>
      <c r="O1262" s="22" t="s">
        <v>469</v>
      </c>
      <c r="P1262" s="26" t="s">
        <v>470</v>
      </c>
      <c r="Q1262" s="26" t="s">
        <v>471</v>
      </c>
      <c r="R1262" s="26" t="s">
        <v>472</v>
      </c>
      <c r="S1262" s="27">
        <v>20174001</v>
      </c>
      <c r="T1262" s="26" t="s">
        <v>473</v>
      </c>
      <c r="U1262" s="26" t="s">
        <v>474</v>
      </c>
      <c r="V1262" s="28" t="s">
        <v>5216</v>
      </c>
      <c r="W1262" s="29">
        <v>20611</v>
      </c>
      <c r="X1262" s="30">
        <v>43116</v>
      </c>
      <c r="Y1262" s="26" t="s">
        <v>5217</v>
      </c>
      <c r="Z1262" s="29">
        <v>4600008068</v>
      </c>
      <c r="AA1262" s="33">
        <f t="shared" si="20"/>
        <v>1</v>
      </c>
      <c r="AB1262" s="31" t="s">
        <v>5218</v>
      </c>
      <c r="AC1262" s="32"/>
      <c r="AD1262" s="32" t="s">
        <v>360</v>
      </c>
      <c r="AE1262" s="22"/>
      <c r="AF1262" s="26" t="s">
        <v>5219</v>
      </c>
      <c r="AG1262" s="22" t="s">
        <v>53</v>
      </c>
      <c r="AH1262" t="s">
        <v>5142</v>
      </c>
    </row>
    <row r="1263" spans="1:34" ht="135" x14ac:dyDescent="0.25">
      <c r="A1263" s="20" t="s">
        <v>414</v>
      </c>
      <c r="B1263" s="21">
        <v>80111620</v>
      </c>
      <c r="C1263" s="22" t="s">
        <v>5220</v>
      </c>
      <c r="D1263" s="36">
        <v>43101</v>
      </c>
      <c r="E1263" s="21" t="s">
        <v>5221</v>
      </c>
      <c r="F1263" s="23" t="s">
        <v>4144</v>
      </c>
      <c r="G1263" s="23" t="s">
        <v>5222</v>
      </c>
      <c r="H1263" s="24">
        <v>119963346</v>
      </c>
      <c r="I1263" s="25">
        <v>119963346</v>
      </c>
      <c r="J1263" s="23" t="s">
        <v>3579</v>
      </c>
      <c r="K1263" s="23" t="s">
        <v>47</v>
      </c>
      <c r="L1263" s="22" t="s">
        <v>5223</v>
      </c>
      <c r="M1263" s="22" t="s">
        <v>5224</v>
      </c>
      <c r="N1263" s="22" t="s">
        <v>5225</v>
      </c>
      <c r="O1263" s="22" t="s">
        <v>465</v>
      </c>
      <c r="P1263" s="26" t="s">
        <v>466</v>
      </c>
      <c r="Q1263" s="26" t="s">
        <v>467</v>
      </c>
      <c r="R1263" s="26" t="s">
        <v>5226</v>
      </c>
      <c r="S1263" s="27" t="s">
        <v>5227</v>
      </c>
      <c r="T1263" s="26" t="s">
        <v>5228</v>
      </c>
      <c r="U1263" s="26" t="s">
        <v>5229</v>
      </c>
      <c r="V1263" s="28">
        <v>8053</v>
      </c>
      <c r="W1263" s="29">
        <v>20685</v>
      </c>
      <c r="X1263" s="30">
        <v>43126</v>
      </c>
      <c r="Y1263" s="26" t="s">
        <v>47</v>
      </c>
      <c r="Z1263" s="29" t="s">
        <v>5230</v>
      </c>
      <c r="AA1263" s="33">
        <f t="shared" si="20"/>
        <v>1</v>
      </c>
      <c r="AB1263" s="31" t="s">
        <v>5231</v>
      </c>
      <c r="AC1263" s="32">
        <v>43829</v>
      </c>
      <c r="AD1263" s="32" t="s">
        <v>360</v>
      </c>
      <c r="AE1263" s="22"/>
      <c r="AF1263" s="26" t="s">
        <v>5232</v>
      </c>
      <c r="AG1263" s="22" t="s">
        <v>685</v>
      </c>
      <c r="AH1263" t="s">
        <v>5233</v>
      </c>
    </row>
    <row r="1264" spans="1:34" ht="135" x14ac:dyDescent="0.25">
      <c r="A1264" s="20" t="s">
        <v>414</v>
      </c>
      <c r="B1264" s="21">
        <v>80111620</v>
      </c>
      <c r="C1264" s="22" t="s">
        <v>5234</v>
      </c>
      <c r="D1264" s="36">
        <v>43101</v>
      </c>
      <c r="E1264" s="21" t="s">
        <v>5221</v>
      </c>
      <c r="F1264" s="23" t="s">
        <v>4144</v>
      </c>
      <c r="G1264" s="23" t="s">
        <v>5222</v>
      </c>
      <c r="H1264" s="24">
        <v>119963346</v>
      </c>
      <c r="I1264" s="25">
        <v>119963346</v>
      </c>
      <c r="J1264" s="23" t="s">
        <v>3579</v>
      </c>
      <c r="K1264" s="23" t="s">
        <v>47</v>
      </c>
      <c r="L1264" s="22" t="s">
        <v>5223</v>
      </c>
      <c r="M1264" s="22" t="s">
        <v>5224</v>
      </c>
      <c r="N1264" s="22" t="s">
        <v>5225</v>
      </c>
      <c r="O1264" s="22" t="s">
        <v>465</v>
      </c>
      <c r="P1264" s="26" t="s">
        <v>466</v>
      </c>
      <c r="Q1264" s="26" t="s">
        <v>467</v>
      </c>
      <c r="R1264" s="26" t="s">
        <v>5226</v>
      </c>
      <c r="S1264" s="27" t="s">
        <v>5227</v>
      </c>
      <c r="T1264" s="26" t="s">
        <v>5228</v>
      </c>
      <c r="U1264" s="26" t="s">
        <v>5229</v>
      </c>
      <c r="V1264" s="28">
        <v>8054</v>
      </c>
      <c r="W1264" s="29">
        <v>20686</v>
      </c>
      <c r="X1264" s="30">
        <v>43126</v>
      </c>
      <c r="Y1264" s="26" t="s">
        <v>47</v>
      </c>
      <c r="Z1264" s="29" t="s">
        <v>5235</v>
      </c>
      <c r="AA1264" s="33">
        <f t="shared" si="20"/>
        <v>1</v>
      </c>
      <c r="AB1264" s="31" t="s">
        <v>5236</v>
      </c>
      <c r="AC1264" s="32">
        <v>43829</v>
      </c>
      <c r="AD1264" s="32" t="s">
        <v>360</v>
      </c>
      <c r="AE1264" s="22"/>
      <c r="AF1264" s="26" t="s">
        <v>5237</v>
      </c>
      <c r="AG1264" s="22" t="s">
        <v>685</v>
      </c>
      <c r="AH1264" t="s">
        <v>5233</v>
      </c>
    </row>
    <row r="1265" spans="1:34" ht="135" x14ac:dyDescent="0.25">
      <c r="A1265" s="20" t="s">
        <v>414</v>
      </c>
      <c r="B1265" s="21">
        <v>80111620</v>
      </c>
      <c r="C1265" s="22" t="s">
        <v>5238</v>
      </c>
      <c r="D1265" s="36">
        <v>43101</v>
      </c>
      <c r="E1265" s="21" t="s">
        <v>5221</v>
      </c>
      <c r="F1265" s="23" t="s">
        <v>4144</v>
      </c>
      <c r="G1265" s="23" t="s">
        <v>5222</v>
      </c>
      <c r="H1265" s="24">
        <v>90206754</v>
      </c>
      <c r="I1265" s="25">
        <v>90206754</v>
      </c>
      <c r="J1265" s="23" t="s">
        <v>3579</v>
      </c>
      <c r="K1265" s="23" t="s">
        <v>47</v>
      </c>
      <c r="L1265" s="22" t="s">
        <v>5223</v>
      </c>
      <c r="M1265" s="22" t="s">
        <v>5224</v>
      </c>
      <c r="N1265" s="22" t="s">
        <v>5225</v>
      </c>
      <c r="O1265" s="22" t="s">
        <v>465</v>
      </c>
      <c r="P1265" s="26" t="s">
        <v>466</v>
      </c>
      <c r="Q1265" s="26" t="s">
        <v>467</v>
      </c>
      <c r="R1265" s="26" t="s">
        <v>5226</v>
      </c>
      <c r="S1265" s="27" t="s">
        <v>5227</v>
      </c>
      <c r="T1265" s="26" t="s">
        <v>5228</v>
      </c>
      <c r="U1265" s="26" t="s">
        <v>5229</v>
      </c>
      <c r="V1265" s="28">
        <v>8055</v>
      </c>
      <c r="W1265" s="29">
        <v>20687</v>
      </c>
      <c r="X1265" s="30">
        <v>43126</v>
      </c>
      <c r="Y1265" s="26" t="s">
        <v>47</v>
      </c>
      <c r="Z1265" s="29" t="s">
        <v>5239</v>
      </c>
      <c r="AA1265" s="33">
        <f t="shared" si="20"/>
        <v>1</v>
      </c>
      <c r="AB1265" s="31" t="s">
        <v>5240</v>
      </c>
      <c r="AC1265" s="32">
        <v>43829</v>
      </c>
      <c r="AD1265" s="32" t="s">
        <v>360</v>
      </c>
      <c r="AE1265" s="22"/>
      <c r="AF1265" s="26" t="s">
        <v>5232</v>
      </c>
      <c r="AG1265" s="22" t="s">
        <v>685</v>
      </c>
      <c r="AH1265" t="s">
        <v>5233</v>
      </c>
    </row>
    <row r="1266" spans="1:34" ht="135" x14ac:dyDescent="0.25">
      <c r="A1266" s="20" t="s">
        <v>414</v>
      </c>
      <c r="B1266" s="21">
        <v>86131901</v>
      </c>
      <c r="C1266" s="22" t="s">
        <v>491</v>
      </c>
      <c r="D1266" s="36">
        <v>43101</v>
      </c>
      <c r="E1266" s="21" t="s">
        <v>5137</v>
      </c>
      <c r="F1266" s="23" t="s">
        <v>4185</v>
      </c>
      <c r="G1266" s="23" t="s">
        <v>5202</v>
      </c>
      <c r="H1266" s="24">
        <v>3500000000</v>
      </c>
      <c r="I1266" s="25">
        <v>3500000000</v>
      </c>
      <c r="J1266" s="23" t="s">
        <v>3579</v>
      </c>
      <c r="K1266" s="23" t="s">
        <v>47</v>
      </c>
      <c r="L1266" s="22" t="s">
        <v>484</v>
      </c>
      <c r="M1266" s="22" t="s">
        <v>485</v>
      </c>
      <c r="N1266" s="22">
        <v>3838561</v>
      </c>
      <c r="O1266" s="22" t="s">
        <v>486</v>
      </c>
      <c r="P1266" s="26" t="s">
        <v>426</v>
      </c>
      <c r="Q1266" s="26" t="s">
        <v>492</v>
      </c>
      <c r="R1266" s="26" t="s">
        <v>493</v>
      </c>
      <c r="S1266" s="27" t="s">
        <v>494</v>
      </c>
      <c r="T1266" s="26" t="s">
        <v>495</v>
      </c>
      <c r="U1266" s="26" t="s">
        <v>5241</v>
      </c>
      <c r="V1266" s="28">
        <v>8067</v>
      </c>
      <c r="W1266" s="29">
        <v>20798</v>
      </c>
      <c r="X1266" s="30">
        <v>43126</v>
      </c>
      <c r="Y1266" s="26" t="s">
        <v>47</v>
      </c>
      <c r="Z1266" s="29" t="s">
        <v>5242</v>
      </c>
      <c r="AA1266" s="33">
        <f t="shared" si="20"/>
        <v>1</v>
      </c>
      <c r="AB1266" s="31" t="s">
        <v>5243</v>
      </c>
      <c r="AC1266" s="32">
        <v>43373</v>
      </c>
      <c r="AD1266" s="32" t="s">
        <v>360</v>
      </c>
      <c r="AE1266" s="22"/>
      <c r="AF1266" s="26" t="s">
        <v>5244</v>
      </c>
      <c r="AG1266" s="22" t="s">
        <v>424</v>
      </c>
      <c r="AH1266" t="s">
        <v>5142</v>
      </c>
    </row>
    <row r="1267" spans="1:34" ht="135" x14ac:dyDescent="0.25">
      <c r="A1267" s="20" t="s">
        <v>414</v>
      </c>
      <c r="B1267" s="21">
        <v>85101706</v>
      </c>
      <c r="C1267" s="22" t="s">
        <v>5245</v>
      </c>
      <c r="D1267" s="36">
        <v>43101</v>
      </c>
      <c r="E1267" s="21" t="s">
        <v>5246</v>
      </c>
      <c r="F1267" s="23" t="s">
        <v>3677</v>
      </c>
      <c r="G1267" s="23" t="s">
        <v>5202</v>
      </c>
      <c r="H1267" s="24">
        <v>128749500</v>
      </c>
      <c r="I1267" s="25">
        <v>128749500</v>
      </c>
      <c r="J1267" s="23" t="s">
        <v>3579</v>
      </c>
      <c r="K1267" s="23" t="s">
        <v>47</v>
      </c>
      <c r="L1267" s="22" t="s">
        <v>460</v>
      </c>
      <c r="M1267" s="22" t="s">
        <v>5205</v>
      </c>
      <c r="N1267" s="22">
        <v>3838470</v>
      </c>
      <c r="O1267" s="22" t="s">
        <v>5247</v>
      </c>
      <c r="P1267" s="26" t="s">
        <v>462</v>
      </c>
      <c r="Q1267" s="26" t="s">
        <v>5248</v>
      </c>
      <c r="R1267" s="26" t="s">
        <v>5249</v>
      </c>
      <c r="S1267" s="27" t="s">
        <v>5250</v>
      </c>
      <c r="T1267" s="26" t="s">
        <v>5251</v>
      </c>
      <c r="U1267" s="26" t="s">
        <v>5252</v>
      </c>
      <c r="V1267" s="28" t="s">
        <v>5253</v>
      </c>
      <c r="W1267" s="29">
        <v>20887</v>
      </c>
      <c r="X1267" s="30">
        <v>43047</v>
      </c>
      <c r="Y1267" s="26" t="s">
        <v>47</v>
      </c>
      <c r="Z1267" s="29" t="s">
        <v>5254</v>
      </c>
      <c r="AA1267" s="33">
        <f t="shared" si="20"/>
        <v>1</v>
      </c>
      <c r="AB1267" s="31" t="s">
        <v>5255</v>
      </c>
      <c r="AC1267" s="32"/>
      <c r="AD1267" s="32" t="s">
        <v>360</v>
      </c>
      <c r="AE1267" s="22"/>
      <c r="AF1267" s="26" t="s">
        <v>5256</v>
      </c>
      <c r="AG1267" s="22" t="s">
        <v>53</v>
      </c>
      <c r="AH1267" t="s">
        <v>5142</v>
      </c>
    </row>
    <row r="1268" spans="1:34" ht="120" x14ac:dyDescent="0.25">
      <c r="A1268" s="20" t="s">
        <v>414</v>
      </c>
      <c r="B1268" s="21">
        <v>80111620</v>
      </c>
      <c r="C1268" s="22" t="s">
        <v>5257</v>
      </c>
      <c r="D1268" s="36">
        <v>43101</v>
      </c>
      <c r="E1268" s="21" t="s">
        <v>5194</v>
      </c>
      <c r="F1268" s="23" t="s">
        <v>3643</v>
      </c>
      <c r="G1268" s="23" t="s">
        <v>5202</v>
      </c>
      <c r="H1268" s="24">
        <v>33000000000</v>
      </c>
      <c r="I1268" s="25">
        <v>33000000000</v>
      </c>
      <c r="J1268" s="23" t="s">
        <v>3579</v>
      </c>
      <c r="K1268" s="23" t="s">
        <v>47</v>
      </c>
      <c r="L1268" s="22" t="s">
        <v>460</v>
      </c>
      <c r="M1268" s="22" t="s">
        <v>5205</v>
      </c>
      <c r="N1268" s="22">
        <v>3838470</v>
      </c>
      <c r="O1268" s="22" t="s">
        <v>5247</v>
      </c>
      <c r="P1268" s="26" t="s">
        <v>462</v>
      </c>
      <c r="Q1268" s="26" t="s">
        <v>5248</v>
      </c>
      <c r="R1268" s="26" t="s">
        <v>5258</v>
      </c>
      <c r="S1268" s="27" t="s">
        <v>458</v>
      </c>
      <c r="T1268" s="26" t="s">
        <v>5251</v>
      </c>
      <c r="U1268" s="26" t="s">
        <v>459</v>
      </c>
      <c r="V1268" s="28" t="s">
        <v>5259</v>
      </c>
      <c r="W1268" s="29">
        <v>20889</v>
      </c>
      <c r="X1268" s="30">
        <v>43062</v>
      </c>
      <c r="Y1268" s="26" t="s">
        <v>5260</v>
      </c>
      <c r="Z1268" s="29" t="s">
        <v>5261</v>
      </c>
      <c r="AA1268" s="33">
        <f t="shared" si="20"/>
        <v>1</v>
      </c>
      <c r="AB1268" s="31" t="s">
        <v>5262</v>
      </c>
      <c r="AC1268" s="32">
        <v>43366</v>
      </c>
      <c r="AD1268" s="32" t="s">
        <v>360</v>
      </c>
      <c r="AE1268" s="22"/>
      <c r="AF1268" s="26" t="s">
        <v>460</v>
      </c>
      <c r="AG1268" s="22" t="s">
        <v>53</v>
      </c>
      <c r="AH1268" t="s">
        <v>5142</v>
      </c>
    </row>
    <row r="1269" spans="1:34" ht="90" x14ac:dyDescent="0.25">
      <c r="A1269" s="20" t="s">
        <v>414</v>
      </c>
      <c r="B1269" s="21">
        <v>86121502</v>
      </c>
      <c r="C1269" s="22" t="s">
        <v>452</v>
      </c>
      <c r="D1269" s="36">
        <v>43101</v>
      </c>
      <c r="E1269" s="21" t="s">
        <v>5137</v>
      </c>
      <c r="F1269" s="23" t="s">
        <v>4185</v>
      </c>
      <c r="G1269" s="23" t="s">
        <v>5202</v>
      </c>
      <c r="H1269" s="24">
        <v>5294838050</v>
      </c>
      <c r="I1269" s="25">
        <v>5294838050</v>
      </c>
      <c r="J1269" s="23" t="s">
        <v>3579</v>
      </c>
      <c r="K1269" s="23" t="s">
        <v>47</v>
      </c>
      <c r="L1269" s="22" t="s">
        <v>444</v>
      </c>
      <c r="M1269" s="22" t="s">
        <v>445</v>
      </c>
      <c r="N1269" s="22" t="s">
        <v>446</v>
      </c>
      <c r="O1269" s="22" t="s">
        <v>447</v>
      </c>
      <c r="P1269" s="26" t="s">
        <v>448</v>
      </c>
      <c r="Q1269" s="26" t="s">
        <v>449</v>
      </c>
      <c r="R1269" s="26" t="s">
        <v>450</v>
      </c>
      <c r="S1269" s="27" t="s">
        <v>451</v>
      </c>
      <c r="T1269" s="26" t="s">
        <v>449</v>
      </c>
      <c r="U1269" s="26" t="s">
        <v>5139</v>
      </c>
      <c r="V1269" s="28">
        <v>8076</v>
      </c>
      <c r="W1269" s="29">
        <v>20914</v>
      </c>
      <c r="X1269" s="30">
        <v>43126</v>
      </c>
      <c r="Y1269" s="26" t="s">
        <v>47</v>
      </c>
      <c r="Z1269" s="29" t="s">
        <v>5263</v>
      </c>
      <c r="AA1269" s="33">
        <f t="shared" si="20"/>
        <v>1</v>
      </c>
      <c r="AB1269" s="31" t="s">
        <v>5264</v>
      </c>
      <c r="AC1269" s="32">
        <v>43427</v>
      </c>
      <c r="AD1269" s="32" t="s">
        <v>360</v>
      </c>
      <c r="AE1269" s="22"/>
      <c r="AF1269" s="26" t="s">
        <v>5265</v>
      </c>
      <c r="AG1269" s="22" t="s">
        <v>53</v>
      </c>
      <c r="AH1269" t="s">
        <v>5142</v>
      </c>
    </row>
    <row r="1270" spans="1:34" ht="120" x14ac:dyDescent="0.25">
      <c r="A1270" s="20" t="s">
        <v>414</v>
      </c>
      <c r="B1270" s="21">
        <v>86111602</v>
      </c>
      <c r="C1270" s="22" t="s">
        <v>5266</v>
      </c>
      <c r="D1270" s="36">
        <v>43101</v>
      </c>
      <c r="E1270" s="21" t="s">
        <v>5267</v>
      </c>
      <c r="F1270" s="23" t="s">
        <v>3677</v>
      </c>
      <c r="G1270" s="23" t="s">
        <v>5268</v>
      </c>
      <c r="H1270" s="24">
        <v>128689730</v>
      </c>
      <c r="I1270" s="25">
        <v>128689730</v>
      </c>
      <c r="J1270" s="23" t="s">
        <v>3579</v>
      </c>
      <c r="K1270" s="23" t="s">
        <v>47</v>
      </c>
      <c r="L1270" s="22" t="s">
        <v>475</v>
      </c>
      <c r="M1270" s="22" t="s">
        <v>476</v>
      </c>
      <c r="N1270" s="22">
        <v>3835132</v>
      </c>
      <c r="O1270" s="22" t="s">
        <v>5269</v>
      </c>
      <c r="P1270" s="26" t="s">
        <v>5270</v>
      </c>
      <c r="Q1270" s="26" t="s">
        <v>482</v>
      </c>
      <c r="R1270" s="26" t="s">
        <v>479</v>
      </c>
      <c r="S1270" s="27" t="s">
        <v>5271</v>
      </c>
      <c r="T1270" s="26" t="s">
        <v>482</v>
      </c>
      <c r="U1270" s="26" t="s">
        <v>483</v>
      </c>
      <c r="V1270" s="28">
        <v>6911</v>
      </c>
      <c r="W1270" s="29">
        <v>20933</v>
      </c>
      <c r="X1270" s="30">
        <v>42863</v>
      </c>
      <c r="Y1270" s="26" t="s">
        <v>47</v>
      </c>
      <c r="Z1270" s="29" t="s">
        <v>5272</v>
      </c>
      <c r="AA1270" s="33">
        <f t="shared" si="20"/>
        <v>1</v>
      </c>
      <c r="AB1270" s="31" t="s">
        <v>1039</v>
      </c>
      <c r="AC1270" s="32">
        <v>43251</v>
      </c>
      <c r="AD1270" s="32" t="s">
        <v>360</v>
      </c>
      <c r="AE1270" s="22"/>
      <c r="AF1270" s="26" t="s">
        <v>5273</v>
      </c>
      <c r="AG1270" s="22" t="s">
        <v>53</v>
      </c>
      <c r="AH1270" t="s">
        <v>5142</v>
      </c>
    </row>
    <row r="1271" spans="1:34" ht="90" x14ac:dyDescent="0.25">
      <c r="A1271" s="20" t="s">
        <v>414</v>
      </c>
      <c r="B1271" s="21">
        <v>86111602</v>
      </c>
      <c r="C1271" s="22" t="s">
        <v>5274</v>
      </c>
      <c r="D1271" s="36">
        <v>43101</v>
      </c>
      <c r="E1271" s="21" t="s">
        <v>5267</v>
      </c>
      <c r="F1271" s="23" t="s">
        <v>5275</v>
      </c>
      <c r="G1271" s="23" t="s">
        <v>5268</v>
      </c>
      <c r="H1271" s="24">
        <v>495000000</v>
      </c>
      <c r="I1271" s="25">
        <v>495000000</v>
      </c>
      <c r="J1271" s="23" t="s">
        <v>3579</v>
      </c>
      <c r="K1271" s="23" t="s">
        <v>47</v>
      </c>
      <c r="L1271" s="22" t="s">
        <v>475</v>
      </c>
      <c r="M1271" s="22" t="s">
        <v>476</v>
      </c>
      <c r="N1271" s="22">
        <v>3835132</v>
      </c>
      <c r="O1271" s="22" t="s">
        <v>5269</v>
      </c>
      <c r="P1271" s="26" t="s">
        <v>477</v>
      </c>
      <c r="Q1271" s="26" t="s">
        <v>478</v>
      </c>
      <c r="R1271" s="26" t="s">
        <v>5276</v>
      </c>
      <c r="S1271" s="27" t="s">
        <v>443</v>
      </c>
      <c r="T1271" s="26" t="s">
        <v>478</v>
      </c>
      <c r="U1271" s="26" t="s">
        <v>480</v>
      </c>
      <c r="V1271" s="28">
        <v>6919</v>
      </c>
      <c r="W1271" s="29">
        <v>20934</v>
      </c>
      <c r="X1271" s="30">
        <v>42863</v>
      </c>
      <c r="Y1271" s="26" t="s">
        <v>47</v>
      </c>
      <c r="Z1271" s="29" t="s">
        <v>5277</v>
      </c>
      <c r="AA1271" s="33">
        <f t="shared" si="20"/>
        <v>1</v>
      </c>
      <c r="AB1271" s="31" t="s">
        <v>481</v>
      </c>
      <c r="AC1271" s="32">
        <v>43251</v>
      </c>
      <c r="AD1271" s="32" t="s">
        <v>360</v>
      </c>
      <c r="AE1271" s="22"/>
      <c r="AF1271" s="26" t="s">
        <v>475</v>
      </c>
      <c r="AG1271" s="22" t="s">
        <v>424</v>
      </c>
      <c r="AH1271" t="s">
        <v>5278</v>
      </c>
    </row>
    <row r="1272" spans="1:34" ht="105" x14ac:dyDescent="0.25">
      <c r="A1272" s="20" t="s">
        <v>414</v>
      </c>
      <c r="B1272" s="21" t="s">
        <v>5279</v>
      </c>
      <c r="C1272" s="22" t="s">
        <v>5280</v>
      </c>
      <c r="D1272" s="36">
        <v>43101</v>
      </c>
      <c r="E1272" s="21" t="s">
        <v>5267</v>
      </c>
      <c r="F1272" s="23" t="s">
        <v>5275</v>
      </c>
      <c r="G1272" s="23" t="s">
        <v>5268</v>
      </c>
      <c r="H1272" s="24">
        <v>482784018</v>
      </c>
      <c r="I1272" s="25">
        <v>482784018</v>
      </c>
      <c r="J1272" s="23" t="s">
        <v>3579</v>
      </c>
      <c r="K1272" s="23" t="s">
        <v>47</v>
      </c>
      <c r="L1272" s="22" t="s">
        <v>5223</v>
      </c>
      <c r="M1272" s="22" t="s">
        <v>5224</v>
      </c>
      <c r="N1272" s="22" t="s">
        <v>5225</v>
      </c>
      <c r="O1272" s="22" t="s">
        <v>465</v>
      </c>
      <c r="P1272" s="26" t="s">
        <v>5281</v>
      </c>
      <c r="Q1272" s="26" t="s">
        <v>5282</v>
      </c>
      <c r="R1272" s="26" t="s">
        <v>5283</v>
      </c>
      <c r="S1272" s="27" t="s">
        <v>468</v>
      </c>
      <c r="T1272" s="26" t="s">
        <v>5282</v>
      </c>
      <c r="U1272" s="26" t="s">
        <v>5284</v>
      </c>
      <c r="V1272" s="28">
        <v>7159</v>
      </c>
      <c r="W1272" s="29">
        <v>20935</v>
      </c>
      <c r="X1272" s="30">
        <v>42907</v>
      </c>
      <c r="Y1272" s="26" t="s">
        <v>47</v>
      </c>
      <c r="Z1272" s="29" t="s">
        <v>5285</v>
      </c>
      <c r="AA1272" s="33">
        <f t="shared" si="20"/>
        <v>1</v>
      </c>
      <c r="AB1272" s="31" t="s">
        <v>5286</v>
      </c>
      <c r="AC1272" s="32">
        <v>43164</v>
      </c>
      <c r="AD1272" s="32" t="s">
        <v>360</v>
      </c>
      <c r="AE1272" s="22"/>
      <c r="AF1272" s="26" t="s">
        <v>5287</v>
      </c>
      <c r="AG1272" s="22" t="s">
        <v>424</v>
      </c>
      <c r="AH1272" t="s">
        <v>5288</v>
      </c>
    </row>
    <row r="1273" spans="1:34" ht="150" x14ac:dyDescent="0.25">
      <c r="A1273" s="20" t="s">
        <v>414</v>
      </c>
      <c r="B1273" s="21">
        <v>43222612</v>
      </c>
      <c r="C1273" s="22" t="s">
        <v>5289</v>
      </c>
      <c r="D1273" s="36">
        <v>43132</v>
      </c>
      <c r="E1273" s="21" t="s">
        <v>5290</v>
      </c>
      <c r="F1273" s="23" t="s">
        <v>5275</v>
      </c>
      <c r="G1273" s="23" t="s">
        <v>5268</v>
      </c>
      <c r="H1273" s="24">
        <v>1159468085</v>
      </c>
      <c r="I1273" s="25">
        <v>1159468085</v>
      </c>
      <c r="J1273" s="23" t="s">
        <v>3579</v>
      </c>
      <c r="K1273" s="23" t="s">
        <v>47</v>
      </c>
      <c r="L1273" s="22" t="s">
        <v>5223</v>
      </c>
      <c r="M1273" s="22" t="s">
        <v>5224</v>
      </c>
      <c r="N1273" s="22" t="s">
        <v>5225</v>
      </c>
      <c r="O1273" s="22" t="s">
        <v>465</v>
      </c>
      <c r="P1273" s="26" t="s">
        <v>466</v>
      </c>
      <c r="Q1273" s="26" t="s">
        <v>5291</v>
      </c>
      <c r="R1273" s="26" t="s">
        <v>5292</v>
      </c>
      <c r="S1273" s="27" t="s">
        <v>5293</v>
      </c>
      <c r="T1273" s="26" t="s">
        <v>467</v>
      </c>
      <c r="U1273" s="26" t="s">
        <v>5294</v>
      </c>
      <c r="V1273" s="28">
        <v>6281</v>
      </c>
      <c r="W1273" s="29">
        <v>21008</v>
      </c>
      <c r="X1273" s="30">
        <v>42717</v>
      </c>
      <c r="Y1273" s="26" t="s">
        <v>47</v>
      </c>
      <c r="Z1273" s="29">
        <v>4600006140</v>
      </c>
      <c r="AA1273" s="33">
        <f t="shared" si="20"/>
        <v>1</v>
      </c>
      <c r="AB1273" s="31" t="s">
        <v>5295</v>
      </c>
      <c r="AC1273" s="32">
        <v>43312</v>
      </c>
      <c r="AD1273" s="32" t="s">
        <v>360</v>
      </c>
      <c r="AE1273" s="22"/>
      <c r="AF1273" s="26" t="s">
        <v>5296</v>
      </c>
      <c r="AG1273" s="22" t="s">
        <v>53</v>
      </c>
      <c r="AH1273" t="s">
        <v>5288</v>
      </c>
    </row>
    <row r="1274" spans="1:34" ht="135" x14ac:dyDescent="0.25">
      <c r="A1274" s="20" t="s">
        <v>414</v>
      </c>
      <c r="B1274" s="21">
        <v>86101700</v>
      </c>
      <c r="C1274" s="22" t="s">
        <v>5297</v>
      </c>
      <c r="D1274" s="36">
        <v>43160</v>
      </c>
      <c r="E1274" s="21" t="s">
        <v>5298</v>
      </c>
      <c r="F1274" s="23" t="s">
        <v>3643</v>
      </c>
      <c r="G1274" s="23" t="s">
        <v>5268</v>
      </c>
      <c r="H1274" s="24">
        <v>5000000000</v>
      </c>
      <c r="I1274" s="25">
        <v>5000000000</v>
      </c>
      <c r="J1274" s="23" t="s">
        <v>3579</v>
      </c>
      <c r="K1274" s="23" t="s">
        <v>47</v>
      </c>
      <c r="L1274" s="22" t="s">
        <v>5299</v>
      </c>
      <c r="M1274" s="22" t="s">
        <v>5300</v>
      </c>
      <c r="N1274" s="22">
        <v>3835513</v>
      </c>
      <c r="O1274" s="22" t="s">
        <v>5301</v>
      </c>
      <c r="P1274" s="26" t="s">
        <v>441</v>
      </c>
      <c r="Q1274" s="26" t="s">
        <v>5302</v>
      </c>
      <c r="R1274" s="26" t="s">
        <v>442</v>
      </c>
      <c r="S1274" s="27" t="s">
        <v>5303</v>
      </c>
      <c r="T1274" s="26" t="s">
        <v>5302</v>
      </c>
      <c r="U1274" s="26" t="s">
        <v>5304</v>
      </c>
      <c r="V1274" s="28">
        <v>8134</v>
      </c>
      <c r="W1274" s="29">
        <v>21080</v>
      </c>
      <c r="X1274" s="30">
        <v>43193</v>
      </c>
      <c r="Y1274" s="26"/>
      <c r="Z1274" s="29"/>
      <c r="AA1274" s="33">
        <f t="shared" si="20"/>
        <v>0.33</v>
      </c>
      <c r="AB1274" s="31"/>
      <c r="AC1274" s="32"/>
      <c r="AD1274" s="32"/>
      <c r="AE1274" s="22"/>
      <c r="AF1274" s="26" t="s">
        <v>5305</v>
      </c>
      <c r="AG1274" s="22" t="s">
        <v>53</v>
      </c>
      <c r="AH1274" t="s">
        <v>5288</v>
      </c>
    </row>
    <row r="1275" spans="1:34" ht="67.5" x14ac:dyDescent="0.25">
      <c r="A1275" s="20" t="s">
        <v>414</v>
      </c>
      <c r="B1275" s="21">
        <v>84131600</v>
      </c>
      <c r="C1275" s="22" t="s">
        <v>5306</v>
      </c>
      <c r="D1275" s="36">
        <v>43160</v>
      </c>
      <c r="E1275" s="21" t="s">
        <v>5153</v>
      </c>
      <c r="F1275" s="23" t="s">
        <v>3658</v>
      </c>
      <c r="G1275" s="23" t="s">
        <v>5202</v>
      </c>
      <c r="H1275" s="24">
        <v>600000000</v>
      </c>
      <c r="I1275" s="25">
        <v>600000000</v>
      </c>
      <c r="J1275" s="23" t="s">
        <v>3579</v>
      </c>
      <c r="K1275" s="23" t="s">
        <v>47</v>
      </c>
      <c r="L1275" s="22" t="s">
        <v>444</v>
      </c>
      <c r="M1275" s="22" t="s">
        <v>445</v>
      </c>
      <c r="N1275" s="22">
        <v>3838499</v>
      </c>
      <c r="O1275" s="22" t="s">
        <v>447</v>
      </c>
      <c r="P1275" s="26" t="s">
        <v>5307</v>
      </c>
      <c r="Q1275" s="26" t="s">
        <v>5308</v>
      </c>
      <c r="R1275" s="26" t="s">
        <v>450</v>
      </c>
      <c r="S1275" s="27" t="s">
        <v>451</v>
      </c>
      <c r="T1275" s="26" t="s">
        <v>5309</v>
      </c>
      <c r="U1275" s="26" t="s">
        <v>5310</v>
      </c>
      <c r="V1275" s="28">
        <v>8135</v>
      </c>
      <c r="W1275" s="29">
        <v>21111</v>
      </c>
      <c r="X1275" s="30">
        <v>43172</v>
      </c>
      <c r="Y1275" s="26"/>
      <c r="Z1275" s="29"/>
      <c r="AA1275" s="33">
        <f t="shared" si="20"/>
        <v>0.33</v>
      </c>
      <c r="AB1275" s="31"/>
      <c r="AC1275" s="32"/>
      <c r="AD1275" s="32"/>
      <c r="AE1275" s="22"/>
      <c r="AF1275" s="26" t="s">
        <v>5149</v>
      </c>
      <c r="AG1275" s="22" t="s">
        <v>53</v>
      </c>
      <c r="AH1275" t="s">
        <v>5142</v>
      </c>
    </row>
    <row r="1276" spans="1:34" ht="60" x14ac:dyDescent="0.25">
      <c r="A1276" s="20" t="s">
        <v>414</v>
      </c>
      <c r="B1276" s="21">
        <v>86121504</v>
      </c>
      <c r="C1276" s="22" t="s">
        <v>5311</v>
      </c>
      <c r="D1276" s="36">
        <v>43191</v>
      </c>
      <c r="E1276" s="21" t="s">
        <v>5153</v>
      </c>
      <c r="F1276" s="23" t="s">
        <v>3658</v>
      </c>
      <c r="G1276" s="23" t="s">
        <v>3665</v>
      </c>
      <c r="H1276" s="24">
        <v>300000000</v>
      </c>
      <c r="I1276" s="25">
        <v>300000000</v>
      </c>
      <c r="J1276" s="23" t="s">
        <v>3579</v>
      </c>
      <c r="K1276" s="23" t="s">
        <v>47</v>
      </c>
      <c r="L1276" s="22" t="s">
        <v>5312</v>
      </c>
      <c r="M1276" s="22" t="s">
        <v>5313</v>
      </c>
      <c r="N1276" s="22">
        <v>3838064</v>
      </c>
      <c r="O1276" s="22" t="s">
        <v>5314</v>
      </c>
      <c r="P1276" s="26" t="s">
        <v>5315</v>
      </c>
      <c r="Q1276" s="26" t="s">
        <v>5316</v>
      </c>
      <c r="R1276" s="26" t="s">
        <v>5317</v>
      </c>
      <c r="S1276" s="27" t="s">
        <v>5318</v>
      </c>
      <c r="T1276" s="26" t="s">
        <v>5319</v>
      </c>
      <c r="U1276" s="26" t="s">
        <v>5320</v>
      </c>
      <c r="V1276" s="28">
        <v>8151</v>
      </c>
      <c r="W1276" s="29">
        <v>21157</v>
      </c>
      <c r="X1276" s="30">
        <v>43195</v>
      </c>
      <c r="Y1276" s="26"/>
      <c r="Z1276" s="29"/>
      <c r="AA1276" s="33">
        <f t="shared" si="20"/>
        <v>0.33</v>
      </c>
      <c r="AB1276" s="31"/>
      <c r="AC1276" s="32"/>
      <c r="AD1276" s="32"/>
      <c r="AE1276" s="22"/>
      <c r="AF1276" s="26" t="s">
        <v>5321</v>
      </c>
      <c r="AG1276" s="22" t="s">
        <v>53</v>
      </c>
      <c r="AH1276" t="s">
        <v>5142</v>
      </c>
    </row>
    <row r="1277" spans="1:34" ht="90" x14ac:dyDescent="0.25">
      <c r="A1277" s="20" t="s">
        <v>414</v>
      </c>
      <c r="B1277" s="21">
        <v>80111604</v>
      </c>
      <c r="C1277" s="22" t="s">
        <v>5322</v>
      </c>
      <c r="D1277" s="36">
        <v>43151</v>
      </c>
      <c r="E1277" s="21" t="s">
        <v>5323</v>
      </c>
      <c r="F1277" s="23" t="s">
        <v>3677</v>
      </c>
      <c r="G1277" s="23" t="s">
        <v>3665</v>
      </c>
      <c r="H1277" s="24">
        <v>536785000</v>
      </c>
      <c r="I1277" s="25">
        <v>536785000</v>
      </c>
      <c r="J1277" s="23" t="s">
        <v>3579</v>
      </c>
      <c r="K1277" s="23" t="s">
        <v>47</v>
      </c>
      <c r="L1277" s="22" t="s">
        <v>484</v>
      </c>
      <c r="M1277" s="22" t="s">
        <v>485</v>
      </c>
      <c r="N1277" s="22">
        <v>3838561</v>
      </c>
      <c r="O1277" s="22" t="s">
        <v>5324</v>
      </c>
      <c r="P1277" s="26" t="s">
        <v>426</v>
      </c>
      <c r="Q1277" s="26" t="s">
        <v>5325</v>
      </c>
      <c r="R1277" s="26" t="s">
        <v>497</v>
      </c>
      <c r="S1277" s="27" t="s">
        <v>498</v>
      </c>
      <c r="T1277" s="26" t="s">
        <v>5326</v>
      </c>
      <c r="U1277" s="26" t="s">
        <v>5327</v>
      </c>
      <c r="V1277" s="28">
        <v>6696</v>
      </c>
      <c r="W1277" s="29">
        <v>21160</v>
      </c>
      <c r="X1277" s="30">
        <v>42818</v>
      </c>
      <c r="Y1277" s="26" t="s">
        <v>47</v>
      </c>
      <c r="Z1277" s="29">
        <v>4600006645</v>
      </c>
      <c r="AA1277" s="33">
        <f t="shared" si="20"/>
        <v>1</v>
      </c>
      <c r="AB1277" s="31" t="s">
        <v>1039</v>
      </c>
      <c r="AC1277" s="32">
        <v>43266</v>
      </c>
      <c r="AD1277" s="32" t="s">
        <v>360</v>
      </c>
      <c r="AE1277" s="22"/>
      <c r="AF1277" s="26" t="s">
        <v>5328</v>
      </c>
      <c r="AG1277" s="22" t="s">
        <v>53</v>
      </c>
      <c r="AH1277" t="s">
        <v>5142</v>
      </c>
    </row>
    <row r="1278" spans="1:34" ht="60" x14ac:dyDescent="0.25">
      <c r="A1278" s="20" t="s">
        <v>414</v>
      </c>
      <c r="B1278" s="21">
        <v>80111707</v>
      </c>
      <c r="C1278" s="22" t="s">
        <v>5329</v>
      </c>
      <c r="D1278" s="36">
        <v>43221</v>
      </c>
      <c r="E1278" s="21" t="s">
        <v>5153</v>
      </c>
      <c r="F1278" s="23" t="s">
        <v>3591</v>
      </c>
      <c r="G1278" s="23" t="s">
        <v>3660</v>
      </c>
      <c r="H1278" s="24">
        <v>1000000000</v>
      </c>
      <c r="I1278" s="25">
        <v>1000000000</v>
      </c>
      <c r="J1278" s="23" t="s">
        <v>3579</v>
      </c>
      <c r="K1278" s="23" t="s">
        <v>47</v>
      </c>
      <c r="L1278" s="22" t="s">
        <v>427</v>
      </c>
      <c r="M1278" s="22" t="s">
        <v>428</v>
      </c>
      <c r="N1278" s="22">
        <v>3838470</v>
      </c>
      <c r="O1278" s="22" t="s">
        <v>429</v>
      </c>
      <c r="P1278" s="26" t="s">
        <v>430</v>
      </c>
      <c r="Q1278" s="26" t="s">
        <v>431</v>
      </c>
      <c r="R1278" s="26" t="s">
        <v>432</v>
      </c>
      <c r="S1278" s="27" t="s">
        <v>433</v>
      </c>
      <c r="T1278" s="26" t="s">
        <v>434</v>
      </c>
      <c r="U1278" s="26" t="s">
        <v>435</v>
      </c>
      <c r="V1278" s="28">
        <v>8174</v>
      </c>
      <c r="W1278" s="29">
        <v>21176</v>
      </c>
      <c r="X1278" s="30">
        <v>43210</v>
      </c>
      <c r="Y1278" s="26"/>
      <c r="Z1278" s="29"/>
      <c r="AA1278" s="33">
        <f t="shared" si="20"/>
        <v>0.33</v>
      </c>
      <c r="AB1278" s="31"/>
      <c r="AC1278" s="32"/>
      <c r="AD1278" s="32"/>
      <c r="AE1278" s="22"/>
      <c r="AF1278" s="26" t="s">
        <v>5330</v>
      </c>
      <c r="AG1278" s="22" t="s">
        <v>53</v>
      </c>
      <c r="AH1278" t="s">
        <v>5142</v>
      </c>
    </row>
    <row r="1279" spans="1:34" ht="60" x14ac:dyDescent="0.25">
      <c r="A1279" s="20" t="s">
        <v>414</v>
      </c>
      <c r="B1279" s="21">
        <v>86121504</v>
      </c>
      <c r="C1279" s="22" t="s">
        <v>5331</v>
      </c>
      <c r="D1279" s="36">
        <v>43221</v>
      </c>
      <c r="E1279" s="21" t="s">
        <v>5323</v>
      </c>
      <c r="F1279" s="23" t="s">
        <v>3648</v>
      </c>
      <c r="G1279" s="23" t="s">
        <v>3665</v>
      </c>
      <c r="H1279" s="24">
        <v>75000000</v>
      </c>
      <c r="I1279" s="25">
        <v>75000000</v>
      </c>
      <c r="J1279" s="23" t="s">
        <v>3579</v>
      </c>
      <c r="K1279" s="23" t="s">
        <v>47</v>
      </c>
      <c r="L1279" s="22" t="s">
        <v>484</v>
      </c>
      <c r="M1279" s="22" t="s">
        <v>485</v>
      </c>
      <c r="N1279" s="22">
        <v>3838561</v>
      </c>
      <c r="O1279" s="22" t="s">
        <v>5324</v>
      </c>
      <c r="P1279" s="26" t="s">
        <v>426</v>
      </c>
      <c r="Q1279" s="26" t="s">
        <v>487</v>
      </c>
      <c r="R1279" s="26" t="s">
        <v>488</v>
      </c>
      <c r="S1279" s="27">
        <v>20162001</v>
      </c>
      <c r="T1279" s="26" t="s">
        <v>489</v>
      </c>
      <c r="U1279" s="26" t="s">
        <v>490</v>
      </c>
      <c r="V1279" s="28"/>
      <c r="W1279" s="29">
        <v>21189</v>
      </c>
      <c r="X1279" s="30"/>
      <c r="Y1279" s="26"/>
      <c r="Z1279" s="29"/>
      <c r="AA1279" s="33">
        <f t="shared" si="20"/>
        <v>0</v>
      </c>
      <c r="AB1279" s="31"/>
      <c r="AC1279" s="32"/>
      <c r="AD1279" s="32"/>
      <c r="AE1279" s="22"/>
      <c r="AF1279" s="26" t="s">
        <v>5332</v>
      </c>
      <c r="AG1279" s="22" t="s">
        <v>53</v>
      </c>
      <c r="AH1279" t="s">
        <v>5142</v>
      </c>
    </row>
    <row r="1280" spans="1:34" ht="105" x14ac:dyDescent="0.25">
      <c r="A1280" s="20" t="s">
        <v>414</v>
      </c>
      <c r="B1280" s="21">
        <v>81112101</v>
      </c>
      <c r="C1280" s="22" t="s">
        <v>5333</v>
      </c>
      <c r="D1280" s="36">
        <v>43160</v>
      </c>
      <c r="E1280" s="21" t="s">
        <v>5334</v>
      </c>
      <c r="F1280" s="23" t="s">
        <v>3677</v>
      </c>
      <c r="G1280" s="23" t="s">
        <v>3660</v>
      </c>
      <c r="H1280" s="24">
        <v>991927819</v>
      </c>
      <c r="I1280" s="25">
        <v>991927819</v>
      </c>
      <c r="J1280" s="23" t="s">
        <v>3579</v>
      </c>
      <c r="K1280" s="23" t="s">
        <v>47</v>
      </c>
      <c r="L1280" s="22" t="s">
        <v>5223</v>
      </c>
      <c r="M1280" s="22" t="s">
        <v>5224</v>
      </c>
      <c r="N1280" s="22" t="s">
        <v>5335</v>
      </c>
      <c r="O1280" s="22" t="s">
        <v>465</v>
      </c>
      <c r="P1280" s="26" t="s">
        <v>5281</v>
      </c>
      <c r="Q1280" s="26" t="s">
        <v>5282</v>
      </c>
      <c r="R1280" s="26" t="s">
        <v>5283</v>
      </c>
      <c r="S1280" s="27" t="s">
        <v>468</v>
      </c>
      <c r="T1280" s="26" t="s">
        <v>5282</v>
      </c>
      <c r="U1280" s="26" t="s">
        <v>5284</v>
      </c>
      <c r="V1280" s="28">
        <v>7508</v>
      </c>
      <c r="W1280" s="29">
        <v>21198</v>
      </c>
      <c r="X1280" s="30">
        <v>42993</v>
      </c>
      <c r="Y1280" s="26" t="s">
        <v>47</v>
      </c>
      <c r="Z1280" s="29">
        <v>4600007464</v>
      </c>
      <c r="AA1280" s="33">
        <f t="shared" si="20"/>
        <v>1</v>
      </c>
      <c r="AB1280" s="31" t="s">
        <v>5286</v>
      </c>
      <c r="AC1280" s="32">
        <v>43234</v>
      </c>
      <c r="AD1280" s="32" t="s">
        <v>360</v>
      </c>
      <c r="AE1280" s="22"/>
      <c r="AF1280" s="26" t="s">
        <v>5336</v>
      </c>
      <c r="AG1280" s="22" t="s">
        <v>424</v>
      </c>
      <c r="AH1280" t="s">
        <v>5288</v>
      </c>
    </row>
    <row r="1281" spans="1:34" ht="146.25" x14ac:dyDescent="0.25">
      <c r="A1281" s="20" t="s">
        <v>414</v>
      </c>
      <c r="B1281" s="21">
        <v>86131901</v>
      </c>
      <c r="C1281" s="22" t="s">
        <v>5337</v>
      </c>
      <c r="D1281" s="36">
        <v>43221</v>
      </c>
      <c r="E1281" s="21" t="s">
        <v>5323</v>
      </c>
      <c r="F1281" s="23" t="s">
        <v>3658</v>
      </c>
      <c r="G1281" s="23" t="s">
        <v>5202</v>
      </c>
      <c r="H1281" s="24">
        <v>550000000</v>
      </c>
      <c r="I1281" s="25">
        <v>550000000</v>
      </c>
      <c r="J1281" s="23" t="s">
        <v>3579</v>
      </c>
      <c r="K1281" s="23" t="s">
        <v>47</v>
      </c>
      <c r="L1281" s="22" t="s">
        <v>484</v>
      </c>
      <c r="M1281" s="22" t="s">
        <v>485</v>
      </c>
      <c r="N1281" s="22">
        <v>3838561</v>
      </c>
      <c r="O1281" s="22" t="s">
        <v>5324</v>
      </c>
      <c r="P1281" s="26" t="s">
        <v>426</v>
      </c>
      <c r="Q1281" s="26" t="s">
        <v>5338</v>
      </c>
      <c r="R1281" s="26" t="s">
        <v>493</v>
      </c>
      <c r="S1281" s="27" t="s">
        <v>494</v>
      </c>
      <c r="T1281" s="26" t="s">
        <v>495</v>
      </c>
      <c r="U1281" s="26" t="s">
        <v>496</v>
      </c>
      <c r="V1281" s="28"/>
      <c r="W1281" s="29">
        <v>21224</v>
      </c>
      <c r="X1281" s="30"/>
      <c r="Y1281" s="26"/>
      <c r="Z1281" s="29"/>
      <c r="AA1281" s="33">
        <f t="shared" si="20"/>
        <v>0</v>
      </c>
      <c r="AB1281" s="31"/>
      <c r="AC1281" s="32"/>
      <c r="AD1281" s="32"/>
      <c r="AE1281" s="22"/>
      <c r="AF1281" s="26" t="s">
        <v>5339</v>
      </c>
      <c r="AG1281" s="22" t="s">
        <v>424</v>
      </c>
      <c r="AH1281" t="s">
        <v>421</v>
      </c>
    </row>
    <row r="1282" spans="1:34" ht="105" x14ac:dyDescent="0.25">
      <c r="A1282" s="20" t="s">
        <v>414</v>
      </c>
      <c r="B1282" s="21">
        <v>86131901</v>
      </c>
      <c r="C1282" s="22" t="s">
        <v>5337</v>
      </c>
      <c r="D1282" s="36">
        <v>43221</v>
      </c>
      <c r="E1282" s="21" t="s">
        <v>5323</v>
      </c>
      <c r="F1282" s="23" t="s">
        <v>3658</v>
      </c>
      <c r="G1282" s="23" t="s">
        <v>5154</v>
      </c>
      <c r="H1282" s="24">
        <v>100000000</v>
      </c>
      <c r="I1282" s="25">
        <v>100000000</v>
      </c>
      <c r="J1282" s="23" t="s">
        <v>3579</v>
      </c>
      <c r="K1282" s="23" t="s">
        <v>47</v>
      </c>
      <c r="L1282" s="22" t="s">
        <v>484</v>
      </c>
      <c r="M1282" s="22" t="s">
        <v>485</v>
      </c>
      <c r="N1282" s="22">
        <v>3838561</v>
      </c>
      <c r="O1282" s="22" t="s">
        <v>5324</v>
      </c>
      <c r="P1282" s="26" t="s">
        <v>426</v>
      </c>
      <c r="Q1282" s="26" t="s">
        <v>499</v>
      </c>
      <c r="R1282" s="26" t="s">
        <v>493</v>
      </c>
      <c r="S1282" s="27" t="s">
        <v>494</v>
      </c>
      <c r="T1282" s="26" t="s">
        <v>5340</v>
      </c>
      <c r="U1282" s="26" t="s">
        <v>496</v>
      </c>
      <c r="V1282" s="28"/>
      <c r="W1282" s="29">
        <v>21225</v>
      </c>
      <c r="X1282" s="30"/>
      <c r="Y1282" s="26"/>
      <c r="Z1282" s="29"/>
      <c r="AA1282" s="33">
        <f t="shared" si="20"/>
        <v>0</v>
      </c>
      <c r="AB1282" s="31"/>
      <c r="AC1282" s="32"/>
      <c r="AD1282" s="32"/>
      <c r="AE1282" s="22"/>
      <c r="AF1282" s="26" t="s">
        <v>5339</v>
      </c>
      <c r="AG1282" s="22" t="s">
        <v>424</v>
      </c>
      <c r="AH1282" t="s">
        <v>421</v>
      </c>
    </row>
    <row r="1283" spans="1:34" ht="60" x14ac:dyDescent="0.25">
      <c r="A1283" s="20" t="s">
        <v>414</v>
      </c>
      <c r="B1283" s="21">
        <v>72121406</v>
      </c>
      <c r="C1283" s="22" t="s">
        <v>5341</v>
      </c>
      <c r="D1283" s="36">
        <v>43221</v>
      </c>
      <c r="E1283" s="21" t="s">
        <v>5204</v>
      </c>
      <c r="F1283" s="23" t="s">
        <v>3658</v>
      </c>
      <c r="G1283" s="23" t="s">
        <v>3660</v>
      </c>
      <c r="H1283" s="24">
        <v>780215664</v>
      </c>
      <c r="I1283" s="25">
        <v>780215664</v>
      </c>
      <c r="J1283" s="23" t="s">
        <v>3579</v>
      </c>
      <c r="K1283" s="23" t="s">
        <v>47</v>
      </c>
      <c r="L1283" s="22" t="s">
        <v>415</v>
      </c>
      <c r="M1283" s="22" t="s">
        <v>416</v>
      </c>
      <c r="N1283" s="22" t="s">
        <v>417</v>
      </c>
      <c r="O1283" s="22" t="s">
        <v>418</v>
      </c>
      <c r="P1283" s="26" t="s">
        <v>5342</v>
      </c>
      <c r="Q1283" s="26" t="s">
        <v>425</v>
      </c>
      <c r="R1283" s="26" t="s">
        <v>422</v>
      </c>
      <c r="S1283" s="27" t="s">
        <v>423</v>
      </c>
      <c r="T1283" s="26" t="s">
        <v>425</v>
      </c>
      <c r="U1283" s="26" t="s">
        <v>425</v>
      </c>
      <c r="V1283" s="28"/>
      <c r="W1283" s="29">
        <v>21432</v>
      </c>
      <c r="X1283" s="30"/>
      <c r="Y1283" s="26"/>
      <c r="Z1283" s="29"/>
      <c r="AA1283" s="33">
        <f t="shared" si="20"/>
        <v>0</v>
      </c>
      <c r="AB1283" s="31"/>
      <c r="AC1283" s="32"/>
      <c r="AD1283" s="32"/>
      <c r="AE1283" s="22"/>
      <c r="AF1283" s="26" t="s">
        <v>5343</v>
      </c>
      <c r="AG1283" s="22" t="s">
        <v>424</v>
      </c>
      <c r="AH1283" t="s">
        <v>421</v>
      </c>
    </row>
    <row r="1284" spans="1:34" ht="135" x14ac:dyDescent="0.25">
      <c r="A1284" s="20" t="s">
        <v>1019</v>
      </c>
      <c r="B1284" s="21" t="s">
        <v>1020</v>
      </c>
      <c r="C1284" s="22" t="s">
        <v>1021</v>
      </c>
      <c r="D1284" s="36">
        <v>42822</v>
      </c>
      <c r="E1284" s="21" t="s">
        <v>3551</v>
      </c>
      <c r="F1284" s="23" t="s">
        <v>3643</v>
      </c>
      <c r="G1284" s="23" t="s">
        <v>5106</v>
      </c>
      <c r="H1284" s="24">
        <v>2365421226</v>
      </c>
      <c r="I1284" s="25">
        <v>459300000</v>
      </c>
      <c r="J1284" s="23" t="s">
        <v>57</v>
      </c>
      <c r="K1284" s="23" t="s">
        <v>3576</v>
      </c>
      <c r="L1284" s="22" t="s">
        <v>1022</v>
      </c>
      <c r="M1284" s="22" t="s">
        <v>1023</v>
      </c>
      <c r="N1284" s="22" t="s">
        <v>1024</v>
      </c>
      <c r="O1284" s="22" t="s">
        <v>1025</v>
      </c>
      <c r="P1284" s="26" t="s">
        <v>47</v>
      </c>
      <c r="Q1284" s="26" t="s">
        <v>47</v>
      </c>
      <c r="R1284" s="26" t="s">
        <v>47</v>
      </c>
      <c r="S1284" s="27" t="s">
        <v>47</v>
      </c>
      <c r="T1284" s="26" t="s">
        <v>47</v>
      </c>
      <c r="U1284" s="26" t="s">
        <v>47</v>
      </c>
      <c r="V1284" s="28" t="s">
        <v>1026</v>
      </c>
      <c r="W1284" s="29">
        <v>15663</v>
      </c>
      <c r="X1284" s="30">
        <v>42746</v>
      </c>
      <c r="Y1284" s="26">
        <v>2017060052736</v>
      </c>
      <c r="Z1284" s="29">
        <v>4600006524</v>
      </c>
      <c r="AA1284" s="33">
        <f t="shared" si="20"/>
        <v>1</v>
      </c>
      <c r="AB1284" s="31" t="s">
        <v>5344</v>
      </c>
      <c r="AC1284" s="32" t="s">
        <v>360</v>
      </c>
      <c r="AD1284" s="32" t="s">
        <v>5345</v>
      </c>
      <c r="AE1284" s="22" t="s">
        <v>1027</v>
      </c>
      <c r="AF1284" s="26" t="s">
        <v>599</v>
      </c>
      <c r="AG1284" s="22" t="s">
        <v>1028</v>
      </c>
    </row>
    <row r="1285" spans="1:34" ht="135" x14ac:dyDescent="0.25">
      <c r="A1285" s="20" t="s">
        <v>1019</v>
      </c>
      <c r="B1285" s="21" t="s">
        <v>1020</v>
      </c>
      <c r="C1285" s="22" t="s">
        <v>1021</v>
      </c>
      <c r="D1285" s="36">
        <v>43132</v>
      </c>
      <c r="E1285" s="21" t="s">
        <v>3553</v>
      </c>
      <c r="F1285" s="23" t="s">
        <v>3643</v>
      </c>
      <c r="G1285" s="23" t="s">
        <v>5106</v>
      </c>
      <c r="H1285" s="24">
        <v>1769976113</v>
      </c>
      <c r="I1285" s="25">
        <v>1707920815</v>
      </c>
      <c r="J1285" s="23" t="s">
        <v>3579</v>
      </c>
      <c r="K1285" s="23" t="s">
        <v>47</v>
      </c>
      <c r="L1285" s="22" t="s">
        <v>1022</v>
      </c>
      <c r="M1285" s="22" t="s">
        <v>1023</v>
      </c>
      <c r="N1285" s="22" t="s">
        <v>1024</v>
      </c>
      <c r="O1285" s="22" t="s">
        <v>1025</v>
      </c>
      <c r="P1285" s="26" t="s">
        <v>47</v>
      </c>
      <c r="Q1285" s="26" t="s">
        <v>47</v>
      </c>
      <c r="R1285" s="26" t="s">
        <v>47</v>
      </c>
      <c r="S1285" s="27" t="s">
        <v>47</v>
      </c>
      <c r="T1285" s="26" t="s">
        <v>47</v>
      </c>
      <c r="U1285" s="26" t="s">
        <v>47</v>
      </c>
      <c r="V1285" s="28" t="s">
        <v>5346</v>
      </c>
      <c r="W1285" s="29">
        <v>20593</v>
      </c>
      <c r="X1285" s="30">
        <v>43143</v>
      </c>
      <c r="Y1285" s="26">
        <v>2018060226062</v>
      </c>
      <c r="Z1285" s="29">
        <v>4600008136</v>
      </c>
      <c r="AA1285" s="33">
        <f t="shared" si="20"/>
        <v>1</v>
      </c>
      <c r="AB1285" s="31" t="s">
        <v>5344</v>
      </c>
      <c r="AC1285" s="32"/>
      <c r="AD1285" s="32" t="s">
        <v>5347</v>
      </c>
      <c r="AE1285" s="22" t="s">
        <v>5348</v>
      </c>
      <c r="AF1285" s="26" t="s">
        <v>599</v>
      </c>
      <c r="AG1285" s="22" t="s">
        <v>1028</v>
      </c>
    </row>
    <row r="1286" spans="1:34" ht="75" x14ac:dyDescent="0.25">
      <c r="A1286" s="20" t="s">
        <v>1019</v>
      </c>
      <c r="B1286" s="21">
        <v>80131502</v>
      </c>
      <c r="C1286" s="22" t="s">
        <v>1029</v>
      </c>
      <c r="D1286" s="36">
        <v>42736</v>
      </c>
      <c r="E1286" s="21" t="s">
        <v>5349</v>
      </c>
      <c r="F1286" s="23" t="s">
        <v>3691</v>
      </c>
      <c r="G1286" s="23" t="s">
        <v>5106</v>
      </c>
      <c r="H1286" s="24">
        <v>162900660</v>
      </c>
      <c r="I1286" s="25">
        <v>13500000</v>
      </c>
      <c r="J1286" s="23" t="s">
        <v>57</v>
      </c>
      <c r="K1286" s="23" t="s">
        <v>3576</v>
      </c>
      <c r="L1286" s="22" t="s">
        <v>1022</v>
      </c>
      <c r="M1286" s="22" t="s">
        <v>1023</v>
      </c>
      <c r="N1286" s="22" t="s">
        <v>1024</v>
      </c>
      <c r="O1286" s="22" t="s">
        <v>1025</v>
      </c>
      <c r="P1286" s="26" t="s">
        <v>47</v>
      </c>
      <c r="Q1286" s="26" t="s">
        <v>47</v>
      </c>
      <c r="R1286" s="26" t="s">
        <v>47</v>
      </c>
      <c r="S1286" s="27" t="s">
        <v>47</v>
      </c>
      <c r="T1286" s="26" t="s">
        <v>47</v>
      </c>
      <c r="U1286" s="26" t="s">
        <v>47</v>
      </c>
      <c r="V1286" s="28">
        <v>6307</v>
      </c>
      <c r="W1286" s="29">
        <v>15665</v>
      </c>
      <c r="X1286" s="30">
        <v>42753</v>
      </c>
      <c r="Y1286" s="26">
        <v>2017060001433</v>
      </c>
      <c r="Z1286" s="29">
        <v>4600006172</v>
      </c>
      <c r="AA1286" s="33">
        <f t="shared" si="20"/>
        <v>1</v>
      </c>
      <c r="AB1286" s="31" t="s">
        <v>5350</v>
      </c>
      <c r="AC1286" s="32" t="s">
        <v>5351</v>
      </c>
      <c r="AD1286" s="32" t="s">
        <v>5352</v>
      </c>
      <c r="AE1286" s="22" t="s">
        <v>1030</v>
      </c>
      <c r="AF1286" s="26" t="s">
        <v>53</v>
      </c>
      <c r="AG1286" s="22" t="s">
        <v>1028</v>
      </c>
    </row>
    <row r="1287" spans="1:34" ht="75" x14ac:dyDescent="0.25">
      <c r="A1287" s="20" t="s">
        <v>1019</v>
      </c>
      <c r="B1287" s="21">
        <v>80131502</v>
      </c>
      <c r="C1287" s="22" t="s">
        <v>1029</v>
      </c>
      <c r="D1287" s="36">
        <v>43127</v>
      </c>
      <c r="E1287" s="21" t="s">
        <v>3557</v>
      </c>
      <c r="F1287" s="23" t="s">
        <v>3691</v>
      </c>
      <c r="G1287" s="23" t="s">
        <v>5106</v>
      </c>
      <c r="H1287" s="24">
        <v>145290860</v>
      </c>
      <c r="I1287" s="25">
        <v>145290860</v>
      </c>
      <c r="J1287" s="23" t="s">
        <v>3579</v>
      </c>
      <c r="K1287" s="23" t="s">
        <v>3576</v>
      </c>
      <c r="L1287" s="22" t="s">
        <v>1022</v>
      </c>
      <c r="M1287" s="22" t="s">
        <v>1023</v>
      </c>
      <c r="N1287" s="22" t="s">
        <v>1024</v>
      </c>
      <c r="O1287" s="22" t="s">
        <v>1025</v>
      </c>
      <c r="P1287" s="26" t="s">
        <v>47</v>
      </c>
      <c r="Q1287" s="26" t="s">
        <v>47</v>
      </c>
      <c r="R1287" s="26" t="s">
        <v>47</v>
      </c>
      <c r="S1287" s="27" t="s">
        <v>47</v>
      </c>
      <c r="T1287" s="26" t="s">
        <v>47</v>
      </c>
      <c r="U1287" s="26" t="s">
        <v>47</v>
      </c>
      <c r="V1287" s="28">
        <v>8035</v>
      </c>
      <c r="W1287" s="29">
        <v>20592</v>
      </c>
      <c r="X1287" s="30">
        <v>43115</v>
      </c>
      <c r="Y1287" s="26">
        <v>2018060004241</v>
      </c>
      <c r="Z1287" s="29">
        <v>4600008034</v>
      </c>
      <c r="AA1287" s="33">
        <f t="shared" si="20"/>
        <v>1</v>
      </c>
      <c r="AB1287" s="31" t="s">
        <v>5350</v>
      </c>
      <c r="AC1287" s="32" t="s">
        <v>5353</v>
      </c>
      <c r="AD1287" s="32"/>
      <c r="AE1287" s="22" t="s">
        <v>1022</v>
      </c>
      <c r="AF1287" s="26" t="s">
        <v>53</v>
      </c>
      <c r="AG1287" s="22" t="s">
        <v>1028</v>
      </c>
    </row>
    <row r="1288" spans="1:34" ht="112.5" x14ac:dyDescent="0.25">
      <c r="A1288" s="20" t="s">
        <v>1019</v>
      </c>
      <c r="B1288" s="21" t="s">
        <v>1031</v>
      </c>
      <c r="C1288" s="22" t="s">
        <v>1032</v>
      </c>
      <c r="D1288" s="36">
        <v>43035</v>
      </c>
      <c r="E1288" s="21" t="s">
        <v>3562</v>
      </c>
      <c r="F1288" s="23" t="s">
        <v>3677</v>
      </c>
      <c r="G1288" s="23" t="s">
        <v>5354</v>
      </c>
      <c r="H1288" s="24">
        <v>5050000000</v>
      </c>
      <c r="I1288" s="25">
        <v>5050000000</v>
      </c>
      <c r="J1288" s="23" t="s">
        <v>57</v>
      </c>
      <c r="K1288" s="23" t="s">
        <v>3576</v>
      </c>
      <c r="L1288" s="22" t="s">
        <v>1022</v>
      </c>
      <c r="M1288" s="22" t="s">
        <v>1023</v>
      </c>
      <c r="N1288" s="22" t="s">
        <v>1024</v>
      </c>
      <c r="O1288" s="22" t="s">
        <v>1025</v>
      </c>
      <c r="P1288" s="26" t="s">
        <v>525</v>
      </c>
      <c r="Q1288" s="26" t="s">
        <v>1033</v>
      </c>
      <c r="R1288" s="26" t="s">
        <v>1034</v>
      </c>
      <c r="S1288" s="27" t="s">
        <v>1035</v>
      </c>
      <c r="T1288" s="26" t="s">
        <v>1036</v>
      </c>
      <c r="U1288" s="26" t="s">
        <v>1037</v>
      </c>
      <c r="V1288" s="28">
        <v>7710</v>
      </c>
      <c r="W1288" s="29" t="s">
        <v>1038</v>
      </c>
      <c r="X1288" s="30">
        <v>43048</v>
      </c>
      <c r="Y1288" s="26">
        <v>20172541265455</v>
      </c>
      <c r="Z1288" s="29">
        <v>4600007630</v>
      </c>
      <c r="AA1288" s="33">
        <f t="shared" si="20"/>
        <v>1</v>
      </c>
      <c r="AB1288" s="31" t="s">
        <v>1039</v>
      </c>
      <c r="AC1288" s="32" t="s">
        <v>360</v>
      </c>
      <c r="AD1288" s="32"/>
      <c r="AE1288" s="22" t="s">
        <v>1040</v>
      </c>
      <c r="AF1288" s="26" t="s">
        <v>599</v>
      </c>
      <c r="AG1288" s="22" t="s">
        <v>1028</v>
      </c>
    </row>
    <row r="1289" spans="1:34" ht="135" x14ac:dyDescent="0.25">
      <c r="A1289" s="20" t="s">
        <v>1019</v>
      </c>
      <c r="B1289" s="21">
        <v>80101600</v>
      </c>
      <c r="C1289" s="22" t="s">
        <v>1041</v>
      </c>
      <c r="D1289" s="36">
        <v>43049</v>
      </c>
      <c r="E1289" s="21" t="s">
        <v>3562</v>
      </c>
      <c r="F1289" s="23" t="s">
        <v>3677</v>
      </c>
      <c r="G1289" s="23" t="s">
        <v>5354</v>
      </c>
      <c r="H1289" s="24">
        <v>1000000000</v>
      </c>
      <c r="I1289" s="25">
        <v>800000000</v>
      </c>
      <c r="J1289" s="23" t="s">
        <v>57</v>
      </c>
      <c r="K1289" s="23" t="s">
        <v>3576</v>
      </c>
      <c r="L1289" s="22" t="s">
        <v>1042</v>
      </c>
      <c r="M1289" s="22" t="s">
        <v>1043</v>
      </c>
      <c r="N1289" s="22" t="s">
        <v>1044</v>
      </c>
      <c r="O1289" s="22" t="s">
        <v>1045</v>
      </c>
      <c r="P1289" s="26" t="s">
        <v>525</v>
      </c>
      <c r="Q1289" s="26" t="s">
        <v>1046</v>
      </c>
      <c r="R1289" s="26" t="s">
        <v>1047</v>
      </c>
      <c r="S1289" s="27" t="s">
        <v>1048</v>
      </c>
      <c r="T1289" s="26" t="s">
        <v>1049</v>
      </c>
      <c r="U1289" s="26" t="s">
        <v>1050</v>
      </c>
      <c r="V1289" s="28">
        <v>7749</v>
      </c>
      <c r="W1289" s="29">
        <v>19629</v>
      </c>
      <c r="X1289" s="30">
        <v>43047</v>
      </c>
      <c r="Y1289" s="26">
        <v>2017060109953</v>
      </c>
      <c r="Z1289" s="29">
        <v>4600007908</v>
      </c>
      <c r="AA1289" s="33">
        <f t="shared" si="20"/>
        <v>1</v>
      </c>
      <c r="AB1289" s="31" t="s">
        <v>5355</v>
      </c>
      <c r="AC1289" s="32" t="s">
        <v>360</v>
      </c>
      <c r="AD1289" s="32"/>
      <c r="AE1289" s="22" t="s">
        <v>1051</v>
      </c>
      <c r="AF1289" s="26" t="s">
        <v>53</v>
      </c>
      <c r="AG1289" s="22" t="s">
        <v>1028</v>
      </c>
    </row>
    <row r="1290" spans="1:34" ht="135" x14ac:dyDescent="0.25">
      <c r="A1290" s="20" t="s">
        <v>1019</v>
      </c>
      <c r="B1290" s="21">
        <v>80101510</v>
      </c>
      <c r="C1290" s="22" t="s">
        <v>1052</v>
      </c>
      <c r="D1290" s="36">
        <v>43221</v>
      </c>
      <c r="E1290" s="21" t="s">
        <v>5356</v>
      </c>
      <c r="F1290" s="23" t="s">
        <v>4185</v>
      </c>
      <c r="G1290" s="23" t="s">
        <v>5106</v>
      </c>
      <c r="H1290" s="24">
        <v>23919000</v>
      </c>
      <c r="I1290" s="25">
        <v>23919000</v>
      </c>
      <c r="J1290" s="23" t="s">
        <v>3579</v>
      </c>
      <c r="K1290" s="23" t="s">
        <v>47</v>
      </c>
      <c r="L1290" s="22" t="s">
        <v>1053</v>
      </c>
      <c r="M1290" s="22" t="s">
        <v>1054</v>
      </c>
      <c r="N1290" s="22" t="s">
        <v>1055</v>
      </c>
      <c r="O1290" s="22" t="s">
        <v>1056</v>
      </c>
      <c r="P1290" s="26" t="s">
        <v>47</v>
      </c>
      <c r="Q1290" s="26" t="s">
        <v>47</v>
      </c>
      <c r="R1290" s="26" t="s">
        <v>47</v>
      </c>
      <c r="S1290" s="27" t="s">
        <v>47</v>
      </c>
      <c r="T1290" s="26" t="s">
        <v>47</v>
      </c>
      <c r="U1290" s="26" t="s">
        <v>47</v>
      </c>
      <c r="V1290" s="28">
        <v>8187</v>
      </c>
      <c r="W1290" s="29">
        <v>21413</v>
      </c>
      <c r="X1290" s="30">
        <v>43220</v>
      </c>
      <c r="Y1290" s="26">
        <v>0</v>
      </c>
      <c r="Z1290" s="29">
        <v>4600008122</v>
      </c>
      <c r="AA1290" s="33">
        <f t="shared" si="20"/>
        <v>1</v>
      </c>
      <c r="AB1290" s="31" t="s">
        <v>5357</v>
      </c>
      <c r="AC1290" s="32"/>
      <c r="AD1290" s="32"/>
      <c r="AE1290" s="22" t="s">
        <v>1057</v>
      </c>
      <c r="AF1290" s="26" t="s">
        <v>53</v>
      </c>
      <c r="AG1290" s="22" t="s">
        <v>1028</v>
      </c>
    </row>
    <row r="1291" spans="1:34" ht="120" x14ac:dyDescent="0.25">
      <c r="A1291" s="20" t="s">
        <v>1019</v>
      </c>
      <c r="B1291" s="21">
        <v>81161801</v>
      </c>
      <c r="C1291" s="22" t="s">
        <v>1058</v>
      </c>
      <c r="D1291" s="36">
        <v>42876</v>
      </c>
      <c r="E1291" s="21" t="s">
        <v>3558</v>
      </c>
      <c r="F1291" s="23" t="s">
        <v>4118</v>
      </c>
      <c r="G1291" s="23" t="s">
        <v>5106</v>
      </c>
      <c r="H1291" s="24">
        <v>181347510</v>
      </c>
      <c r="I1291" s="25">
        <v>15000000</v>
      </c>
      <c r="J1291" s="23" t="s">
        <v>57</v>
      </c>
      <c r="K1291" s="23" t="s">
        <v>3576</v>
      </c>
      <c r="L1291" s="22" t="s">
        <v>1053</v>
      </c>
      <c r="M1291" s="22" t="s">
        <v>1054</v>
      </c>
      <c r="N1291" s="22" t="s">
        <v>1055</v>
      </c>
      <c r="O1291" s="22" t="s">
        <v>1056</v>
      </c>
      <c r="P1291" s="26" t="s">
        <v>47</v>
      </c>
      <c r="Q1291" s="26" t="s">
        <v>47</v>
      </c>
      <c r="R1291" s="26" t="s">
        <v>47</v>
      </c>
      <c r="S1291" s="27" t="s">
        <v>47</v>
      </c>
      <c r="T1291" s="26" t="s">
        <v>47</v>
      </c>
      <c r="U1291" s="26" t="s">
        <v>47</v>
      </c>
      <c r="V1291" s="28">
        <v>6958</v>
      </c>
      <c r="W1291" s="29">
        <v>17446</v>
      </c>
      <c r="X1291" s="30">
        <v>42857</v>
      </c>
      <c r="Y1291" s="26">
        <v>2017060079671</v>
      </c>
      <c r="Z1291" s="29">
        <v>4600006762</v>
      </c>
      <c r="AA1291" s="33">
        <f t="shared" si="20"/>
        <v>1</v>
      </c>
      <c r="AB1291" s="31" t="s">
        <v>5358</v>
      </c>
      <c r="AC1291" s="32" t="s">
        <v>360</v>
      </c>
      <c r="AD1291" s="32" t="s">
        <v>5352</v>
      </c>
      <c r="AE1291" s="22" t="s">
        <v>1059</v>
      </c>
      <c r="AF1291" s="26" t="s">
        <v>53</v>
      </c>
      <c r="AG1291" s="22" t="s">
        <v>1028</v>
      </c>
    </row>
    <row r="1292" spans="1:34" ht="120" x14ac:dyDescent="0.25">
      <c r="A1292" s="20" t="s">
        <v>1019</v>
      </c>
      <c r="B1292" s="21">
        <v>81161801</v>
      </c>
      <c r="C1292" s="22" t="s">
        <v>1058</v>
      </c>
      <c r="D1292" s="36">
        <v>43101</v>
      </c>
      <c r="E1292" s="21" t="s">
        <v>3557</v>
      </c>
      <c r="F1292" s="23" t="s">
        <v>4118</v>
      </c>
      <c r="G1292" s="23" t="s">
        <v>5106</v>
      </c>
      <c r="H1292" s="24">
        <v>218189300</v>
      </c>
      <c r="I1292" s="25">
        <v>218189300</v>
      </c>
      <c r="J1292" s="23" t="s">
        <v>3579</v>
      </c>
      <c r="K1292" s="23" t="s">
        <v>47</v>
      </c>
      <c r="L1292" s="22" t="s">
        <v>1060</v>
      </c>
      <c r="M1292" s="22" t="s">
        <v>456</v>
      </c>
      <c r="N1292" s="22" t="s">
        <v>1055</v>
      </c>
      <c r="O1292" s="22" t="s">
        <v>1056</v>
      </c>
      <c r="P1292" s="26" t="s">
        <v>47</v>
      </c>
      <c r="Q1292" s="26" t="s">
        <v>47</v>
      </c>
      <c r="R1292" s="26" t="s">
        <v>47</v>
      </c>
      <c r="S1292" s="27" t="s">
        <v>47</v>
      </c>
      <c r="T1292" s="26" t="s">
        <v>47</v>
      </c>
      <c r="U1292" s="26" t="s">
        <v>47</v>
      </c>
      <c r="V1292" s="28">
        <v>8040</v>
      </c>
      <c r="W1292" s="29">
        <v>20702</v>
      </c>
      <c r="X1292" s="30">
        <v>43122</v>
      </c>
      <c r="Y1292" s="26">
        <v>2018060004242</v>
      </c>
      <c r="Z1292" s="29">
        <v>4600008035</v>
      </c>
      <c r="AA1292" s="33">
        <f t="shared" ref="AA1292:AA1355" si="21">+IF(AND(W1292="",X1292="",Y1292="",Z1292=""),"",IF(AND(W1292&lt;&gt;"",X1292="",Y1292="",Z1292=""),0%,IF(AND(W1292&lt;&gt;"",X1292&lt;&gt;"",Y1292="",Z1292=""),33%,IF(AND(W1292&lt;&gt;"",X1292&lt;&gt;"",Y1292&lt;&gt;"",Z1292=""),66%,IF(AND(W1292&lt;&gt;"",X1292&lt;&gt;"",Y1292&lt;&gt;"",Z1292&lt;&gt;""),100%,"Información incompleta")))))</f>
        <v>1</v>
      </c>
      <c r="AB1292" s="31" t="s">
        <v>5358</v>
      </c>
      <c r="AC1292" s="32" t="s">
        <v>5359</v>
      </c>
      <c r="AD1292" s="32"/>
      <c r="AE1292" s="22" t="s">
        <v>1059</v>
      </c>
      <c r="AF1292" s="26" t="s">
        <v>53</v>
      </c>
      <c r="AG1292" s="22" t="s">
        <v>1028</v>
      </c>
    </row>
    <row r="1293" spans="1:34" ht="165" x14ac:dyDescent="0.25">
      <c r="A1293" s="20" t="s">
        <v>1019</v>
      </c>
      <c r="B1293" s="21" t="s">
        <v>1020</v>
      </c>
      <c r="C1293" s="22" t="s">
        <v>1061</v>
      </c>
      <c r="D1293" s="36">
        <v>42795</v>
      </c>
      <c r="E1293" s="21" t="s">
        <v>3551</v>
      </c>
      <c r="F1293" s="23" t="s">
        <v>3677</v>
      </c>
      <c r="G1293" s="23" t="s">
        <v>5354</v>
      </c>
      <c r="H1293" s="24">
        <v>2393000000</v>
      </c>
      <c r="I1293" s="25">
        <v>593000000</v>
      </c>
      <c r="J1293" s="23" t="s">
        <v>57</v>
      </c>
      <c r="K1293" s="23" t="s">
        <v>3576</v>
      </c>
      <c r="L1293" s="22" t="s">
        <v>1022</v>
      </c>
      <c r="M1293" s="22" t="s">
        <v>1023</v>
      </c>
      <c r="N1293" s="22" t="s">
        <v>1024</v>
      </c>
      <c r="O1293" s="22" t="s">
        <v>1025</v>
      </c>
      <c r="P1293" s="26" t="s">
        <v>525</v>
      </c>
      <c r="Q1293" s="26" t="s">
        <v>1062</v>
      </c>
      <c r="R1293" s="26" t="s">
        <v>1063</v>
      </c>
      <c r="S1293" s="27" t="s">
        <v>1064</v>
      </c>
      <c r="T1293" s="26" t="s">
        <v>1065</v>
      </c>
      <c r="U1293" s="26" t="s">
        <v>1063</v>
      </c>
      <c r="V1293" s="28">
        <v>6553</v>
      </c>
      <c r="W1293" s="29">
        <v>16455</v>
      </c>
      <c r="X1293" s="30">
        <v>42794</v>
      </c>
      <c r="Y1293" s="26">
        <v>2017060052066</v>
      </c>
      <c r="Z1293" s="29">
        <v>4600006458</v>
      </c>
      <c r="AA1293" s="33">
        <f t="shared" si="21"/>
        <v>1</v>
      </c>
      <c r="AB1293" s="31" t="s">
        <v>5355</v>
      </c>
      <c r="AC1293" s="32" t="s">
        <v>360</v>
      </c>
      <c r="AD1293" s="32" t="s">
        <v>5345</v>
      </c>
      <c r="AE1293" s="22" t="s">
        <v>1066</v>
      </c>
      <c r="AF1293" s="26" t="s">
        <v>599</v>
      </c>
      <c r="AG1293" s="22" t="s">
        <v>1028</v>
      </c>
    </row>
    <row r="1294" spans="1:34" ht="165" x14ac:dyDescent="0.25">
      <c r="A1294" s="20" t="s">
        <v>1019</v>
      </c>
      <c r="B1294" s="21" t="s">
        <v>1020</v>
      </c>
      <c r="C1294" s="22" t="s">
        <v>1067</v>
      </c>
      <c r="D1294" s="36">
        <v>43282</v>
      </c>
      <c r="E1294" s="21" t="s">
        <v>3550</v>
      </c>
      <c r="F1294" s="23" t="s">
        <v>3677</v>
      </c>
      <c r="G1294" s="23" t="s">
        <v>5354</v>
      </c>
      <c r="H1294" s="24">
        <v>2860539633</v>
      </c>
      <c r="I1294" s="25">
        <v>2860539633</v>
      </c>
      <c r="J1294" s="23" t="s">
        <v>3579</v>
      </c>
      <c r="K1294" s="23" t="s">
        <v>47</v>
      </c>
      <c r="L1294" s="22" t="s">
        <v>1068</v>
      </c>
      <c r="M1294" s="22" t="s">
        <v>1069</v>
      </c>
      <c r="N1294" s="22">
        <v>3838111</v>
      </c>
      <c r="O1294" s="22" t="s">
        <v>1070</v>
      </c>
      <c r="P1294" s="26" t="s">
        <v>525</v>
      </c>
      <c r="Q1294" s="26" t="s">
        <v>1062</v>
      </c>
      <c r="R1294" s="26" t="s">
        <v>1071</v>
      </c>
      <c r="S1294" s="27" t="s">
        <v>1064</v>
      </c>
      <c r="T1294" s="26" t="s">
        <v>1072</v>
      </c>
      <c r="U1294" s="26" t="s">
        <v>1063</v>
      </c>
      <c r="V1294" s="28"/>
      <c r="W1294" s="29"/>
      <c r="X1294" s="30"/>
      <c r="Y1294" s="26"/>
      <c r="Z1294" s="29"/>
      <c r="AA1294" s="33" t="str">
        <f t="shared" si="21"/>
        <v/>
      </c>
      <c r="AB1294" s="31"/>
      <c r="AC1294" s="32"/>
      <c r="AD1294" s="32"/>
      <c r="AE1294" s="22" t="s">
        <v>1066</v>
      </c>
      <c r="AF1294" s="26" t="s">
        <v>599</v>
      </c>
      <c r="AG1294" s="22" t="s">
        <v>1028</v>
      </c>
    </row>
    <row r="1295" spans="1:34" ht="165" x14ac:dyDescent="0.25">
      <c r="A1295" s="20" t="s">
        <v>1019</v>
      </c>
      <c r="B1295" s="21">
        <v>80111620</v>
      </c>
      <c r="C1295" s="22" t="s">
        <v>1073</v>
      </c>
      <c r="D1295" s="36">
        <v>43009</v>
      </c>
      <c r="E1295" s="21" t="s">
        <v>3563</v>
      </c>
      <c r="F1295" s="23" t="s">
        <v>3677</v>
      </c>
      <c r="G1295" s="23" t="s">
        <v>5354</v>
      </c>
      <c r="H1295" s="24">
        <v>1827062510</v>
      </c>
      <c r="I1295" s="25">
        <v>1500000000</v>
      </c>
      <c r="J1295" s="23" t="s">
        <v>57</v>
      </c>
      <c r="K1295" s="23" t="s">
        <v>3576</v>
      </c>
      <c r="L1295" s="22" t="s">
        <v>1074</v>
      </c>
      <c r="M1295" s="22" t="s">
        <v>1075</v>
      </c>
      <c r="N1295" s="22" t="s">
        <v>1076</v>
      </c>
      <c r="O1295" s="22" t="s">
        <v>1077</v>
      </c>
      <c r="P1295" s="26" t="s">
        <v>525</v>
      </c>
      <c r="Q1295" s="26" t="s">
        <v>1033</v>
      </c>
      <c r="R1295" s="26" t="s">
        <v>1047</v>
      </c>
      <c r="S1295" s="27" t="s">
        <v>1048</v>
      </c>
      <c r="T1295" s="26" t="s">
        <v>1049</v>
      </c>
      <c r="U1295" s="26" t="s">
        <v>1078</v>
      </c>
      <c r="V1295" s="28">
        <v>7624</v>
      </c>
      <c r="W1295" s="29">
        <v>18415</v>
      </c>
      <c r="X1295" s="30">
        <v>42996</v>
      </c>
      <c r="Y1295" s="26">
        <v>2017060099027</v>
      </c>
      <c r="Z1295" s="29">
        <v>4600007576</v>
      </c>
      <c r="AA1295" s="33">
        <f t="shared" si="21"/>
        <v>1</v>
      </c>
      <c r="AB1295" s="31" t="s">
        <v>1079</v>
      </c>
      <c r="AC1295" s="32" t="s">
        <v>360</v>
      </c>
      <c r="AD1295" s="32"/>
      <c r="AE1295" s="22" t="s">
        <v>1080</v>
      </c>
      <c r="AF1295" s="26" t="s">
        <v>599</v>
      </c>
      <c r="AG1295" s="22" t="s">
        <v>1028</v>
      </c>
    </row>
    <row r="1296" spans="1:34" ht="75" x14ac:dyDescent="0.25">
      <c r="A1296" s="20" t="s">
        <v>1019</v>
      </c>
      <c r="B1296" s="21" t="s">
        <v>1081</v>
      </c>
      <c r="C1296" s="22" t="s">
        <v>1082</v>
      </c>
      <c r="D1296" s="36">
        <v>43374</v>
      </c>
      <c r="E1296" s="21" t="s">
        <v>3551</v>
      </c>
      <c r="F1296" s="23" t="s">
        <v>3643</v>
      </c>
      <c r="G1296" s="23" t="s">
        <v>5106</v>
      </c>
      <c r="H1296" s="24">
        <v>4219587000</v>
      </c>
      <c r="I1296" s="25">
        <v>4219587000</v>
      </c>
      <c r="J1296" s="23" t="s">
        <v>3579</v>
      </c>
      <c r="K1296" s="23" t="s">
        <v>47</v>
      </c>
      <c r="L1296" s="22" t="s">
        <v>1042</v>
      </c>
      <c r="M1296" s="22" t="s">
        <v>1083</v>
      </c>
      <c r="N1296" s="22">
        <v>3838123</v>
      </c>
      <c r="O1296" s="22" t="s">
        <v>1084</v>
      </c>
      <c r="P1296" s="26" t="s">
        <v>47</v>
      </c>
      <c r="Q1296" s="26" t="s">
        <v>47</v>
      </c>
      <c r="R1296" s="26" t="s">
        <v>47</v>
      </c>
      <c r="S1296" s="27" t="s">
        <v>47</v>
      </c>
      <c r="T1296" s="26" t="s">
        <v>47</v>
      </c>
      <c r="U1296" s="26" t="s">
        <v>47</v>
      </c>
      <c r="V1296" s="28" t="s">
        <v>1085</v>
      </c>
      <c r="W1296" s="29" t="s">
        <v>1085</v>
      </c>
      <c r="X1296" s="30"/>
      <c r="Y1296" s="26"/>
      <c r="Z1296" s="29"/>
      <c r="AA1296" s="33">
        <f t="shared" si="21"/>
        <v>0</v>
      </c>
      <c r="AB1296" s="31"/>
      <c r="AC1296" s="32"/>
      <c r="AD1296" s="32"/>
      <c r="AE1296" s="22" t="s">
        <v>1051</v>
      </c>
      <c r="AF1296" s="26" t="s">
        <v>53</v>
      </c>
      <c r="AG1296" s="22" t="s">
        <v>1028</v>
      </c>
    </row>
    <row r="1297" spans="1:33" ht="63.75" x14ac:dyDescent="0.25">
      <c r="A1297" s="20" t="s">
        <v>1019</v>
      </c>
      <c r="B1297" s="21">
        <v>80161500</v>
      </c>
      <c r="C1297" s="22" t="s">
        <v>1086</v>
      </c>
      <c r="D1297" s="36">
        <v>42962</v>
      </c>
      <c r="E1297" s="21" t="s">
        <v>5360</v>
      </c>
      <c r="F1297" s="23" t="s">
        <v>3696</v>
      </c>
      <c r="G1297" s="23" t="s">
        <v>5106</v>
      </c>
      <c r="H1297" s="24">
        <v>31685145</v>
      </c>
      <c r="I1297" s="25">
        <v>12725055</v>
      </c>
      <c r="J1297" s="23" t="s">
        <v>57</v>
      </c>
      <c r="K1297" s="23" t="s">
        <v>3576</v>
      </c>
      <c r="L1297" s="22" t="s">
        <v>1022</v>
      </c>
      <c r="M1297" s="22" t="s">
        <v>1023</v>
      </c>
      <c r="N1297" s="22" t="s">
        <v>1024</v>
      </c>
      <c r="O1297" s="22" t="s">
        <v>1025</v>
      </c>
      <c r="P1297" s="26" t="s">
        <v>47</v>
      </c>
      <c r="Q1297" s="26" t="s">
        <v>47</v>
      </c>
      <c r="R1297" s="26" t="s">
        <v>47</v>
      </c>
      <c r="S1297" s="27" t="s">
        <v>47</v>
      </c>
      <c r="T1297" s="26" t="s">
        <v>47</v>
      </c>
      <c r="U1297" s="26" t="s">
        <v>47</v>
      </c>
      <c r="V1297" s="28">
        <v>7410</v>
      </c>
      <c r="W1297" s="29">
        <v>18435</v>
      </c>
      <c r="X1297" s="30">
        <v>42969</v>
      </c>
      <c r="Y1297" s="26">
        <v>2017060096839</v>
      </c>
      <c r="Z1297" s="29">
        <v>4600007306</v>
      </c>
      <c r="AA1297" s="33">
        <f t="shared" si="21"/>
        <v>1</v>
      </c>
      <c r="AB1297" s="31" t="s">
        <v>1087</v>
      </c>
      <c r="AC1297" s="32" t="s">
        <v>360</v>
      </c>
      <c r="AD1297" s="32"/>
      <c r="AE1297" s="22" t="s">
        <v>1088</v>
      </c>
      <c r="AF1297" s="26" t="s">
        <v>53</v>
      </c>
      <c r="AG1297" s="22" t="s">
        <v>1028</v>
      </c>
    </row>
    <row r="1298" spans="1:33" ht="60" x14ac:dyDescent="0.25">
      <c r="A1298" s="20" t="s">
        <v>1019</v>
      </c>
      <c r="B1298" s="21">
        <v>80161500</v>
      </c>
      <c r="C1298" s="22" t="s">
        <v>1089</v>
      </c>
      <c r="D1298" s="36">
        <v>42962</v>
      </c>
      <c r="E1298" s="21" t="s">
        <v>5360</v>
      </c>
      <c r="F1298" s="23" t="s">
        <v>3696</v>
      </c>
      <c r="G1298" s="23" t="s">
        <v>5106</v>
      </c>
      <c r="H1298" s="24">
        <v>321622730</v>
      </c>
      <c r="I1298" s="25">
        <v>129156174</v>
      </c>
      <c r="J1298" s="23" t="s">
        <v>57</v>
      </c>
      <c r="K1298" s="23" t="s">
        <v>3576</v>
      </c>
      <c r="L1298" s="22" t="s">
        <v>1022</v>
      </c>
      <c r="M1298" s="22" t="s">
        <v>1023</v>
      </c>
      <c r="N1298" s="22">
        <v>3835152</v>
      </c>
      <c r="O1298" s="22" t="s">
        <v>1025</v>
      </c>
      <c r="P1298" s="26" t="s">
        <v>47</v>
      </c>
      <c r="Q1298" s="26" t="s">
        <v>47</v>
      </c>
      <c r="R1298" s="26" t="s">
        <v>47</v>
      </c>
      <c r="S1298" s="27" t="s">
        <v>47</v>
      </c>
      <c r="T1298" s="26" t="s">
        <v>47</v>
      </c>
      <c r="U1298" s="26" t="s">
        <v>47</v>
      </c>
      <c r="V1298" s="28">
        <v>7409</v>
      </c>
      <c r="W1298" s="29">
        <v>18434</v>
      </c>
      <c r="X1298" s="30">
        <v>42969</v>
      </c>
      <c r="Y1298" s="26">
        <v>2017060096839</v>
      </c>
      <c r="Z1298" s="29">
        <v>4600007305</v>
      </c>
      <c r="AA1298" s="33">
        <f t="shared" si="21"/>
        <v>1</v>
      </c>
      <c r="AB1298" s="31" t="s">
        <v>1090</v>
      </c>
      <c r="AC1298" s="32" t="s">
        <v>360</v>
      </c>
      <c r="AD1298" s="32"/>
      <c r="AE1298" s="22" t="s">
        <v>1088</v>
      </c>
      <c r="AF1298" s="26" t="s">
        <v>53</v>
      </c>
      <c r="AG1298" s="22" t="s">
        <v>1028</v>
      </c>
    </row>
    <row r="1299" spans="1:33" ht="60" x14ac:dyDescent="0.25">
      <c r="A1299" s="20" t="s">
        <v>1019</v>
      </c>
      <c r="B1299" s="21">
        <v>80161500</v>
      </c>
      <c r="C1299" s="22" t="s">
        <v>1091</v>
      </c>
      <c r="D1299" s="36">
        <v>42962</v>
      </c>
      <c r="E1299" s="21" t="s">
        <v>5360</v>
      </c>
      <c r="F1299" s="23" t="s">
        <v>3696</v>
      </c>
      <c r="G1299" s="23" t="s">
        <v>5106</v>
      </c>
      <c r="H1299" s="24">
        <v>1445772243</v>
      </c>
      <c r="I1299" s="25">
        <v>580575933</v>
      </c>
      <c r="J1299" s="23" t="s">
        <v>57</v>
      </c>
      <c r="K1299" s="23" t="s">
        <v>3576</v>
      </c>
      <c r="L1299" s="22" t="s">
        <v>1022</v>
      </c>
      <c r="M1299" s="22" t="s">
        <v>1023</v>
      </c>
      <c r="N1299" s="22">
        <v>3835152</v>
      </c>
      <c r="O1299" s="22" t="s">
        <v>1025</v>
      </c>
      <c r="P1299" s="26" t="s">
        <v>47</v>
      </c>
      <c r="Q1299" s="26" t="s">
        <v>47</v>
      </c>
      <c r="R1299" s="26" t="s">
        <v>47</v>
      </c>
      <c r="S1299" s="27" t="s">
        <v>47</v>
      </c>
      <c r="T1299" s="26" t="s">
        <v>47</v>
      </c>
      <c r="U1299" s="26" t="s">
        <v>47</v>
      </c>
      <c r="V1299" s="28">
        <v>7411</v>
      </c>
      <c r="W1299" s="29">
        <v>18433</v>
      </c>
      <c r="X1299" s="30">
        <v>42969</v>
      </c>
      <c r="Y1299" s="26">
        <v>2017060096839</v>
      </c>
      <c r="Z1299" s="29">
        <v>4600007307</v>
      </c>
      <c r="AA1299" s="33">
        <f t="shared" si="21"/>
        <v>1</v>
      </c>
      <c r="AB1299" s="31" t="s">
        <v>1092</v>
      </c>
      <c r="AC1299" s="32" t="s">
        <v>360</v>
      </c>
      <c r="AD1299" s="32"/>
      <c r="AE1299" s="22" t="s">
        <v>1088</v>
      </c>
      <c r="AF1299" s="26" t="s">
        <v>53</v>
      </c>
      <c r="AG1299" s="22" t="s">
        <v>1028</v>
      </c>
    </row>
    <row r="1300" spans="1:33" ht="60" x14ac:dyDescent="0.25">
      <c r="A1300" s="20" t="s">
        <v>1019</v>
      </c>
      <c r="B1300" s="21">
        <v>80161500</v>
      </c>
      <c r="C1300" s="22" t="s">
        <v>1093</v>
      </c>
      <c r="D1300" s="36">
        <v>42962</v>
      </c>
      <c r="E1300" s="21" t="s">
        <v>5360</v>
      </c>
      <c r="F1300" s="23" t="s">
        <v>3696</v>
      </c>
      <c r="G1300" s="23" t="s">
        <v>5106</v>
      </c>
      <c r="H1300" s="24">
        <v>132201795</v>
      </c>
      <c r="I1300" s="25">
        <v>52931214</v>
      </c>
      <c r="J1300" s="23" t="s">
        <v>57</v>
      </c>
      <c r="K1300" s="23" t="s">
        <v>3576</v>
      </c>
      <c r="L1300" s="22" t="s">
        <v>1022</v>
      </c>
      <c r="M1300" s="22" t="s">
        <v>1023</v>
      </c>
      <c r="N1300" s="22">
        <v>3835152</v>
      </c>
      <c r="O1300" s="22" t="s">
        <v>1025</v>
      </c>
      <c r="P1300" s="26" t="s">
        <v>47</v>
      </c>
      <c r="Q1300" s="26" t="s">
        <v>47</v>
      </c>
      <c r="R1300" s="26" t="s">
        <v>47</v>
      </c>
      <c r="S1300" s="27" t="s">
        <v>47</v>
      </c>
      <c r="T1300" s="26" t="s">
        <v>47</v>
      </c>
      <c r="U1300" s="26" t="s">
        <v>47</v>
      </c>
      <c r="V1300" s="28">
        <v>7419</v>
      </c>
      <c r="W1300" s="29">
        <v>18439</v>
      </c>
      <c r="X1300" s="30">
        <v>42969</v>
      </c>
      <c r="Y1300" s="26">
        <v>2017060096839</v>
      </c>
      <c r="Z1300" s="29">
        <v>4600007308</v>
      </c>
      <c r="AA1300" s="33">
        <f t="shared" si="21"/>
        <v>1</v>
      </c>
      <c r="AB1300" s="31" t="s">
        <v>1094</v>
      </c>
      <c r="AC1300" s="32" t="s">
        <v>360</v>
      </c>
      <c r="AD1300" s="32"/>
      <c r="AE1300" s="22" t="s">
        <v>1088</v>
      </c>
      <c r="AF1300" s="26" t="s">
        <v>53</v>
      </c>
      <c r="AG1300" s="22" t="s">
        <v>1028</v>
      </c>
    </row>
    <row r="1301" spans="1:33" ht="60" x14ac:dyDescent="0.25">
      <c r="A1301" s="20" t="s">
        <v>1019</v>
      </c>
      <c r="B1301" s="21">
        <v>80161500</v>
      </c>
      <c r="C1301" s="22" t="s">
        <v>1095</v>
      </c>
      <c r="D1301" s="36">
        <v>42962</v>
      </c>
      <c r="E1301" s="21" t="s">
        <v>5360</v>
      </c>
      <c r="F1301" s="23" t="s">
        <v>3696</v>
      </c>
      <c r="G1301" s="23" t="s">
        <v>5106</v>
      </c>
      <c r="H1301" s="24">
        <v>66372152</v>
      </c>
      <c r="I1301" s="25">
        <v>26653662</v>
      </c>
      <c r="J1301" s="23" t="s">
        <v>57</v>
      </c>
      <c r="K1301" s="23" t="s">
        <v>3576</v>
      </c>
      <c r="L1301" s="22" t="s">
        <v>1022</v>
      </c>
      <c r="M1301" s="22" t="s">
        <v>1023</v>
      </c>
      <c r="N1301" s="22">
        <v>3835152</v>
      </c>
      <c r="O1301" s="22" t="s">
        <v>1025</v>
      </c>
      <c r="P1301" s="26" t="s">
        <v>47</v>
      </c>
      <c r="Q1301" s="26" t="s">
        <v>47</v>
      </c>
      <c r="R1301" s="26" t="s">
        <v>47</v>
      </c>
      <c r="S1301" s="27" t="s">
        <v>47</v>
      </c>
      <c r="T1301" s="26" t="s">
        <v>47</v>
      </c>
      <c r="U1301" s="26" t="s">
        <v>47</v>
      </c>
      <c r="V1301" s="28">
        <v>7420</v>
      </c>
      <c r="W1301" s="29">
        <v>18440</v>
      </c>
      <c r="X1301" s="30">
        <v>42969</v>
      </c>
      <c r="Y1301" s="26">
        <v>2017060096839</v>
      </c>
      <c r="Z1301" s="29">
        <v>4600007310</v>
      </c>
      <c r="AA1301" s="33">
        <f t="shared" si="21"/>
        <v>1</v>
      </c>
      <c r="AB1301" s="31" t="s">
        <v>1096</v>
      </c>
      <c r="AC1301" s="32" t="s">
        <v>360</v>
      </c>
      <c r="AD1301" s="32"/>
      <c r="AE1301" s="22" t="s">
        <v>1088</v>
      </c>
      <c r="AF1301" s="26" t="s">
        <v>53</v>
      </c>
      <c r="AG1301" s="22" t="s">
        <v>1028</v>
      </c>
    </row>
    <row r="1302" spans="1:33" ht="60" x14ac:dyDescent="0.25">
      <c r="A1302" s="20" t="s">
        <v>1019</v>
      </c>
      <c r="B1302" s="21">
        <v>86121800</v>
      </c>
      <c r="C1302" s="22" t="s">
        <v>1097</v>
      </c>
      <c r="D1302" s="36">
        <v>43252</v>
      </c>
      <c r="E1302" s="21" t="s">
        <v>3561</v>
      </c>
      <c r="F1302" s="23" t="s">
        <v>5361</v>
      </c>
      <c r="G1302" s="23" t="s">
        <v>5106</v>
      </c>
      <c r="H1302" s="24">
        <v>75000000</v>
      </c>
      <c r="I1302" s="25">
        <v>75000000</v>
      </c>
      <c r="J1302" s="23" t="s">
        <v>3579</v>
      </c>
      <c r="K1302" s="23" t="s">
        <v>4467</v>
      </c>
      <c r="L1302" s="22" t="s">
        <v>1042</v>
      </c>
      <c r="M1302" s="22" t="s">
        <v>1043</v>
      </c>
      <c r="N1302" s="22">
        <v>3838123</v>
      </c>
      <c r="O1302" s="22" t="s">
        <v>1045</v>
      </c>
      <c r="P1302" s="26" t="s">
        <v>47</v>
      </c>
      <c r="Q1302" s="26" t="s">
        <v>47</v>
      </c>
      <c r="R1302" s="26" t="s">
        <v>47</v>
      </c>
      <c r="S1302" s="27" t="s">
        <v>47</v>
      </c>
      <c r="T1302" s="26" t="s">
        <v>47</v>
      </c>
      <c r="U1302" s="26" t="s">
        <v>47</v>
      </c>
      <c r="V1302" s="28"/>
      <c r="W1302" s="29"/>
      <c r="X1302" s="30"/>
      <c r="Y1302" s="26"/>
      <c r="Z1302" s="29"/>
      <c r="AA1302" s="33" t="str">
        <f t="shared" si="21"/>
        <v/>
      </c>
      <c r="AB1302" s="31"/>
      <c r="AC1302" s="32"/>
      <c r="AD1302" s="32"/>
      <c r="AE1302" s="22" t="s">
        <v>1051</v>
      </c>
      <c r="AF1302" s="26" t="s">
        <v>53</v>
      </c>
      <c r="AG1302" s="22" t="s">
        <v>1028</v>
      </c>
    </row>
    <row r="1303" spans="1:33" ht="60" x14ac:dyDescent="0.25">
      <c r="A1303" s="20" t="s">
        <v>1019</v>
      </c>
      <c r="B1303" s="21">
        <v>72152711</v>
      </c>
      <c r="C1303" s="22" t="s">
        <v>1098</v>
      </c>
      <c r="D1303" s="36">
        <v>43252</v>
      </c>
      <c r="E1303" s="21" t="s">
        <v>3554</v>
      </c>
      <c r="F1303" s="23" t="s">
        <v>5361</v>
      </c>
      <c r="G1303" s="23" t="s">
        <v>5106</v>
      </c>
      <c r="H1303" s="24">
        <v>78375000</v>
      </c>
      <c r="I1303" s="25">
        <v>78375000</v>
      </c>
      <c r="J1303" s="23" t="s">
        <v>3579</v>
      </c>
      <c r="K1303" s="23" t="s">
        <v>4467</v>
      </c>
      <c r="L1303" s="22" t="s">
        <v>1042</v>
      </c>
      <c r="M1303" s="22" t="s">
        <v>1043</v>
      </c>
      <c r="N1303" s="22">
        <v>3838123</v>
      </c>
      <c r="O1303" s="22" t="s">
        <v>1045</v>
      </c>
      <c r="P1303" s="26" t="s">
        <v>47</v>
      </c>
      <c r="Q1303" s="26" t="s">
        <v>47</v>
      </c>
      <c r="R1303" s="26" t="s">
        <v>47</v>
      </c>
      <c r="S1303" s="27" t="s">
        <v>47</v>
      </c>
      <c r="T1303" s="26" t="s">
        <v>47</v>
      </c>
      <c r="U1303" s="26" t="s">
        <v>47</v>
      </c>
      <c r="V1303" s="28"/>
      <c r="W1303" s="29"/>
      <c r="X1303" s="30"/>
      <c r="Y1303" s="26"/>
      <c r="Z1303" s="29"/>
      <c r="AA1303" s="33" t="str">
        <f t="shared" si="21"/>
        <v/>
      </c>
      <c r="AB1303" s="31"/>
      <c r="AC1303" s="32"/>
      <c r="AD1303" s="32"/>
      <c r="AE1303" s="22" t="s">
        <v>1051</v>
      </c>
      <c r="AF1303" s="26" t="s">
        <v>53</v>
      </c>
      <c r="AG1303" s="22" t="s">
        <v>1028</v>
      </c>
    </row>
    <row r="1304" spans="1:33" ht="60" x14ac:dyDescent="0.25">
      <c r="A1304" s="20" t="s">
        <v>1019</v>
      </c>
      <c r="B1304" s="21">
        <v>90121502</v>
      </c>
      <c r="C1304" s="22" t="s">
        <v>5538</v>
      </c>
      <c r="D1304" s="36">
        <v>43011</v>
      </c>
      <c r="E1304" s="21" t="s">
        <v>3563</v>
      </c>
      <c r="F1304" s="23" t="s">
        <v>3677</v>
      </c>
      <c r="G1304" s="23" t="s">
        <v>5106</v>
      </c>
      <c r="H1304" s="24">
        <v>47500000</v>
      </c>
      <c r="I1304" s="25">
        <v>30000000</v>
      </c>
      <c r="J1304" s="23" t="s">
        <v>57</v>
      </c>
      <c r="K1304" s="23" t="s">
        <v>3576</v>
      </c>
      <c r="L1304" s="22" t="s">
        <v>1099</v>
      </c>
      <c r="M1304" s="22" t="s">
        <v>325</v>
      </c>
      <c r="N1304" s="22">
        <v>3839179</v>
      </c>
      <c r="O1304" s="22" t="s">
        <v>1100</v>
      </c>
      <c r="P1304" s="26" t="s">
        <v>47</v>
      </c>
      <c r="Q1304" s="26" t="s">
        <v>47</v>
      </c>
      <c r="R1304" s="26" t="s">
        <v>47</v>
      </c>
      <c r="S1304" s="27" t="s">
        <v>47</v>
      </c>
      <c r="T1304" s="26" t="s">
        <v>47</v>
      </c>
      <c r="U1304" s="26" t="s">
        <v>47</v>
      </c>
      <c r="V1304" s="28">
        <v>7571</v>
      </c>
      <c r="W1304" s="29">
        <v>18713</v>
      </c>
      <c r="X1304" s="30">
        <v>42986</v>
      </c>
      <c r="Y1304" s="26">
        <v>2017060102139</v>
      </c>
      <c r="Z1304" s="29">
        <v>4600007506</v>
      </c>
      <c r="AA1304" s="33">
        <f t="shared" si="21"/>
        <v>1</v>
      </c>
      <c r="AB1304" s="31" t="s">
        <v>1101</v>
      </c>
      <c r="AC1304" s="32" t="s">
        <v>360</v>
      </c>
      <c r="AD1304" s="32" t="s">
        <v>5362</v>
      </c>
      <c r="AE1304" s="22" t="s">
        <v>1099</v>
      </c>
      <c r="AF1304" s="26" t="s">
        <v>53</v>
      </c>
      <c r="AG1304" s="22" t="s">
        <v>1028</v>
      </c>
    </row>
    <row r="1305" spans="1:33" ht="60" x14ac:dyDescent="0.25">
      <c r="A1305" s="20" t="s">
        <v>1019</v>
      </c>
      <c r="B1305" s="21">
        <v>83111600</v>
      </c>
      <c r="C1305" s="22" t="s">
        <v>1102</v>
      </c>
      <c r="D1305" s="36">
        <v>42948</v>
      </c>
      <c r="E1305" s="21" t="s">
        <v>5363</v>
      </c>
      <c r="F1305" s="23" t="s">
        <v>4118</v>
      </c>
      <c r="G1305" s="23" t="s">
        <v>5106</v>
      </c>
      <c r="H1305" s="24">
        <v>673255770</v>
      </c>
      <c r="I1305" s="25">
        <v>288413416</v>
      </c>
      <c r="J1305" s="23" t="s">
        <v>57</v>
      </c>
      <c r="K1305" s="23" t="s">
        <v>3576</v>
      </c>
      <c r="L1305" s="22" t="s">
        <v>1103</v>
      </c>
      <c r="M1305" s="22" t="s">
        <v>1104</v>
      </c>
      <c r="N1305" s="22" t="s">
        <v>1105</v>
      </c>
      <c r="O1305" s="22" t="s">
        <v>1106</v>
      </c>
      <c r="P1305" s="26" t="s">
        <v>47</v>
      </c>
      <c r="Q1305" s="26" t="s">
        <v>47</v>
      </c>
      <c r="R1305" s="26" t="s">
        <v>47</v>
      </c>
      <c r="S1305" s="27" t="s">
        <v>47</v>
      </c>
      <c r="T1305" s="26" t="s">
        <v>47</v>
      </c>
      <c r="U1305" s="26" t="s">
        <v>47</v>
      </c>
      <c r="V1305" s="28">
        <v>7394</v>
      </c>
      <c r="W1305" s="29">
        <v>5149</v>
      </c>
      <c r="X1305" s="30">
        <v>42979</v>
      </c>
      <c r="Y1305" s="26">
        <v>2017060098928</v>
      </c>
      <c r="Z1305" s="29">
        <v>4600007212</v>
      </c>
      <c r="AA1305" s="33">
        <f t="shared" si="21"/>
        <v>1</v>
      </c>
      <c r="AB1305" s="31" t="s">
        <v>1107</v>
      </c>
      <c r="AC1305" s="32" t="s">
        <v>360</v>
      </c>
      <c r="AD1305" s="32" t="s">
        <v>5362</v>
      </c>
      <c r="AE1305" s="22" t="s">
        <v>1108</v>
      </c>
      <c r="AF1305" s="26" t="s">
        <v>53</v>
      </c>
      <c r="AG1305" s="22" t="s">
        <v>1028</v>
      </c>
    </row>
    <row r="1306" spans="1:33" ht="60" x14ac:dyDescent="0.25">
      <c r="A1306" s="20" t="s">
        <v>1019</v>
      </c>
      <c r="B1306" s="21" t="s">
        <v>5364</v>
      </c>
      <c r="C1306" s="22" t="s">
        <v>1110</v>
      </c>
      <c r="D1306" s="36">
        <v>42941</v>
      </c>
      <c r="E1306" s="21" t="s">
        <v>5365</v>
      </c>
      <c r="F1306" s="23" t="s">
        <v>3677</v>
      </c>
      <c r="G1306" s="23" t="s">
        <v>5106</v>
      </c>
      <c r="H1306" s="24">
        <v>268266060</v>
      </c>
      <c r="I1306" s="25">
        <v>205302936</v>
      </c>
      <c r="J1306" s="23" t="s">
        <v>57</v>
      </c>
      <c r="K1306" s="23" t="s">
        <v>3576</v>
      </c>
      <c r="L1306" s="22" t="s">
        <v>1103</v>
      </c>
      <c r="M1306" s="22" t="s">
        <v>1104</v>
      </c>
      <c r="N1306" s="22" t="s">
        <v>1111</v>
      </c>
      <c r="O1306" s="22" t="s">
        <v>1106</v>
      </c>
      <c r="P1306" s="26" t="s">
        <v>47</v>
      </c>
      <c r="Q1306" s="26" t="s">
        <v>47</v>
      </c>
      <c r="R1306" s="26" t="s">
        <v>47</v>
      </c>
      <c r="S1306" s="27" t="s">
        <v>47</v>
      </c>
      <c r="T1306" s="26" t="s">
        <v>47</v>
      </c>
      <c r="U1306" s="26" t="s">
        <v>47</v>
      </c>
      <c r="V1306" s="28">
        <v>7392</v>
      </c>
      <c r="W1306" s="29">
        <v>17413</v>
      </c>
      <c r="X1306" s="30">
        <v>42976</v>
      </c>
      <c r="Y1306" s="26">
        <v>2017060098962</v>
      </c>
      <c r="Z1306" s="29">
        <v>4600007217</v>
      </c>
      <c r="AA1306" s="33">
        <f t="shared" si="21"/>
        <v>1</v>
      </c>
      <c r="AB1306" s="31" t="s">
        <v>1112</v>
      </c>
      <c r="AC1306" s="32" t="s">
        <v>360</v>
      </c>
      <c r="AD1306" s="32" t="s">
        <v>5362</v>
      </c>
      <c r="AE1306" s="22" t="s">
        <v>1113</v>
      </c>
      <c r="AF1306" s="26" t="s">
        <v>53</v>
      </c>
      <c r="AG1306" s="22" t="s">
        <v>1028</v>
      </c>
    </row>
    <row r="1307" spans="1:33" ht="60" x14ac:dyDescent="0.25">
      <c r="A1307" s="20" t="s">
        <v>1019</v>
      </c>
      <c r="B1307" s="21">
        <v>78111800</v>
      </c>
      <c r="C1307" s="22" t="s">
        <v>1114</v>
      </c>
      <c r="D1307" s="36">
        <v>42781</v>
      </c>
      <c r="E1307" s="21" t="s">
        <v>3551</v>
      </c>
      <c r="F1307" s="23" t="s">
        <v>3591</v>
      </c>
      <c r="G1307" s="23" t="s">
        <v>5106</v>
      </c>
      <c r="H1307" s="24">
        <v>424000000</v>
      </c>
      <c r="I1307" s="25">
        <v>324000000</v>
      </c>
      <c r="J1307" s="23" t="s">
        <v>3579</v>
      </c>
      <c r="K1307" s="23" t="s">
        <v>4467</v>
      </c>
      <c r="L1307" s="22" t="s">
        <v>1022</v>
      </c>
      <c r="M1307" s="22" t="s">
        <v>1115</v>
      </c>
      <c r="N1307" s="22">
        <v>3838181</v>
      </c>
      <c r="O1307" s="22" t="s">
        <v>1025</v>
      </c>
      <c r="P1307" s="26" t="s">
        <v>47</v>
      </c>
      <c r="Q1307" s="26" t="s">
        <v>47</v>
      </c>
      <c r="R1307" s="26" t="s">
        <v>47</v>
      </c>
      <c r="S1307" s="27" t="s">
        <v>47</v>
      </c>
      <c r="T1307" s="26" t="s">
        <v>47</v>
      </c>
      <c r="U1307" s="26" t="s">
        <v>47</v>
      </c>
      <c r="V1307" s="28" t="s">
        <v>3438</v>
      </c>
      <c r="W1307" s="29">
        <v>20235</v>
      </c>
      <c r="X1307" s="30">
        <v>43102</v>
      </c>
      <c r="Y1307" s="26">
        <v>2</v>
      </c>
      <c r="Z1307" s="29">
        <v>4600008068</v>
      </c>
      <c r="AA1307" s="33">
        <f t="shared" si="21"/>
        <v>1</v>
      </c>
      <c r="AB1307" s="31" t="s">
        <v>5366</v>
      </c>
      <c r="AC1307" s="32" t="s">
        <v>360</v>
      </c>
      <c r="AD1307" s="32" t="s">
        <v>5367</v>
      </c>
      <c r="AE1307" s="22" t="s">
        <v>5368</v>
      </c>
      <c r="AF1307" s="26" t="s">
        <v>53</v>
      </c>
      <c r="AG1307" s="22" t="s">
        <v>1028</v>
      </c>
    </row>
    <row r="1308" spans="1:33" ht="90" x14ac:dyDescent="0.25">
      <c r="A1308" s="20" t="s">
        <v>1019</v>
      </c>
      <c r="B1308" s="21">
        <v>86131504</v>
      </c>
      <c r="C1308" s="22" t="s">
        <v>1116</v>
      </c>
      <c r="D1308" s="36">
        <v>42767</v>
      </c>
      <c r="E1308" s="21" t="s">
        <v>3564</v>
      </c>
      <c r="F1308" s="23" t="s">
        <v>3677</v>
      </c>
      <c r="G1308" s="23" t="s">
        <v>5106</v>
      </c>
      <c r="H1308" s="24">
        <v>700000000</v>
      </c>
      <c r="I1308" s="25">
        <v>300000000</v>
      </c>
      <c r="J1308" s="23" t="s">
        <v>57</v>
      </c>
      <c r="K1308" s="23" t="s">
        <v>3576</v>
      </c>
      <c r="L1308" s="22" t="s">
        <v>1022</v>
      </c>
      <c r="M1308" s="22" t="s">
        <v>1115</v>
      </c>
      <c r="N1308" s="22" t="s">
        <v>1117</v>
      </c>
      <c r="O1308" s="22" t="s">
        <v>1025</v>
      </c>
      <c r="P1308" s="26" t="s">
        <v>47</v>
      </c>
      <c r="Q1308" s="26" t="s">
        <v>47</v>
      </c>
      <c r="R1308" s="26" t="s">
        <v>47</v>
      </c>
      <c r="S1308" s="27" t="s">
        <v>47</v>
      </c>
      <c r="T1308" s="26" t="s">
        <v>47</v>
      </c>
      <c r="U1308" s="26" t="s">
        <v>47</v>
      </c>
      <c r="V1308" s="28">
        <v>6359</v>
      </c>
      <c r="W1308" s="29">
        <v>16149</v>
      </c>
      <c r="X1308" s="30">
        <v>42752</v>
      </c>
      <c r="Y1308" s="26">
        <v>20170000231</v>
      </c>
      <c r="Z1308" s="29">
        <v>4600006243</v>
      </c>
      <c r="AA1308" s="33">
        <f t="shared" si="21"/>
        <v>1</v>
      </c>
      <c r="AB1308" s="31" t="s">
        <v>1118</v>
      </c>
      <c r="AC1308" s="32"/>
      <c r="AD1308" s="32" t="s">
        <v>5369</v>
      </c>
      <c r="AE1308" s="22" t="s">
        <v>1119</v>
      </c>
      <c r="AF1308" s="26" t="s">
        <v>53</v>
      </c>
      <c r="AG1308" s="22" t="s">
        <v>1028</v>
      </c>
    </row>
    <row r="1309" spans="1:33" ht="105" x14ac:dyDescent="0.25">
      <c r="A1309" s="20" t="s">
        <v>1813</v>
      </c>
      <c r="B1309" s="21">
        <v>50193000</v>
      </c>
      <c r="C1309" s="22" t="s">
        <v>1814</v>
      </c>
      <c r="D1309" s="36">
        <v>43049</v>
      </c>
      <c r="E1309" s="21" t="s">
        <v>5370</v>
      </c>
      <c r="F1309" s="23" t="s">
        <v>4091</v>
      </c>
      <c r="G1309" s="23" t="s">
        <v>3665</v>
      </c>
      <c r="H1309" s="24">
        <v>200439664</v>
      </c>
      <c r="I1309" s="25">
        <v>200439664</v>
      </c>
      <c r="J1309" s="23" t="s">
        <v>57</v>
      </c>
      <c r="K1309" s="23" t="s">
        <v>5371</v>
      </c>
      <c r="L1309" s="22" t="s">
        <v>1815</v>
      </c>
      <c r="M1309" s="22" t="s">
        <v>1816</v>
      </c>
      <c r="N1309" s="22">
        <v>3835465</v>
      </c>
      <c r="O1309" s="22" t="s">
        <v>1817</v>
      </c>
      <c r="P1309" s="26" t="s">
        <v>1818</v>
      </c>
      <c r="Q1309" s="26" t="s">
        <v>1819</v>
      </c>
      <c r="R1309" s="26" t="s">
        <v>1820</v>
      </c>
      <c r="S1309" s="27" t="s">
        <v>1821</v>
      </c>
      <c r="T1309" s="26" t="s">
        <v>1819</v>
      </c>
      <c r="U1309" s="26" t="s">
        <v>1822</v>
      </c>
      <c r="V1309" s="28" t="s">
        <v>1823</v>
      </c>
      <c r="W1309" s="29" t="s">
        <v>1823</v>
      </c>
      <c r="X1309" s="30">
        <v>43050</v>
      </c>
      <c r="Y1309" s="26">
        <v>2017060093032</v>
      </c>
      <c r="Z1309" s="29" t="s">
        <v>1823</v>
      </c>
      <c r="AA1309" s="33">
        <f t="shared" si="21"/>
        <v>1</v>
      </c>
      <c r="AB1309" s="31" t="s">
        <v>1824</v>
      </c>
      <c r="AC1309" s="32" t="s">
        <v>360</v>
      </c>
      <c r="AD1309" s="32" t="s">
        <v>47</v>
      </c>
      <c r="AE1309" s="22" t="s">
        <v>1825</v>
      </c>
      <c r="AF1309" s="26" t="s">
        <v>53</v>
      </c>
      <c r="AG1309" s="22" t="s">
        <v>4847</v>
      </c>
    </row>
    <row r="1310" spans="1:33" ht="105" x14ac:dyDescent="0.25">
      <c r="A1310" s="20" t="s">
        <v>1813</v>
      </c>
      <c r="B1310" s="21">
        <v>50193000</v>
      </c>
      <c r="C1310" s="22" t="s">
        <v>1826</v>
      </c>
      <c r="D1310" s="36">
        <v>43049</v>
      </c>
      <c r="E1310" s="21" t="s">
        <v>5370</v>
      </c>
      <c r="F1310" s="23" t="s">
        <v>4091</v>
      </c>
      <c r="G1310" s="23" t="s">
        <v>3665</v>
      </c>
      <c r="H1310" s="24">
        <v>30905890</v>
      </c>
      <c r="I1310" s="25">
        <v>30905890</v>
      </c>
      <c r="J1310" s="23" t="s">
        <v>57</v>
      </c>
      <c r="K1310" s="23" t="s">
        <v>5371</v>
      </c>
      <c r="L1310" s="22" t="s">
        <v>1815</v>
      </c>
      <c r="M1310" s="22" t="s">
        <v>1816</v>
      </c>
      <c r="N1310" s="22">
        <v>3835465</v>
      </c>
      <c r="O1310" s="22" t="s">
        <v>1817</v>
      </c>
      <c r="P1310" s="26" t="s">
        <v>1818</v>
      </c>
      <c r="Q1310" s="26" t="s">
        <v>1819</v>
      </c>
      <c r="R1310" s="26" t="s">
        <v>1820</v>
      </c>
      <c r="S1310" s="27" t="s">
        <v>1821</v>
      </c>
      <c r="T1310" s="26" t="s">
        <v>1819</v>
      </c>
      <c r="U1310" s="26" t="s">
        <v>1822</v>
      </c>
      <c r="V1310" s="28" t="s">
        <v>1827</v>
      </c>
      <c r="W1310" s="29" t="s">
        <v>1827</v>
      </c>
      <c r="X1310" s="30">
        <v>43050</v>
      </c>
      <c r="Y1310" s="26">
        <v>2017060093032</v>
      </c>
      <c r="Z1310" s="29" t="s">
        <v>1827</v>
      </c>
      <c r="AA1310" s="33">
        <f t="shared" si="21"/>
        <v>1</v>
      </c>
      <c r="AB1310" s="31" t="s">
        <v>1828</v>
      </c>
      <c r="AC1310" s="32" t="s">
        <v>360</v>
      </c>
      <c r="AD1310" s="32" t="s">
        <v>47</v>
      </c>
      <c r="AE1310" s="22" t="s">
        <v>1825</v>
      </c>
      <c r="AF1310" s="26" t="s">
        <v>53</v>
      </c>
      <c r="AG1310" s="22" t="s">
        <v>4847</v>
      </c>
    </row>
    <row r="1311" spans="1:33" ht="105" x14ac:dyDescent="0.25">
      <c r="A1311" s="20" t="s">
        <v>1813</v>
      </c>
      <c r="B1311" s="21">
        <v>50193000</v>
      </c>
      <c r="C1311" s="22" t="s">
        <v>1829</v>
      </c>
      <c r="D1311" s="36">
        <v>43049</v>
      </c>
      <c r="E1311" s="21" t="s">
        <v>5370</v>
      </c>
      <c r="F1311" s="23" t="s">
        <v>4091</v>
      </c>
      <c r="G1311" s="23" t="s">
        <v>3665</v>
      </c>
      <c r="H1311" s="24">
        <v>62579730</v>
      </c>
      <c r="I1311" s="25">
        <v>62579730</v>
      </c>
      <c r="J1311" s="23" t="s">
        <v>57</v>
      </c>
      <c r="K1311" s="23" t="s">
        <v>5371</v>
      </c>
      <c r="L1311" s="22" t="s">
        <v>1815</v>
      </c>
      <c r="M1311" s="22" t="s">
        <v>1816</v>
      </c>
      <c r="N1311" s="22">
        <v>3835465</v>
      </c>
      <c r="O1311" s="22" t="s">
        <v>1817</v>
      </c>
      <c r="P1311" s="26" t="s">
        <v>1818</v>
      </c>
      <c r="Q1311" s="26" t="s">
        <v>1819</v>
      </c>
      <c r="R1311" s="26" t="s">
        <v>1820</v>
      </c>
      <c r="S1311" s="27" t="s">
        <v>1821</v>
      </c>
      <c r="T1311" s="26" t="s">
        <v>1819</v>
      </c>
      <c r="U1311" s="26" t="s">
        <v>1822</v>
      </c>
      <c r="V1311" s="28" t="s">
        <v>1830</v>
      </c>
      <c r="W1311" s="29" t="s">
        <v>1830</v>
      </c>
      <c r="X1311" s="30">
        <v>43050</v>
      </c>
      <c r="Y1311" s="26">
        <v>2017060093032</v>
      </c>
      <c r="Z1311" s="29" t="s">
        <v>1830</v>
      </c>
      <c r="AA1311" s="33">
        <f t="shared" si="21"/>
        <v>1</v>
      </c>
      <c r="AB1311" s="31" t="s">
        <v>1831</v>
      </c>
      <c r="AC1311" s="32" t="s">
        <v>360</v>
      </c>
      <c r="AD1311" s="32" t="s">
        <v>47</v>
      </c>
      <c r="AE1311" s="22" t="s">
        <v>1825</v>
      </c>
      <c r="AF1311" s="26" t="s">
        <v>53</v>
      </c>
      <c r="AG1311" s="22" t="s">
        <v>4847</v>
      </c>
    </row>
    <row r="1312" spans="1:33" ht="105" x14ac:dyDescent="0.25">
      <c r="A1312" s="20" t="s">
        <v>1813</v>
      </c>
      <c r="B1312" s="21">
        <v>50193000</v>
      </c>
      <c r="C1312" s="22" t="s">
        <v>1832</v>
      </c>
      <c r="D1312" s="36">
        <v>43049</v>
      </c>
      <c r="E1312" s="21" t="s">
        <v>5370</v>
      </c>
      <c r="F1312" s="23" t="s">
        <v>4091</v>
      </c>
      <c r="G1312" s="23" t="s">
        <v>3665</v>
      </c>
      <c r="H1312" s="24">
        <v>299911360</v>
      </c>
      <c r="I1312" s="25">
        <v>299911360</v>
      </c>
      <c r="J1312" s="23" t="s">
        <v>57</v>
      </c>
      <c r="K1312" s="23" t="s">
        <v>5371</v>
      </c>
      <c r="L1312" s="22" t="s">
        <v>1815</v>
      </c>
      <c r="M1312" s="22" t="s">
        <v>1816</v>
      </c>
      <c r="N1312" s="22">
        <v>3835465</v>
      </c>
      <c r="O1312" s="22" t="s">
        <v>1817</v>
      </c>
      <c r="P1312" s="26" t="s">
        <v>1818</v>
      </c>
      <c r="Q1312" s="26" t="s">
        <v>1819</v>
      </c>
      <c r="R1312" s="26" t="s">
        <v>1820</v>
      </c>
      <c r="S1312" s="27" t="s">
        <v>1821</v>
      </c>
      <c r="T1312" s="26" t="s">
        <v>1819</v>
      </c>
      <c r="U1312" s="26" t="s">
        <v>1822</v>
      </c>
      <c r="V1312" s="28" t="s">
        <v>1833</v>
      </c>
      <c r="W1312" s="29" t="s">
        <v>1833</v>
      </c>
      <c r="X1312" s="30">
        <v>43050</v>
      </c>
      <c r="Y1312" s="26">
        <v>2017060093032</v>
      </c>
      <c r="Z1312" s="29" t="s">
        <v>1833</v>
      </c>
      <c r="AA1312" s="33">
        <f t="shared" si="21"/>
        <v>1</v>
      </c>
      <c r="AB1312" s="31" t="s">
        <v>1834</v>
      </c>
      <c r="AC1312" s="32" t="s">
        <v>360</v>
      </c>
      <c r="AD1312" s="32" t="s">
        <v>47</v>
      </c>
      <c r="AE1312" s="22" t="s">
        <v>1825</v>
      </c>
      <c r="AF1312" s="26" t="s">
        <v>53</v>
      </c>
      <c r="AG1312" s="22" t="s">
        <v>4847</v>
      </c>
    </row>
    <row r="1313" spans="1:33" ht="105" x14ac:dyDescent="0.25">
      <c r="A1313" s="20" t="s">
        <v>1813</v>
      </c>
      <c r="B1313" s="21">
        <v>50193000</v>
      </c>
      <c r="C1313" s="22" t="s">
        <v>1835</v>
      </c>
      <c r="D1313" s="36">
        <v>43049</v>
      </c>
      <c r="E1313" s="21" t="s">
        <v>5370</v>
      </c>
      <c r="F1313" s="23" t="s">
        <v>4091</v>
      </c>
      <c r="G1313" s="23" t="s">
        <v>3665</v>
      </c>
      <c r="H1313" s="24">
        <v>158130390</v>
      </c>
      <c r="I1313" s="25">
        <v>158130390</v>
      </c>
      <c r="J1313" s="23" t="s">
        <v>57</v>
      </c>
      <c r="K1313" s="23" t="s">
        <v>5371</v>
      </c>
      <c r="L1313" s="22" t="s">
        <v>1815</v>
      </c>
      <c r="M1313" s="22" t="s">
        <v>1816</v>
      </c>
      <c r="N1313" s="22">
        <v>3835465</v>
      </c>
      <c r="O1313" s="22" t="s">
        <v>1817</v>
      </c>
      <c r="P1313" s="26" t="s">
        <v>1818</v>
      </c>
      <c r="Q1313" s="26" t="s">
        <v>1819</v>
      </c>
      <c r="R1313" s="26" t="s">
        <v>1820</v>
      </c>
      <c r="S1313" s="27" t="s">
        <v>1821</v>
      </c>
      <c r="T1313" s="26" t="s">
        <v>1819</v>
      </c>
      <c r="U1313" s="26" t="s">
        <v>1822</v>
      </c>
      <c r="V1313" s="28" t="s">
        <v>1836</v>
      </c>
      <c r="W1313" s="29" t="s">
        <v>1836</v>
      </c>
      <c r="X1313" s="30">
        <v>43050</v>
      </c>
      <c r="Y1313" s="26">
        <v>2017060093032</v>
      </c>
      <c r="Z1313" s="29" t="s">
        <v>1836</v>
      </c>
      <c r="AA1313" s="33">
        <f t="shared" si="21"/>
        <v>1</v>
      </c>
      <c r="AB1313" s="31" t="s">
        <v>1837</v>
      </c>
      <c r="AC1313" s="32" t="s">
        <v>360</v>
      </c>
      <c r="AD1313" s="32" t="s">
        <v>47</v>
      </c>
      <c r="AE1313" s="22" t="s">
        <v>1825</v>
      </c>
      <c r="AF1313" s="26" t="s">
        <v>53</v>
      </c>
      <c r="AG1313" s="22" t="s">
        <v>4847</v>
      </c>
    </row>
    <row r="1314" spans="1:33" ht="105" x14ac:dyDescent="0.25">
      <c r="A1314" s="20" t="s">
        <v>1813</v>
      </c>
      <c r="B1314" s="21">
        <v>50193000</v>
      </c>
      <c r="C1314" s="22" t="s">
        <v>1838</v>
      </c>
      <c r="D1314" s="36">
        <v>43049</v>
      </c>
      <c r="E1314" s="21" t="s">
        <v>5370</v>
      </c>
      <c r="F1314" s="23" t="s">
        <v>4091</v>
      </c>
      <c r="G1314" s="23" t="s">
        <v>3665</v>
      </c>
      <c r="H1314" s="24">
        <v>340180100</v>
      </c>
      <c r="I1314" s="25">
        <v>340180100</v>
      </c>
      <c r="J1314" s="23" t="s">
        <v>57</v>
      </c>
      <c r="K1314" s="23" t="s">
        <v>5371</v>
      </c>
      <c r="L1314" s="22" t="s">
        <v>1815</v>
      </c>
      <c r="M1314" s="22" t="s">
        <v>1816</v>
      </c>
      <c r="N1314" s="22">
        <v>3835465</v>
      </c>
      <c r="O1314" s="22" t="s">
        <v>1817</v>
      </c>
      <c r="P1314" s="26" t="s">
        <v>1818</v>
      </c>
      <c r="Q1314" s="26" t="s">
        <v>1819</v>
      </c>
      <c r="R1314" s="26" t="s">
        <v>1820</v>
      </c>
      <c r="S1314" s="27" t="s">
        <v>1821</v>
      </c>
      <c r="T1314" s="26" t="s">
        <v>1819</v>
      </c>
      <c r="U1314" s="26" t="s">
        <v>1822</v>
      </c>
      <c r="V1314" s="28" t="s">
        <v>1839</v>
      </c>
      <c r="W1314" s="29" t="s">
        <v>1839</v>
      </c>
      <c r="X1314" s="30">
        <v>43050</v>
      </c>
      <c r="Y1314" s="26">
        <v>2017060093032</v>
      </c>
      <c r="Z1314" s="29" t="s">
        <v>1839</v>
      </c>
      <c r="AA1314" s="33">
        <f t="shared" si="21"/>
        <v>1</v>
      </c>
      <c r="AB1314" s="31" t="s">
        <v>1840</v>
      </c>
      <c r="AC1314" s="32" t="s">
        <v>360</v>
      </c>
      <c r="AD1314" s="32" t="s">
        <v>47</v>
      </c>
      <c r="AE1314" s="22" t="s">
        <v>1825</v>
      </c>
      <c r="AF1314" s="26" t="s">
        <v>53</v>
      </c>
      <c r="AG1314" s="22" t="s">
        <v>4847</v>
      </c>
    </row>
    <row r="1315" spans="1:33" ht="105" x14ac:dyDescent="0.25">
      <c r="A1315" s="20" t="s">
        <v>1813</v>
      </c>
      <c r="B1315" s="21">
        <v>50193000</v>
      </c>
      <c r="C1315" s="22" t="s">
        <v>1841</v>
      </c>
      <c r="D1315" s="36">
        <v>43049</v>
      </c>
      <c r="E1315" s="21" t="s">
        <v>5370</v>
      </c>
      <c r="F1315" s="23" t="s">
        <v>4091</v>
      </c>
      <c r="G1315" s="23" t="s">
        <v>3665</v>
      </c>
      <c r="H1315" s="24">
        <v>64881920</v>
      </c>
      <c r="I1315" s="25">
        <v>64881920</v>
      </c>
      <c r="J1315" s="23" t="s">
        <v>57</v>
      </c>
      <c r="K1315" s="23" t="s">
        <v>5371</v>
      </c>
      <c r="L1315" s="22" t="s">
        <v>1815</v>
      </c>
      <c r="M1315" s="22" t="s">
        <v>1816</v>
      </c>
      <c r="N1315" s="22">
        <v>3835465</v>
      </c>
      <c r="O1315" s="22" t="s">
        <v>1817</v>
      </c>
      <c r="P1315" s="26" t="s">
        <v>1818</v>
      </c>
      <c r="Q1315" s="26" t="s">
        <v>1819</v>
      </c>
      <c r="R1315" s="26" t="s">
        <v>1820</v>
      </c>
      <c r="S1315" s="27" t="s">
        <v>1821</v>
      </c>
      <c r="T1315" s="26" t="s">
        <v>1819</v>
      </c>
      <c r="U1315" s="26" t="s">
        <v>1822</v>
      </c>
      <c r="V1315" s="28" t="s">
        <v>1842</v>
      </c>
      <c r="W1315" s="29" t="s">
        <v>1842</v>
      </c>
      <c r="X1315" s="30">
        <v>43050</v>
      </c>
      <c r="Y1315" s="26">
        <v>2017060093032</v>
      </c>
      <c r="Z1315" s="29" t="s">
        <v>1842</v>
      </c>
      <c r="AA1315" s="33">
        <f t="shared" si="21"/>
        <v>1</v>
      </c>
      <c r="AB1315" s="31" t="s">
        <v>1843</v>
      </c>
      <c r="AC1315" s="32" t="s">
        <v>360</v>
      </c>
      <c r="AD1315" s="32" t="s">
        <v>47</v>
      </c>
      <c r="AE1315" s="22" t="s">
        <v>1825</v>
      </c>
      <c r="AF1315" s="26" t="s">
        <v>53</v>
      </c>
      <c r="AG1315" s="22" t="s">
        <v>4847</v>
      </c>
    </row>
    <row r="1316" spans="1:33" ht="105" x14ac:dyDescent="0.25">
      <c r="A1316" s="20" t="s">
        <v>1813</v>
      </c>
      <c r="B1316" s="21">
        <v>50193000</v>
      </c>
      <c r="C1316" s="22" t="s">
        <v>1844</v>
      </c>
      <c r="D1316" s="36">
        <v>43049</v>
      </c>
      <c r="E1316" s="21" t="s">
        <v>5370</v>
      </c>
      <c r="F1316" s="23" t="s">
        <v>4091</v>
      </c>
      <c r="G1316" s="23" t="s">
        <v>3665</v>
      </c>
      <c r="H1316" s="24">
        <v>172725070</v>
      </c>
      <c r="I1316" s="25">
        <v>172725070</v>
      </c>
      <c r="J1316" s="23" t="s">
        <v>57</v>
      </c>
      <c r="K1316" s="23" t="s">
        <v>5371</v>
      </c>
      <c r="L1316" s="22" t="s">
        <v>1815</v>
      </c>
      <c r="M1316" s="22" t="s">
        <v>1816</v>
      </c>
      <c r="N1316" s="22">
        <v>3835465</v>
      </c>
      <c r="O1316" s="22" t="s">
        <v>1817</v>
      </c>
      <c r="P1316" s="26" t="s">
        <v>1818</v>
      </c>
      <c r="Q1316" s="26" t="s">
        <v>1819</v>
      </c>
      <c r="R1316" s="26" t="s">
        <v>1820</v>
      </c>
      <c r="S1316" s="27" t="s">
        <v>1821</v>
      </c>
      <c r="T1316" s="26" t="s">
        <v>1819</v>
      </c>
      <c r="U1316" s="26" t="s">
        <v>1822</v>
      </c>
      <c r="V1316" s="28" t="s">
        <v>1845</v>
      </c>
      <c r="W1316" s="29" t="s">
        <v>1845</v>
      </c>
      <c r="X1316" s="30">
        <v>43050</v>
      </c>
      <c r="Y1316" s="26">
        <v>2017060093032</v>
      </c>
      <c r="Z1316" s="29" t="s">
        <v>1845</v>
      </c>
      <c r="AA1316" s="33">
        <f t="shared" si="21"/>
        <v>1</v>
      </c>
      <c r="AB1316" s="31" t="s">
        <v>1846</v>
      </c>
      <c r="AC1316" s="32" t="s">
        <v>360</v>
      </c>
      <c r="AD1316" s="32" t="s">
        <v>47</v>
      </c>
      <c r="AE1316" s="22" t="s">
        <v>1825</v>
      </c>
      <c r="AF1316" s="26" t="s">
        <v>53</v>
      </c>
      <c r="AG1316" s="22" t="s">
        <v>4847</v>
      </c>
    </row>
    <row r="1317" spans="1:33" ht="105" x14ac:dyDescent="0.25">
      <c r="A1317" s="20" t="s">
        <v>1813</v>
      </c>
      <c r="B1317" s="21">
        <v>50193000</v>
      </c>
      <c r="C1317" s="22" t="s">
        <v>1847</v>
      </c>
      <c r="D1317" s="36">
        <v>43049</v>
      </c>
      <c r="E1317" s="21" t="s">
        <v>5370</v>
      </c>
      <c r="F1317" s="23" t="s">
        <v>4091</v>
      </c>
      <c r="G1317" s="23" t="s">
        <v>3665</v>
      </c>
      <c r="H1317" s="24">
        <v>213463872</v>
      </c>
      <c r="I1317" s="25">
        <v>213463872</v>
      </c>
      <c r="J1317" s="23" t="s">
        <v>57</v>
      </c>
      <c r="K1317" s="23" t="s">
        <v>5371</v>
      </c>
      <c r="L1317" s="22" t="s">
        <v>1815</v>
      </c>
      <c r="M1317" s="22" t="s">
        <v>1816</v>
      </c>
      <c r="N1317" s="22">
        <v>3835465</v>
      </c>
      <c r="O1317" s="22" t="s">
        <v>1817</v>
      </c>
      <c r="P1317" s="26" t="s">
        <v>1818</v>
      </c>
      <c r="Q1317" s="26" t="s">
        <v>1819</v>
      </c>
      <c r="R1317" s="26" t="s">
        <v>1820</v>
      </c>
      <c r="S1317" s="27" t="s">
        <v>1821</v>
      </c>
      <c r="T1317" s="26" t="s">
        <v>1819</v>
      </c>
      <c r="U1317" s="26" t="s">
        <v>1822</v>
      </c>
      <c r="V1317" s="28" t="s">
        <v>1848</v>
      </c>
      <c r="W1317" s="29" t="s">
        <v>1848</v>
      </c>
      <c r="X1317" s="30">
        <v>43050</v>
      </c>
      <c r="Y1317" s="26">
        <v>2017060093032</v>
      </c>
      <c r="Z1317" s="29" t="s">
        <v>1848</v>
      </c>
      <c r="AA1317" s="33">
        <f t="shared" si="21"/>
        <v>1</v>
      </c>
      <c r="AB1317" s="31" t="s">
        <v>1849</v>
      </c>
      <c r="AC1317" s="32" t="s">
        <v>360</v>
      </c>
      <c r="AD1317" s="32" t="s">
        <v>47</v>
      </c>
      <c r="AE1317" s="22" t="s">
        <v>1825</v>
      </c>
      <c r="AF1317" s="26" t="s">
        <v>53</v>
      </c>
      <c r="AG1317" s="22" t="s">
        <v>4847</v>
      </c>
    </row>
    <row r="1318" spans="1:33" ht="105" x14ac:dyDescent="0.25">
      <c r="A1318" s="20" t="s">
        <v>1813</v>
      </c>
      <c r="B1318" s="21">
        <v>50193000</v>
      </c>
      <c r="C1318" s="22" t="s">
        <v>1850</v>
      </c>
      <c r="D1318" s="36">
        <v>43049</v>
      </c>
      <c r="E1318" s="21" t="s">
        <v>5370</v>
      </c>
      <c r="F1318" s="23" t="s">
        <v>4091</v>
      </c>
      <c r="G1318" s="23" t="s">
        <v>3665</v>
      </c>
      <c r="H1318" s="24">
        <v>88056590</v>
      </c>
      <c r="I1318" s="25">
        <v>88056590</v>
      </c>
      <c r="J1318" s="23" t="s">
        <v>57</v>
      </c>
      <c r="K1318" s="23" t="s">
        <v>5371</v>
      </c>
      <c r="L1318" s="22" t="s">
        <v>1815</v>
      </c>
      <c r="M1318" s="22" t="s">
        <v>1816</v>
      </c>
      <c r="N1318" s="22">
        <v>3835465</v>
      </c>
      <c r="O1318" s="22" t="s">
        <v>1817</v>
      </c>
      <c r="P1318" s="26" t="s">
        <v>1818</v>
      </c>
      <c r="Q1318" s="26" t="s">
        <v>1819</v>
      </c>
      <c r="R1318" s="26" t="s">
        <v>1820</v>
      </c>
      <c r="S1318" s="27" t="s">
        <v>1821</v>
      </c>
      <c r="T1318" s="26" t="s">
        <v>1819</v>
      </c>
      <c r="U1318" s="26" t="s">
        <v>1822</v>
      </c>
      <c r="V1318" s="28" t="s">
        <v>1851</v>
      </c>
      <c r="W1318" s="29" t="s">
        <v>1851</v>
      </c>
      <c r="X1318" s="30">
        <v>43050</v>
      </c>
      <c r="Y1318" s="26">
        <v>2017060093032</v>
      </c>
      <c r="Z1318" s="29" t="s">
        <v>1851</v>
      </c>
      <c r="AA1318" s="33">
        <f t="shared" si="21"/>
        <v>1</v>
      </c>
      <c r="AB1318" s="31" t="s">
        <v>1852</v>
      </c>
      <c r="AC1318" s="32" t="s">
        <v>360</v>
      </c>
      <c r="AD1318" s="32" t="s">
        <v>47</v>
      </c>
      <c r="AE1318" s="22" t="s">
        <v>1825</v>
      </c>
      <c r="AF1318" s="26" t="s">
        <v>53</v>
      </c>
      <c r="AG1318" s="22" t="s">
        <v>4847</v>
      </c>
    </row>
    <row r="1319" spans="1:33" ht="105" x14ac:dyDescent="0.25">
      <c r="A1319" s="20" t="s">
        <v>1813</v>
      </c>
      <c r="B1319" s="21">
        <v>50193000</v>
      </c>
      <c r="C1319" s="22" t="s">
        <v>1853</v>
      </c>
      <c r="D1319" s="36">
        <v>43049</v>
      </c>
      <c r="E1319" s="21" t="s">
        <v>5370</v>
      </c>
      <c r="F1319" s="23" t="s">
        <v>4091</v>
      </c>
      <c r="G1319" s="23" t="s">
        <v>3665</v>
      </c>
      <c r="H1319" s="24">
        <v>597407150</v>
      </c>
      <c r="I1319" s="25">
        <v>597407150</v>
      </c>
      <c r="J1319" s="23" t="s">
        <v>57</v>
      </c>
      <c r="K1319" s="23" t="s">
        <v>5371</v>
      </c>
      <c r="L1319" s="22" t="s">
        <v>1815</v>
      </c>
      <c r="M1319" s="22" t="s">
        <v>1816</v>
      </c>
      <c r="N1319" s="22">
        <v>3835465</v>
      </c>
      <c r="O1319" s="22" t="s">
        <v>1817</v>
      </c>
      <c r="P1319" s="26" t="s">
        <v>1818</v>
      </c>
      <c r="Q1319" s="26" t="s">
        <v>1819</v>
      </c>
      <c r="R1319" s="26" t="s">
        <v>1820</v>
      </c>
      <c r="S1319" s="27" t="s">
        <v>1821</v>
      </c>
      <c r="T1319" s="26" t="s">
        <v>1819</v>
      </c>
      <c r="U1319" s="26" t="s">
        <v>1822</v>
      </c>
      <c r="V1319" s="28" t="s">
        <v>1854</v>
      </c>
      <c r="W1319" s="29" t="s">
        <v>1854</v>
      </c>
      <c r="X1319" s="30">
        <v>43050</v>
      </c>
      <c r="Y1319" s="26">
        <v>2017060093032</v>
      </c>
      <c r="Z1319" s="29" t="s">
        <v>1854</v>
      </c>
      <c r="AA1319" s="33">
        <f t="shared" si="21"/>
        <v>1</v>
      </c>
      <c r="AB1319" s="31" t="s">
        <v>1855</v>
      </c>
      <c r="AC1319" s="32" t="s">
        <v>360</v>
      </c>
      <c r="AD1319" s="32" t="s">
        <v>47</v>
      </c>
      <c r="AE1319" s="22" t="s">
        <v>1825</v>
      </c>
      <c r="AF1319" s="26" t="s">
        <v>53</v>
      </c>
      <c r="AG1319" s="22" t="s">
        <v>4847</v>
      </c>
    </row>
    <row r="1320" spans="1:33" ht="105" x14ac:dyDescent="0.25">
      <c r="A1320" s="20" t="s">
        <v>1813</v>
      </c>
      <c r="B1320" s="21">
        <v>50193000</v>
      </c>
      <c r="C1320" s="22" t="s">
        <v>1856</v>
      </c>
      <c r="D1320" s="36">
        <v>43049</v>
      </c>
      <c r="E1320" s="21" t="s">
        <v>5370</v>
      </c>
      <c r="F1320" s="23" t="s">
        <v>4091</v>
      </c>
      <c r="G1320" s="23" t="s">
        <v>3665</v>
      </c>
      <c r="H1320" s="24">
        <v>152287462</v>
      </c>
      <c r="I1320" s="25">
        <v>152287462</v>
      </c>
      <c r="J1320" s="23" t="s">
        <v>57</v>
      </c>
      <c r="K1320" s="23" t="s">
        <v>5371</v>
      </c>
      <c r="L1320" s="22" t="s">
        <v>1815</v>
      </c>
      <c r="M1320" s="22" t="s">
        <v>1816</v>
      </c>
      <c r="N1320" s="22">
        <v>3835465</v>
      </c>
      <c r="O1320" s="22" t="s">
        <v>1817</v>
      </c>
      <c r="P1320" s="26" t="s">
        <v>1818</v>
      </c>
      <c r="Q1320" s="26" t="s">
        <v>1819</v>
      </c>
      <c r="R1320" s="26" t="s">
        <v>1820</v>
      </c>
      <c r="S1320" s="27" t="s">
        <v>1821</v>
      </c>
      <c r="T1320" s="26" t="s">
        <v>1819</v>
      </c>
      <c r="U1320" s="26" t="s">
        <v>1822</v>
      </c>
      <c r="V1320" s="28" t="s">
        <v>1857</v>
      </c>
      <c r="W1320" s="29" t="s">
        <v>1857</v>
      </c>
      <c r="X1320" s="30">
        <v>43050</v>
      </c>
      <c r="Y1320" s="26">
        <v>2017060093032</v>
      </c>
      <c r="Z1320" s="29" t="s">
        <v>1857</v>
      </c>
      <c r="AA1320" s="33">
        <f t="shared" si="21"/>
        <v>1</v>
      </c>
      <c r="AB1320" s="31" t="s">
        <v>1858</v>
      </c>
      <c r="AC1320" s="32" t="s">
        <v>360</v>
      </c>
      <c r="AD1320" s="32" t="s">
        <v>47</v>
      </c>
      <c r="AE1320" s="22" t="s">
        <v>1825</v>
      </c>
      <c r="AF1320" s="26" t="s">
        <v>53</v>
      </c>
      <c r="AG1320" s="22" t="s">
        <v>4847</v>
      </c>
    </row>
    <row r="1321" spans="1:33" ht="105" x14ac:dyDescent="0.25">
      <c r="A1321" s="20" t="s">
        <v>1813</v>
      </c>
      <c r="B1321" s="21">
        <v>50193000</v>
      </c>
      <c r="C1321" s="22" t="s">
        <v>1859</v>
      </c>
      <c r="D1321" s="36">
        <v>43049</v>
      </c>
      <c r="E1321" s="21" t="s">
        <v>5370</v>
      </c>
      <c r="F1321" s="23" t="s">
        <v>4091</v>
      </c>
      <c r="G1321" s="23" t="s">
        <v>3665</v>
      </c>
      <c r="H1321" s="24">
        <v>26311930</v>
      </c>
      <c r="I1321" s="25">
        <v>26311930</v>
      </c>
      <c r="J1321" s="23" t="s">
        <v>57</v>
      </c>
      <c r="K1321" s="23" t="s">
        <v>5371</v>
      </c>
      <c r="L1321" s="22" t="s">
        <v>1815</v>
      </c>
      <c r="M1321" s="22" t="s">
        <v>1816</v>
      </c>
      <c r="N1321" s="22">
        <v>3835465</v>
      </c>
      <c r="O1321" s="22" t="s">
        <v>1817</v>
      </c>
      <c r="P1321" s="26" t="s">
        <v>1818</v>
      </c>
      <c r="Q1321" s="26" t="s">
        <v>1819</v>
      </c>
      <c r="R1321" s="26" t="s">
        <v>1820</v>
      </c>
      <c r="S1321" s="27" t="s">
        <v>1821</v>
      </c>
      <c r="T1321" s="26" t="s">
        <v>1819</v>
      </c>
      <c r="U1321" s="26" t="s">
        <v>1822</v>
      </c>
      <c r="V1321" s="28" t="s">
        <v>1860</v>
      </c>
      <c r="W1321" s="29" t="s">
        <v>1860</v>
      </c>
      <c r="X1321" s="30">
        <v>43050</v>
      </c>
      <c r="Y1321" s="26">
        <v>2017060093032</v>
      </c>
      <c r="Z1321" s="29" t="s">
        <v>1860</v>
      </c>
      <c r="AA1321" s="33">
        <f t="shared" si="21"/>
        <v>1</v>
      </c>
      <c r="AB1321" s="31" t="s">
        <v>1861</v>
      </c>
      <c r="AC1321" s="32" t="s">
        <v>360</v>
      </c>
      <c r="AD1321" s="32" t="s">
        <v>47</v>
      </c>
      <c r="AE1321" s="22" t="s">
        <v>1825</v>
      </c>
      <c r="AF1321" s="26" t="s">
        <v>53</v>
      </c>
      <c r="AG1321" s="22" t="s">
        <v>4847</v>
      </c>
    </row>
    <row r="1322" spans="1:33" ht="105" x14ac:dyDescent="0.25">
      <c r="A1322" s="20" t="s">
        <v>1813</v>
      </c>
      <c r="B1322" s="21">
        <v>50193000</v>
      </c>
      <c r="C1322" s="22" t="s">
        <v>1862</v>
      </c>
      <c r="D1322" s="36">
        <v>43049</v>
      </c>
      <c r="E1322" s="21" t="s">
        <v>5370</v>
      </c>
      <c r="F1322" s="23" t="s">
        <v>4091</v>
      </c>
      <c r="G1322" s="23" t="s">
        <v>3665</v>
      </c>
      <c r="H1322" s="24">
        <v>335739080</v>
      </c>
      <c r="I1322" s="25">
        <v>335739080</v>
      </c>
      <c r="J1322" s="23" t="s">
        <v>57</v>
      </c>
      <c r="K1322" s="23" t="s">
        <v>5371</v>
      </c>
      <c r="L1322" s="22" t="s">
        <v>1815</v>
      </c>
      <c r="M1322" s="22" t="s">
        <v>1816</v>
      </c>
      <c r="N1322" s="22">
        <v>3835465</v>
      </c>
      <c r="O1322" s="22" t="s">
        <v>1817</v>
      </c>
      <c r="P1322" s="26" t="s">
        <v>1818</v>
      </c>
      <c r="Q1322" s="26" t="s">
        <v>1819</v>
      </c>
      <c r="R1322" s="26" t="s">
        <v>1820</v>
      </c>
      <c r="S1322" s="27" t="s">
        <v>1821</v>
      </c>
      <c r="T1322" s="26" t="s">
        <v>1819</v>
      </c>
      <c r="U1322" s="26" t="s">
        <v>1822</v>
      </c>
      <c r="V1322" s="28" t="s">
        <v>1863</v>
      </c>
      <c r="W1322" s="29" t="s">
        <v>1863</v>
      </c>
      <c r="X1322" s="30">
        <v>43050</v>
      </c>
      <c r="Y1322" s="26">
        <v>2017060093032</v>
      </c>
      <c r="Z1322" s="29" t="s">
        <v>1863</v>
      </c>
      <c r="AA1322" s="33">
        <f t="shared" si="21"/>
        <v>1</v>
      </c>
      <c r="AB1322" s="31" t="s">
        <v>1864</v>
      </c>
      <c r="AC1322" s="32" t="s">
        <v>360</v>
      </c>
      <c r="AD1322" s="32" t="s">
        <v>47</v>
      </c>
      <c r="AE1322" s="22" t="s">
        <v>1825</v>
      </c>
      <c r="AF1322" s="26" t="s">
        <v>53</v>
      </c>
      <c r="AG1322" s="22" t="s">
        <v>4847</v>
      </c>
    </row>
    <row r="1323" spans="1:33" ht="105" x14ac:dyDescent="0.25">
      <c r="A1323" s="20" t="s">
        <v>1813</v>
      </c>
      <c r="B1323" s="21">
        <v>50193000</v>
      </c>
      <c r="C1323" s="22" t="s">
        <v>1865</v>
      </c>
      <c r="D1323" s="36">
        <v>43049</v>
      </c>
      <c r="E1323" s="21" t="s">
        <v>5370</v>
      </c>
      <c r="F1323" s="23" t="s">
        <v>4091</v>
      </c>
      <c r="G1323" s="23" t="s">
        <v>3665</v>
      </c>
      <c r="H1323" s="24">
        <v>169132096</v>
      </c>
      <c r="I1323" s="25">
        <v>169132096</v>
      </c>
      <c r="J1323" s="23" t="s">
        <v>57</v>
      </c>
      <c r="K1323" s="23" t="s">
        <v>5371</v>
      </c>
      <c r="L1323" s="22" t="s">
        <v>1815</v>
      </c>
      <c r="M1323" s="22" t="s">
        <v>1816</v>
      </c>
      <c r="N1323" s="22">
        <v>3835465</v>
      </c>
      <c r="O1323" s="22" t="s">
        <v>1817</v>
      </c>
      <c r="P1323" s="26" t="s">
        <v>1818</v>
      </c>
      <c r="Q1323" s="26" t="s">
        <v>1819</v>
      </c>
      <c r="R1323" s="26" t="s">
        <v>1820</v>
      </c>
      <c r="S1323" s="27" t="s">
        <v>1821</v>
      </c>
      <c r="T1323" s="26" t="s">
        <v>1819</v>
      </c>
      <c r="U1323" s="26" t="s">
        <v>1822</v>
      </c>
      <c r="V1323" s="28" t="s">
        <v>1866</v>
      </c>
      <c r="W1323" s="29" t="s">
        <v>1866</v>
      </c>
      <c r="X1323" s="30">
        <v>43050</v>
      </c>
      <c r="Y1323" s="26">
        <v>2017060093032</v>
      </c>
      <c r="Z1323" s="29" t="s">
        <v>1866</v>
      </c>
      <c r="AA1323" s="33">
        <f t="shared" si="21"/>
        <v>1</v>
      </c>
      <c r="AB1323" s="31" t="s">
        <v>1867</v>
      </c>
      <c r="AC1323" s="32" t="s">
        <v>360</v>
      </c>
      <c r="AD1323" s="32" t="s">
        <v>47</v>
      </c>
      <c r="AE1323" s="22" t="s">
        <v>1825</v>
      </c>
      <c r="AF1323" s="26" t="s">
        <v>53</v>
      </c>
      <c r="AG1323" s="22" t="s">
        <v>4847</v>
      </c>
    </row>
    <row r="1324" spans="1:33" ht="105" x14ac:dyDescent="0.25">
      <c r="A1324" s="20" t="s">
        <v>1813</v>
      </c>
      <c r="B1324" s="21">
        <v>50193000</v>
      </c>
      <c r="C1324" s="22" t="s">
        <v>1868</v>
      </c>
      <c r="D1324" s="36">
        <v>43049</v>
      </c>
      <c r="E1324" s="21" t="s">
        <v>5370</v>
      </c>
      <c r="F1324" s="23" t="s">
        <v>4091</v>
      </c>
      <c r="G1324" s="23" t="s">
        <v>3665</v>
      </c>
      <c r="H1324" s="24">
        <v>85899680</v>
      </c>
      <c r="I1324" s="25">
        <v>85899680</v>
      </c>
      <c r="J1324" s="23" t="s">
        <v>57</v>
      </c>
      <c r="K1324" s="23" t="s">
        <v>5371</v>
      </c>
      <c r="L1324" s="22" t="s">
        <v>1815</v>
      </c>
      <c r="M1324" s="22" t="s">
        <v>1816</v>
      </c>
      <c r="N1324" s="22">
        <v>3835465</v>
      </c>
      <c r="O1324" s="22" t="s">
        <v>1817</v>
      </c>
      <c r="P1324" s="26" t="s">
        <v>1818</v>
      </c>
      <c r="Q1324" s="26" t="s">
        <v>1819</v>
      </c>
      <c r="R1324" s="26" t="s">
        <v>1820</v>
      </c>
      <c r="S1324" s="27" t="s">
        <v>1821</v>
      </c>
      <c r="T1324" s="26" t="s">
        <v>1819</v>
      </c>
      <c r="U1324" s="26" t="s">
        <v>1822</v>
      </c>
      <c r="V1324" s="28" t="s">
        <v>1869</v>
      </c>
      <c r="W1324" s="29" t="s">
        <v>1869</v>
      </c>
      <c r="X1324" s="30">
        <v>43050</v>
      </c>
      <c r="Y1324" s="26">
        <v>2017060093032</v>
      </c>
      <c r="Z1324" s="29" t="s">
        <v>1869</v>
      </c>
      <c r="AA1324" s="33">
        <f t="shared" si="21"/>
        <v>1</v>
      </c>
      <c r="AB1324" s="31" t="s">
        <v>1870</v>
      </c>
      <c r="AC1324" s="32" t="s">
        <v>360</v>
      </c>
      <c r="AD1324" s="32" t="s">
        <v>47</v>
      </c>
      <c r="AE1324" s="22" t="s">
        <v>1825</v>
      </c>
      <c r="AF1324" s="26" t="s">
        <v>53</v>
      </c>
      <c r="AG1324" s="22" t="s">
        <v>4847</v>
      </c>
    </row>
    <row r="1325" spans="1:33" ht="105" x14ac:dyDescent="0.25">
      <c r="A1325" s="20" t="s">
        <v>1813</v>
      </c>
      <c r="B1325" s="21">
        <v>50193000</v>
      </c>
      <c r="C1325" s="22" t="s">
        <v>1871</v>
      </c>
      <c r="D1325" s="36">
        <v>43049</v>
      </c>
      <c r="E1325" s="21" t="s">
        <v>5370</v>
      </c>
      <c r="F1325" s="23" t="s">
        <v>4091</v>
      </c>
      <c r="G1325" s="23" t="s">
        <v>3665</v>
      </c>
      <c r="H1325" s="24">
        <v>232816656</v>
      </c>
      <c r="I1325" s="25">
        <v>232816656</v>
      </c>
      <c r="J1325" s="23" t="s">
        <v>57</v>
      </c>
      <c r="K1325" s="23" t="s">
        <v>5371</v>
      </c>
      <c r="L1325" s="22" t="s">
        <v>1815</v>
      </c>
      <c r="M1325" s="22" t="s">
        <v>1816</v>
      </c>
      <c r="N1325" s="22">
        <v>3835465</v>
      </c>
      <c r="O1325" s="22" t="s">
        <v>1817</v>
      </c>
      <c r="P1325" s="26" t="s">
        <v>1818</v>
      </c>
      <c r="Q1325" s="26" t="s">
        <v>1819</v>
      </c>
      <c r="R1325" s="26" t="s">
        <v>1820</v>
      </c>
      <c r="S1325" s="27" t="s">
        <v>1821</v>
      </c>
      <c r="T1325" s="26" t="s">
        <v>1819</v>
      </c>
      <c r="U1325" s="26" t="s">
        <v>1822</v>
      </c>
      <c r="V1325" s="28" t="s">
        <v>1872</v>
      </c>
      <c r="W1325" s="29" t="s">
        <v>1872</v>
      </c>
      <c r="X1325" s="30">
        <v>43050</v>
      </c>
      <c r="Y1325" s="26">
        <v>2017060093032</v>
      </c>
      <c r="Z1325" s="29" t="s">
        <v>1872</v>
      </c>
      <c r="AA1325" s="33">
        <f t="shared" si="21"/>
        <v>1</v>
      </c>
      <c r="AB1325" s="31" t="s">
        <v>1873</v>
      </c>
      <c r="AC1325" s="32" t="s">
        <v>360</v>
      </c>
      <c r="AD1325" s="32" t="s">
        <v>47</v>
      </c>
      <c r="AE1325" s="22" t="s">
        <v>1825</v>
      </c>
      <c r="AF1325" s="26" t="s">
        <v>53</v>
      </c>
      <c r="AG1325" s="22" t="s">
        <v>4847</v>
      </c>
    </row>
    <row r="1326" spans="1:33" ht="105" x14ac:dyDescent="0.25">
      <c r="A1326" s="20" t="s">
        <v>1813</v>
      </c>
      <c r="B1326" s="21">
        <v>50193000</v>
      </c>
      <c r="C1326" s="22" t="s">
        <v>1874</v>
      </c>
      <c r="D1326" s="36">
        <v>43049</v>
      </c>
      <c r="E1326" s="21" t="s">
        <v>5370</v>
      </c>
      <c r="F1326" s="23" t="s">
        <v>4091</v>
      </c>
      <c r="G1326" s="23" t="s">
        <v>3665</v>
      </c>
      <c r="H1326" s="24">
        <v>200000000</v>
      </c>
      <c r="I1326" s="25">
        <v>200000000</v>
      </c>
      <c r="J1326" s="23" t="s">
        <v>57</v>
      </c>
      <c r="K1326" s="23" t="s">
        <v>5371</v>
      </c>
      <c r="L1326" s="22" t="s">
        <v>1815</v>
      </c>
      <c r="M1326" s="22" t="s">
        <v>1816</v>
      </c>
      <c r="N1326" s="22">
        <v>3835465</v>
      </c>
      <c r="O1326" s="22" t="s">
        <v>1817</v>
      </c>
      <c r="P1326" s="26" t="s">
        <v>1818</v>
      </c>
      <c r="Q1326" s="26" t="s">
        <v>1819</v>
      </c>
      <c r="R1326" s="26" t="s">
        <v>1820</v>
      </c>
      <c r="S1326" s="27" t="s">
        <v>1821</v>
      </c>
      <c r="T1326" s="26" t="s">
        <v>1819</v>
      </c>
      <c r="U1326" s="26" t="s">
        <v>1822</v>
      </c>
      <c r="V1326" s="28" t="s">
        <v>1875</v>
      </c>
      <c r="W1326" s="29" t="s">
        <v>1875</v>
      </c>
      <c r="X1326" s="30">
        <v>43050</v>
      </c>
      <c r="Y1326" s="26">
        <v>2017060093032</v>
      </c>
      <c r="Z1326" s="29" t="s">
        <v>1875</v>
      </c>
      <c r="AA1326" s="33">
        <f t="shared" si="21"/>
        <v>1</v>
      </c>
      <c r="AB1326" s="31" t="s">
        <v>1876</v>
      </c>
      <c r="AC1326" s="32" t="s">
        <v>360</v>
      </c>
      <c r="AD1326" s="32" t="s">
        <v>47</v>
      </c>
      <c r="AE1326" s="22" t="s">
        <v>1825</v>
      </c>
      <c r="AF1326" s="26" t="s">
        <v>53</v>
      </c>
      <c r="AG1326" s="22" t="s">
        <v>4847</v>
      </c>
    </row>
    <row r="1327" spans="1:33" ht="105" x14ac:dyDescent="0.25">
      <c r="A1327" s="20" t="s">
        <v>1813</v>
      </c>
      <c r="B1327" s="21">
        <v>50193000</v>
      </c>
      <c r="C1327" s="22" t="s">
        <v>1877</v>
      </c>
      <c r="D1327" s="36">
        <v>43049</v>
      </c>
      <c r="E1327" s="21" t="s">
        <v>5370</v>
      </c>
      <c r="F1327" s="23" t="s">
        <v>4091</v>
      </c>
      <c r="G1327" s="23" t="s">
        <v>3665</v>
      </c>
      <c r="H1327" s="24">
        <v>87632768</v>
      </c>
      <c r="I1327" s="25">
        <v>87632768</v>
      </c>
      <c r="J1327" s="23" t="s">
        <v>57</v>
      </c>
      <c r="K1327" s="23" t="s">
        <v>5371</v>
      </c>
      <c r="L1327" s="22" t="s">
        <v>1815</v>
      </c>
      <c r="M1327" s="22" t="s">
        <v>1816</v>
      </c>
      <c r="N1327" s="22">
        <v>3835465</v>
      </c>
      <c r="O1327" s="22" t="s">
        <v>1817</v>
      </c>
      <c r="P1327" s="26" t="s">
        <v>1818</v>
      </c>
      <c r="Q1327" s="26" t="s">
        <v>1819</v>
      </c>
      <c r="R1327" s="26" t="s">
        <v>1820</v>
      </c>
      <c r="S1327" s="27" t="s">
        <v>1821</v>
      </c>
      <c r="T1327" s="26" t="s">
        <v>1819</v>
      </c>
      <c r="U1327" s="26" t="s">
        <v>1822</v>
      </c>
      <c r="V1327" s="28" t="s">
        <v>1878</v>
      </c>
      <c r="W1327" s="29" t="s">
        <v>1878</v>
      </c>
      <c r="X1327" s="30">
        <v>43050</v>
      </c>
      <c r="Y1327" s="26">
        <v>2017060093032</v>
      </c>
      <c r="Z1327" s="29" t="s">
        <v>1878</v>
      </c>
      <c r="AA1327" s="33">
        <f t="shared" si="21"/>
        <v>1</v>
      </c>
      <c r="AB1327" s="31" t="s">
        <v>1879</v>
      </c>
      <c r="AC1327" s="32" t="s">
        <v>360</v>
      </c>
      <c r="AD1327" s="32" t="s">
        <v>47</v>
      </c>
      <c r="AE1327" s="22" t="s">
        <v>1825</v>
      </c>
      <c r="AF1327" s="26" t="s">
        <v>53</v>
      </c>
      <c r="AG1327" s="22" t="s">
        <v>4847</v>
      </c>
    </row>
    <row r="1328" spans="1:33" ht="105" x14ac:dyDescent="0.25">
      <c r="A1328" s="20" t="s">
        <v>1813</v>
      </c>
      <c r="B1328" s="21">
        <v>50193000</v>
      </c>
      <c r="C1328" s="22" t="s">
        <v>1880</v>
      </c>
      <c r="D1328" s="36">
        <v>43049</v>
      </c>
      <c r="E1328" s="21" t="s">
        <v>5370</v>
      </c>
      <c r="F1328" s="23" t="s">
        <v>4091</v>
      </c>
      <c r="G1328" s="23" t="s">
        <v>3665</v>
      </c>
      <c r="H1328" s="24">
        <v>450488010</v>
      </c>
      <c r="I1328" s="25">
        <v>450488010</v>
      </c>
      <c r="J1328" s="23" t="s">
        <v>57</v>
      </c>
      <c r="K1328" s="23" t="s">
        <v>5371</v>
      </c>
      <c r="L1328" s="22" t="s">
        <v>1815</v>
      </c>
      <c r="M1328" s="22" t="s">
        <v>1816</v>
      </c>
      <c r="N1328" s="22">
        <v>3835465</v>
      </c>
      <c r="O1328" s="22" t="s">
        <v>1817</v>
      </c>
      <c r="P1328" s="26" t="s">
        <v>1818</v>
      </c>
      <c r="Q1328" s="26" t="s">
        <v>1819</v>
      </c>
      <c r="R1328" s="26" t="s">
        <v>1820</v>
      </c>
      <c r="S1328" s="27" t="s">
        <v>1821</v>
      </c>
      <c r="T1328" s="26" t="s">
        <v>1819</v>
      </c>
      <c r="U1328" s="26" t="s">
        <v>1822</v>
      </c>
      <c r="V1328" s="28" t="s">
        <v>1881</v>
      </c>
      <c r="W1328" s="29" t="s">
        <v>1881</v>
      </c>
      <c r="X1328" s="30">
        <v>43050</v>
      </c>
      <c r="Y1328" s="26">
        <v>2017060093032</v>
      </c>
      <c r="Z1328" s="29" t="s">
        <v>1881</v>
      </c>
      <c r="AA1328" s="33">
        <f t="shared" si="21"/>
        <v>1</v>
      </c>
      <c r="AB1328" s="31" t="s">
        <v>1882</v>
      </c>
      <c r="AC1328" s="32" t="s">
        <v>360</v>
      </c>
      <c r="AD1328" s="32" t="s">
        <v>47</v>
      </c>
      <c r="AE1328" s="22" t="s">
        <v>1825</v>
      </c>
      <c r="AF1328" s="26" t="s">
        <v>53</v>
      </c>
      <c r="AG1328" s="22" t="s">
        <v>4847</v>
      </c>
    </row>
    <row r="1329" spans="1:33" ht="105" x14ac:dyDescent="0.25">
      <c r="A1329" s="20" t="s">
        <v>1813</v>
      </c>
      <c r="B1329" s="21">
        <v>50193000</v>
      </c>
      <c r="C1329" s="22" t="s">
        <v>1883</v>
      </c>
      <c r="D1329" s="36">
        <v>43049</v>
      </c>
      <c r="E1329" s="21" t="s">
        <v>5370</v>
      </c>
      <c r="F1329" s="23" t="s">
        <v>4091</v>
      </c>
      <c r="G1329" s="23" t="s">
        <v>3665</v>
      </c>
      <c r="H1329" s="24">
        <v>138542510</v>
      </c>
      <c r="I1329" s="25">
        <v>138542510</v>
      </c>
      <c r="J1329" s="23" t="s">
        <v>57</v>
      </c>
      <c r="K1329" s="23" t="s">
        <v>5371</v>
      </c>
      <c r="L1329" s="22" t="s">
        <v>1815</v>
      </c>
      <c r="M1329" s="22" t="s">
        <v>1816</v>
      </c>
      <c r="N1329" s="22">
        <v>3835465</v>
      </c>
      <c r="O1329" s="22" t="s">
        <v>1817</v>
      </c>
      <c r="P1329" s="26" t="s">
        <v>1818</v>
      </c>
      <c r="Q1329" s="26" t="s">
        <v>1819</v>
      </c>
      <c r="R1329" s="26" t="s">
        <v>1820</v>
      </c>
      <c r="S1329" s="27" t="s">
        <v>1821</v>
      </c>
      <c r="T1329" s="26" t="s">
        <v>1819</v>
      </c>
      <c r="U1329" s="26" t="s">
        <v>1822</v>
      </c>
      <c r="V1329" s="28" t="s">
        <v>1884</v>
      </c>
      <c r="W1329" s="29" t="s">
        <v>1884</v>
      </c>
      <c r="X1329" s="30">
        <v>43050</v>
      </c>
      <c r="Y1329" s="26">
        <v>2017060093032</v>
      </c>
      <c r="Z1329" s="29" t="s">
        <v>1884</v>
      </c>
      <c r="AA1329" s="33">
        <f t="shared" si="21"/>
        <v>1</v>
      </c>
      <c r="AB1329" s="31" t="s">
        <v>1885</v>
      </c>
      <c r="AC1329" s="32" t="s">
        <v>360</v>
      </c>
      <c r="AD1329" s="32" t="s">
        <v>47</v>
      </c>
      <c r="AE1329" s="22" t="s">
        <v>1825</v>
      </c>
      <c r="AF1329" s="26" t="s">
        <v>53</v>
      </c>
      <c r="AG1329" s="22" t="s">
        <v>4847</v>
      </c>
    </row>
    <row r="1330" spans="1:33" ht="105" x14ac:dyDescent="0.25">
      <c r="A1330" s="20" t="s">
        <v>1813</v>
      </c>
      <c r="B1330" s="21">
        <v>50193000</v>
      </c>
      <c r="C1330" s="22" t="s">
        <v>1886</v>
      </c>
      <c r="D1330" s="36">
        <v>43049</v>
      </c>
      <c r="E1330" s="21" t="s">
        <v>5370</v>
      </c>
      <c r="F1330" s="23" t="s">
        <v>4091</v>
      </c>
      <c r="G1330" s="23" t="s">
        <v>3665</v>
      </c>
      <c r="H1330" s="24">
        <v>299245280</v>
      </c>
      <c r="I1330" s="25">
        <v>299245280</v>
      </c>
      <c r="J1330" s="23" t="s">
        <v>57</v>
      </c>
      <c r="K1330" s="23" t="s">
        <v>5371</v>
      </c>
      <c r="L1330" s="22" t="s">
        <v>1815</v>
      </c>
      <c r="M1330" s="22" t="s">
        <v>1816</v>
      </c>
      <c r="N1330" s="22">
        <v>3835465</v>
      </c>
      <c r="O1330" s="22" t="s">
        <v>1817</v>
      </c>
      <c r="P1330" s="26" t="s">
        <v>1818</v>
      </c>
      <c r="Q1330" s="26" t="s">
        <v>1819</v>
      </c>
      <c r="R1330" s="26" t="s">
        <v>1820</v>
      </c>
      <c r="S1330" s="27" t="s">
        <v>1821</v>
      </c>
      <c r="T1330" s="26" t="s">
        <v>1819</v>
      </c>
      <c r="U1330" s="26" t="s">
        <v>1822</v>
      </c>
      <c r="V1330" s="28" t="s">
        <v>1887</v>
      </c>
      <c r="W1330" s="29" t="s">
        <v>1887</v>
      </c>
      <c r="X1330" s="30">
        <v>43050</v>
      </c>
      <c r="Y1330" s="26">
        <v>2017060093032</v>
      </c>
      <c r="Z1330" s="29" t="s">
        <v>1887</v>
      </c>
      <c r="AA1330" s="33">
        <f t="shared" si="21"/>
        <v>1</v>
      </c>
      <c r="AB1330" s="31" t="s">
        <v>1888</v>
      </c>
      <c r="AC1330" s="32" t="s">
        <v>360</v>
      </c>
      <c r="AD1330" s="32" t="s">
        <v>47</v>
      </c>
      <c r="AE1330" s="22" t="s">
        <v>1825</v>
      </c>
      <c r="AF1330" s="26" t="s">
        <v>53</v>
      </c>
      <c r="AG1330" s="22" t="s">
        <v>4847</v>
      </c>
    </row>
    <row r="1331" spans="1:33" ht="105" x14ac:dyDescent="0.25">
      <c r="A1331" s="20" t="s">
        <v>1813</v>
      </c>
      <c r="B1331" s="21">
        <v>50193000</v>
      </c>
      <c r="C1331" s="22" t="s">
        <v>1889</v>
      </c>
      <c r="D1331" s="36">
        <v>43049</v>
      </c>
      <c r="E1331" s="21" t="s">
        <v>5370</v>
      </c>
      <c r="F1331" s="23" t="s">
        <v>4091</v>
      </c>
      <c r="G1331" s="23" t="s">
        <v>3665</v>
      </c>
      <c r="H1331" s="24">
        <v>185588592</v>
      </c>
      <c r="I1331" s="25">
        <v>185588592</v>
      </c>
      <c r="J1331" s="23" t="s">
        <v>57</v>
      </c>
      <c r="K1331" s="23" t="s">
        <v>5371</v>
      </c>
      <c r="L1331" s="22" t="s">
        <v>1815</v>
      </c>
      <c r="M1331" s="22" t="s">
        <v>1816</v>
      </c>
      <c r="N1331" s="22">
        <v>3835465</v>
      </c>
      <c r="O1331" s="22" t="s">
        <v>1817</v>
      </c>
      <c r="P1331" s="26" t="s">
        <v>1818</v>
      </c>
      <c r="Q1331" s="26" t="s">
        <v>1819</v>
      </c>
      <c r="R1331" s="26" t="s">
        <v>1820</v>
      </c>
      <c r="S1331" s="27" t="s">
        <v>1821</v>
      </c>
      <c r="T1331" s="26" t="s">
        <v>1819</v>
      </c>
      <c r="U1331" s="26" t="s">
        <v>1822</v>
      </c>
      <c r="V1331" s="28" t="s">
        <v>1890</v>
      </c>
      <c r="W1331" s="29" t="s">
        <v>1890</v>
      </c>
      <c r="X1331" s="30">
        <v>43050</v>
      </c>
      <c r="Y1331" s="26">
        <v>2017060093032</v>
      </c>
      <c r="Z1331" s="29" t="s">
        <v>1890</v>
      </c>
      <c r="AA1331" s="33">
        <f t="shared" si="21"/>
        <v>1</v>
      </c>
      <c r="AB1331" s="31" t="s">
        <v>1891</v>
      </c>
      <c r="AC1331" s="32" t="s">
        <v>360</v>
      </c>
      <c r="AD1331" s="32" t="s">
        <v>47</v>
      </c>
      <c r="AE1331" s="22" t="s">
        <v>1825</v>
      </c>
      <c r="AF1331" s="26" t="s">
        <v>53</v>
      </c>
      <c r="AG1331" s="22" t="s">
        <v>4847</v>
      </c>
    </row>
    <row r="1332" spans="1:33" ht="105" x14ac:dyDescent="0.25">
      <c r="A1332" s="20" t="s">
        <v>1813</v>
      </c>
      <c r="B1332" s="21">
        <v>50193000</v>
      </c>
      <c r="C1332" s="22" t="s">
        <v>1892</v>
      </c>
      <c r="D1332" s="36">
        <v>43049</v>
      </c>
      <c r="E1332" s="21" t="s">
        <v>5370</v>
      </c>
      <c r="F1332" s="23" t="s">
        <v>4091</v>
      </c>
      <c r="G1332" s="23" t="s">
        <v>3665</v>
      </c>
      <c r="H1332" s="24">
        <v>182420642</v>
      </c>
      <c r="I1332" s="25">
        <v>182420642</v>
      </c>
      <c r="J1332" s="23" t="s">
        <v>57</v>
      </c>
      <c r="K1332" s="23" t="s">
        <v>5371</v>
      </c>
      <c r="L1332" s="22" t="s">
        <v>1815</v>
      </c>
      <c r="M1332" s="22" t="s">
        <v>1816</v>
      </c>
      <c r="N1332" s="22">
        <v>3835465</v>
      </c>
      <c r="O1332" s="22" t="s">
        <v>1817</v>
      </c>
      <c r="P1332" s="26" t="s">
        <v>1818</v>
      </c>
      <c r="Q1332" s="26" t="s">
        <v>1819</v>
      </c>
      <c r="R1332" s="26" t="s">
        <v>1820</v>
      </c>
      <c r="S1332" s="27" t="s">
        <v>1821</v>
      </c>
      <c r="T1332" s="26" t="s">
        <v>1819</v>
      </c>
      <c r="U1332" s="26" t="s">
        <v>1822</v>
      </c>
      <c r="V1332" s="28" t="s">
        <v>1893</v>
      </c>
      <c r="W1332" s="29" t="s">
        <v>1893</v>
      </c>
      <c r="X1332" s="30">
        <v>43050</v>
      </c>
      <c r="Y1332" s="26">
        <v>2017060093032</v>
      </c>
      <c r="Z1332" s="29" t="s">
        <v>1893</v>
      </c>
      <c r="AA1332" s="33">
        <f t="shared" si="21"/>
        <v>1</v>
      </c>
      <c r="AB1332" s="31" t="s">
        <v>1894</v>
      </c>
      <c r="AC1332" s="32" t="s">
        <v>360</v>
      </c>
      <c r="AD1332" s="32" t="s">
        <v>47</v>
      </c>
      <c r="AE1332" s="22" t="s">
        <v>1825</v>
      </c>
      <c r="AF1332" s="26" t="s">
        <v>53</v>
      </c>
      <c r="AG1332" s="22" t="s">
        <v>4847</v>
      </c>
    </row>
    <row r="1333" spans="1:33" ht="105" x14ac:dyDescent="0.25">
      <c r="A1333" s="20" t="s">
        <v>1813</v>
      </c>
      <c r="B1333" s="21">
        <v>50193000</v>
      </c>
      <c r="C1333" s="22" t="s">
        <v>1895</v>
      </c>
      <c r="D1333" s="36">
        <v>43049</v>
      </c>
      <c r="E1333" s="21" t="s">
        <v>5370</v>
      </c>
      <c r="F1333" s="23" t="s">
        <v>4091</v>
      </c>
      <c r="G1333" s="23" t="s">
        <v>3665</v>
      </c>
      <c r="H1333" s="24">
        <v>41493808</v>
      </c>
      <c r="I1333" s="25">
        <v>41493808</v>
      </c>
      <c r="J1333" s="23" t="s">
        <v>57</v>
      </c>
      <c r="K1333" s="23" t="s">
        <v>5371</v>
      </c>
      <c r="L1333" s="22" t="s">
        <v>1815</v>
      </c>
      <c r="M1333" s="22" t="s">
        <v>1816</v>
      </c>
      <c r="N1333" s="22">
        <v>3835465</v>
      </c>
      <c r="O1333" s="22" t="s">
        <v>1817</v>
      </c>
      <c r="P1333" s="26" t="s">
        <v>1818</v>
      </c>
      <c r="Q1333" s="26" t="s">
        <v>1819</v>
      </c>
      <c r="R1333" s="26" t="s">
        <v>1820</v>
      </c>
      <c r="S1333" s="27" t="s">
        <v>1821</v>
      </c>
      <c r="T1333" s="26" t="s">
        <v>1819</v>
      </c>
      <c r="U1333" s="26" t="s">
        <v>1822</v>
      </c>
      <c r="V1333" s="28" t="s">
        <v>1896</v>
      </c>
      <c r="W1333" s="29" t="s">
        <v>1896</v>
      </c>
      <c r="X1333" s="30">
        <v>43050</v>
      </c>
      <c r="Y1333" s="26">
        <v>2017060093032</v>
      </c>
      <c r="Z1333" s="29" t="s">
        <v>1896</v>
      </c>
      <c r="AA1333" s="33">
        <f t="shared" si="21"/>
        <v>1</v>
      </c>
      <c r="AB1333" s="31" t="s">
        <v>1897</v>
      </c>
      <c r="AC1333" s="32" t="s">
        <v>360</v>
      </c>
      <c r="AD1333" s="32" t="s">
        <v>47</v>
      </c>
      <c r="AE1333" s="22" t="s">
        <v>1825</v>
      </c>
      <c r="AF1333" s="26" t="s">
        <v>53</v>
      </c>
      <c r="AG1333" s="22" t="s">
        <v>4847</v>
      </c>
    </row>
    <row r="1334" spans="1:33" ht="105" x14ac:dyDescent="0.25">
      <c r="A1334" s="20" t="s">
        <v>1813</v>
      </c>
      <c r="B1334" s="21">
        <v>50193000</v>
      </c>
      <c r="C1334" s="22" t="s">
        <v>1898</v>
      </c>
      <c r="D1334" s="36">
        <v>43049</v>
      </c>
      <c r="E1334" s="21" t="s">
        <v>5370</v>
      </c>
      <c r="F1334" s="23" t="s">
        <v>4091</v>
      </c>
      <c r="G1334" s="23" t="s">
        <v>3665</v>
      </c>
      <c r="H1334" s="24">
        <v>44168140</v>
      </c>
      <c r="I1334" s="25">
        <v>44168140</v>
      </c>
      <c r="J1334" s="23" t="s">
        <v>57</v>
      </c>
      <c r="K1334" s="23" t="s">
        <v>5371</v>
      </c>
      <c r="L1334" s="22" t="s">
        <v>1815</v>
      </c>
      <c r="M1334" s="22" t="s">
        <v>1816</v>
      </c>
      <c r="N1334" s="22">
        <v>3835465</v>
      </c>
      <c r="O1334" s="22" t="s">
        <v>1817</v>
      </c>
      <c r="P1334" s="26" t="s">
        <v>1818</v>
      </c>
      <c r="Q1334" s="26" t="s">
        <v>1819</v>
      </c>
      <c r="R1334" s="26" t="s">
        <v>1820</v>
      </c>
      <c r="S1334" s="27" t="s">
        <v>1821</v>
      </c>
      <c r="T1334" s="26" t="s">
        <v>1819</v>
      </c>
      <c r="U1334" s="26" t="s">
        <v>1822</v>
      </c>
      <c r="V1334" s="28" t="s">
        <v>1899</v>
      </c>
      <c r="W1334" s="29" t="s">
        <v>1899</v>
      </c>
      <c r="X1334" s="30">
        <v>43050</v>
      </c>
      <c r="Y1334" s="26">
        <v>2017060093032</v>
      </c>
      <c r="Z1334" s="29" t="s">
        <v>1899</v>
      </c>
      <c r="AA1334" s="33">
        <f t="shared" si="21"/>
        <v>1</v>
      </c>
      <c r="AB1334" s="31" t="s">
        <v>1900</v>
      </c>
      <c r="AC1334" s="32" t="s">
        <v>360</v>
      </c>
      <c r="AD1334" s="32" t="s">
        <v>47</v>
      </c>
      <c r="AE1334" s="22" t="s">
        <v>1825</v>
      </c>
      <c r="AF1334" s="26" t="s">
        <v>53</v>
      </c>
      <c r="AG1334" s="22" t="s">
        <v>4847</v>
      </c>
    </row>
    <row r="1335" spans="1:33" ht="105" x14ac:dyDescent="0.25">
      <c r="A1335" s="20" t="s">
        <v>1813</v>
      </c>
      <c r="B1335" s="21">
        <v>50193000</v>
      </c>
      <c r="C1335" s="22" t="s">
        <v>1901</v>
      </c>
      <c r="D1335" s="36">
        <v>43049</v>
      </c>
      <c r="E1335" s="21" t="s">
        <v>5370</v>
      </c>
      <c r="F1335" s="23" t="s">
        <v>4091</v>
      </c>
      <c r="G1335" s="23" t="s">
        <v>3665</v>
      </c>
      <c r="H1335" s="24">
        <v>942050050</v>
      </c>
      <c r="I1335" s="25">
        <v>942050050</v>
      </c>
      <c r="J1335" s="23" t="s">
        <v>57</v>
      </c>
      <c r="K1335" s="23" t="s">
        <v>5371</v>
      </c>
      <c r="L1335" s="22" t="s">
        <v>1815</v>
      </c>
      <c r="M1335" s="22" t="s">
        <v>1816</v>
      </c>
      <c r="N1335" s="22">
        <v>3835465</v>
      </c>
      <c r="O1335" s="22" t="s">
        <v>1817</v>
      </c>
      <c r="P1335" s="26" t="s">
        <v>1818</v>
      </c>
      <c r="Q1335" s="26" t="s">
        <v>1819</v>
      </c>
      <c r="R1335" s="26" t="s">
        <v>1820</v>
      </c>
      <c r="S1335" s="27" t="s">
        <v>1821</v>
      </c>
      <c r="T1335" s="26" t="s">
        <v>1819</v>
      </c>
      <c r="U1335" s="26" t="s">
        <v>1822</v>
      </c>
      <c r="V1335" s="28" t="s">
        <v>1902</v>
      </c>
      <c r="W1335" s="29" t="s">
        <v>1902</v>
      </c>
      <c r="X1335" s="30">
        <v>43050</v>
      </c>
      <c r="Y1335" s="26">
        <v>2017060093032</v>
      </c>
      <c r="Z1335" s="29" t="s">
        <v>1902</v>
      </c>
      <c r="AA1335" s="33">
        <f t="shared" si="21"/>
        <v>1</v>
      </c>
      <c r="AB1335" s="31" t="s">
        <v>1903</v>
      </c>
      <c r="AC1335" s="32" t="s">
        <v>360</v>
      </c>
      <c r="AD1335" s="32" t="s">
        <v>47</v>
      </c>
      <c r="AE1335" s="22" t="s">
        <v>1825</v>
      </c>
      <c r="AF1335" s="26" t="s">
        <v>53</v>
      </c>
      <c r="AG1335" s="22" t="s">
        <v>4847</v>
      </c>
    </row>
    <row r="1336" spans="1:33" ht="120" x14ac:dyDescent="0.25">
      <c r="A1336" s="20" t="s">
        <v>1813</v>
      </c>
      <c r="B1336" s="21">
        <v>50193000</v>
      </c>
      <c r="C1336" s="22" t="s">
        <v>1904</v>
      </c>
      <c r="D1336" s="36">
        <v>43049</v>
      </c>
      <c r="E1336" s="21" t="s">
        <v>5370</v>
      </c>
      <c r="F1336" s="23" t="s">
        <v>4091</v>
      </c>
      <c r="G1336" s="23" t="s">
        <v>3665</v>
      </c>
      <c r="H1336" s="24">
        <v>507511488</v>
      </c>
      <c r="I1336" s="25">
        <v>507511488</v>
      </c>
      <c r="J1336" s="23" t="s">
        <v>57</v>
      </c>
      <c r="K1336" s="23" t="s">
        <v>5371</v>
      </c>
      <c r="L1336" s="22" t="s">
        <v>1815</v>
      </c>
      <c r="M1336" s="22" t="s">
        <v>1816</v>
      </c>
      <c r="N1336" s="22">
        <v>3835465</v>
      </c>
      <c r="O1336" s="22" t="s">
        <v>1817</v>
      </c>
      <c r="P1336" s="26" t="s">
        <v>1818</v>
      </c>
      <c r="Q1336" s="26" t="s">
        <v>1819</v>
      </c>
      <c r="R1336" s="26" t="s">
        <v>1820</v>
      </c>
      <c r="S1336" s="27" t="s">
        <v>1821</v>
      </c>
      <c r="T1336" s="26" t="s">
        <v>1819</v>
      </c>
      <c r="U1336" s="26" t="s">
        <v>1822</v>
      </c>
      <c r="V1336" s="28" t="s">
        <v>1905</v>
      </c>
      <c r="W1336" s="29" t="s">
        <v>1905</v>
      </c>
      <c r="X1336" s="30">
        <v>43050</v>
      </c>
      <c r="Y1336" s="26">
        <v>2017060093032</v>
      </c>
      <c r="Z1336" s="29" t="s">
        <v>1905</v>
      </c>
      <c r="AA1336" s="33">
        <f t="shared" si="21"/>
        <v>1</v>
      </c>
      <c r="AB1336" s="31" t="s">
        <v>1906</v>
      </c>
      <c r="AC1336" s="32" t="s">
        <v>360</v>
      </c>
      <c r="AD1336" s="32" t="s">
        <v>47</v>
      </c>
      <c r="AE1336" s="22" t="s">
        <v>1825</v>
      </c>
      <c r="AF1336" s="26" t="s">
        <v>53</v>
      </c>
      <c r="AG1336" s="22" t="s">
        <v>4847</v>
      </c>
    </row>
    <row r="1337" spans="1:33" ht="120" x14ac:dyDescent="0.25">
      <c r="A1337" s="20" t="s">
        <v>1813</v>
      </c>
      <c r="B1337" s="21">
        <v>50193000</v>
      </c>
      <c r="C1337" s="22" t="s">
        <v>1907</v>
      </c>
      <c r="D1337" s="36">
        <v>43049</v>
      </c>
      <c r="E1337" s="21" t="s">
        <v>5370</v>
      </c>
      <c r="F1337" s="23" t="s">
        <v>4091</v>
      </c>
      <c r="G1337" s="23" t="s">
        <v>3665</v>
      </c>
      <c r="H1337" s="24">
        <v>28736090</v>
      </c>
      <c r="I1337" s="25">
        <v>28736090</v>
      </c>
      <c r="J1337" s="23" t="s">
        <v>57</v>
      </c>
      <c r="K1337" s="23" t="s">
        <v>5371</v>
      </c>
      <c r="L1337" s="22" t="s">
        <v>1815</v>
      </c>
      <c r="M1337" s="22" t="s">
        <v>1816</v>
      </c>
      <c r="N1337" s="22">
        <v>3835465</v>
      </c>
      <c r="O1337" s="22" t="s">
        <v>1817</v>
      </c>
      <c r="P1337" s="26" t="s">
        <v>1818</v>
      </c>
      <c r="Q1337" s="26" t="s">
        <v>1819</v>
      </c>
      <c r="R1337" s="26" t="s">
        <v>1820</v>
      </c>
      <c r="S1337" s="27" t="s">
        <v>1821</v>
      </c>
      <c r="T1337" s="26" t="s">
        <v>1819</v>
      </c>
      <c r="U1337" s="26" t="s">
        <v>1822</v>
      </c>
      <c r="V1337" s="28" t="s">
        <v>1908</v>
      </c>
      <c r="W1337" s="29" t="s">
        <v>1908</v>
      </c>
      <c r="X1337" s="30">
        <v>43050</v>
      </c>
      <c r="Y1337" s="26">
        <v>2017060093032</v>
      </c>
      <c r="Z1337" s="29" t="s">
        <v>1908</v>
      </c>
      <c r="AA1337" s="33">
        <f t="shared" si="21"/>
        <v>1</v>
      </c>
      <c r="AB1337" s="31" t="s">
        <v>1909</v>
      </c>
      <c r="AC1337" s="32" t="s">
        <v>360</v>
      </c>
      <c r="AD1337" s="32" t="s">
        <v>47</v>
      </c>
      <c r="AE1337" s="22" t="s">
        <v>1825</v>
      </c>
      <c r="AF1337" s="26" t="s">
        <v>53</v>
      </c>
      <c r="AG1337" s="22" t="s">
        <v>4847</v>
      </c>
    </row>
    <row r="1338" spans="1:33" ht="105" x14ac:dyDescent="0.25">
      <c r="A1338" s="20" t="s">
        <v>1813</v>
      </c>
      <c r="B1338" s="21">
        <v>50193000</v>
      </c>
      <c r="C1338" s="22" t="s">
        <v>1910</v>
      </c>
      <c r="D1338" s="36">
        <v>43049</v>
      </c>
      <c r="E1338" s="21" t="s">
        <v>5370</v>
      </c>
      <c r="F1338" s="23" t="s">
        <v>4091</v>
      </c>
      <c r="G1338" s="23" t="s">
        <v>3665</v>
      </c>
      <c r="H1338" s="24">
        <v>826351230</v>
      </c>
      <c r="I1338" s="25">
        <v>826351230</v>
      </c>
      <c r="J1338" s="23" t="s">
        <v>57</v>
      </c>
      <c r="K1338" s="23" t="s">
        <v>5371</v>
      </c>
      <c r="L1338" s="22" t="s">
        <v>1815</v>
      </c>
      <c r="M1338" s="22" t="s">
        <v>1816</v>
      </c>
      <c r="N1338" s="22">
        <v>3835465</v>
      </c>
      <c r="O1338" s="22" t="s">
        <v>1817</v>
      </c>
      <c r="P1338" s="26" t="s">
        <v>1818</v>
      </c>
      <c r="Q1338" s="26" t="s">
        <v>1819</v>
      </c>
      <c r="R1338" s="26" t="s">
        <v>1820</v>
      </c>
      <c r="S1338" s="27" t="s">
        <v>1821</v>
      </c>
      <c r="T1338" s="26" t="s">
        <v>1819</v>
      </c>
      <c r="U1338" s="26" t="s">
        <v>1822</v>
      </c>
      <c r="V1338" s="28" t="s">
        <v>1911</v>
      </c>
      <c r="W1338" s="29" t="s">
        <v>1911</v>
      </c>
      <c r="X1338" s="30">
        <v>43050</v>
      </c>
      <c r="Y1338" s="26">
        <v>2017060093032</v>
      </c>
      <c r="Z1338" s="29" t="s">
        <v>1911</v>
      </c>
      <c r="AA1338" s="33">
        <f t="shared" si="21"/>
        <v>1</v>
      </c>
      <c r="AB1338" s="31" t="s">
        <v>1912</v>
      </c>
      <c r="AC1338" s="32" t="s">
        <v>360</v>
      </c>
      <c r="AD1338" s="32" t="s">
        <v>47</v>
      </c>
      <c r="AE1338" s="22" t="s">
        <v>1825</v>
      </c>
      <c r="AF1338" s="26" t="s">
        <v>53</v>
      </c>
      <c r="AG1338" s="22" t="s">
        <v>4847</v>
      </c>
    </row>
    <row r="1339" spans="1:33" ht="105" x14ac:dyDescent="0.25">
      <c r="A1339" s="20" t="s">
        <v>1813</v>
      </c>
      <c r="B1339" s="21">
        <v>50193000</v>
      </c>
      <c r="C1339" s="22" t="s">
        <v>1913</v>
      </c>
      <c r="D1339" s="36">
        <v>43049</v>
      </c>
      <c r="E1339" s="21" t="s">
        <v>5370</v>
      </c>
      <c r="F1339" s="23" t="s">
        <v>4091</v>
      </c>
      <c r="G1339" s="23" t="s">
        <v>3665</v>
      </c>
      <c r="H1339" s="24">
        <v>777647230</v>
      </c>
      <c r="I1339" s="25">
        <v>777647230</v>
      </c>
      <c r="J1339" s="23" t="s">
        <v>57</v>
      </c>
      <c r="K1339" s="23" t="s">
        <v>5371</v>
      </c>
      <c r="L1339" s="22" t="s">
        <v>1815</v>
      </c>
      <c r="M1339" s="22" t="s">
        <v>1816</v>
      </c>
      <c r="N1339" s="22">
        <v>3835465</v>
      </c>
      <c r="O1339" s="22" t="s">
        <v>1817</v>
      </c>
      <c r="P1339" s="26" t="s">
        <v>1818</v>
      </c>
      <c r="Q1339" s="26" t="s">
        <v>1819</v>
      </c>
      <c r="R1339" s="26" t="s">
        <v>1820</v>
      </c>
      <c r="S1339" s="27" t="s">
        <v>1821</v>
      </c>
      <c r="T1339" s="26" t="s">
        <v>1819</v>
      </c>
      <c r="U1339" s="26" t="s">
        <v>1822</v>
      </c>
      <c r="V1339" s="28" t="s">
        <v>1914</v>
      </c>
      <c r="W1339" s="29" t="s">
        <v>1914</v>
      </c>
      <c r="X1339" s="30">
        <v>43050</v>
      </c>
      <c r="Y1339" s="26">
        <v>2017060093032</v>
      </c>
      <c r="Z1339" s="29" t="s">
        <v>1914</v>
      </c>
      <c r="AA1339" s="33">
        <f t="shared" si="21"/>
        <v>1</v>
      </c>
      <c r="AB1339" s="31" t="s">
        <v>1915</v>
      </c>
      <c r="AC1339" s="32" t="s">
        <v>360</v>
      </c>
      <c r="AD1339" s="32" t="s">
        <v>47</v>
      </c>
      <c r="AE1339" s="22" t="s">
        <v>1825</v>
      </c>
      <c r="AF1339" s="26" t="s">
        <v>53</v>
      </c>
      <c r="AG1339" s="22" t="s">
        <v>4847</v>
      </c>
    </row>
    <row r="1340" spans="1:33" ht="105" x14ac:dyDescent="0.25">
      <c r="A1340" s="20" t="s">
        <v>1813</v>
      </c>
      <c r="B1340" s="21">
        <v>50193000</v>
      </c>
      <c r="C1340" s="22" t="s">
        <v>1916</v>
      </c>
      <c r="D1340" s="36">
        <v>43049</v>
      </c>
      <c r="E1340" s="21" t="s">
        <v>5370</v>
      </c>
      <c r="F1340" s="23" t="s">
        <v>4091</v>
      </c>
      <c r="G1340" s="23" t="s">
        <v>3665</v>
      </c>
      <c r="H1340" s="24">
        <v>50070328</v>
      </c>
      <c r="I1340" s="25">
        <v>50070328</v>
      </c>
      <c r="J1340" s="23" t="s">
        <v>57</v>
      </c>
      <c r="K1340" s="23" t="s">
        <v>5371</v>
      </c>
      <c r="L1340" s="22" t="s">
        <v>1815</v>
      </c>
      <c r="M1340" s="22" t="s">
        <v>1816</v>
      </c>
      <c r="N1340" s="22">
        <v>3835465</v>
      </c>
      <c r="O1340" s="22" t="s">
        <v>1817</v>
      </c>
      <c r="P1340" s="26" t="s">
        <v>1818</v>
      </c>
      <c r="Q1340" s="26" t="s">
        <v>1819</v>
      </c>
      <c r="R1340" s="26" t="s">
        <v>1820</v>
      </c>
      <c r="S1340" s="27" t="s">
        <v>1821</v>
      </c>
      <c r="T1340" s="26" t="s">
        <v>1819</v>
      </c>
      <c r="U1340" s="26" t="s">
        <v>1822</v>
      </c>
      <c r="V1340" s="28" t="s">
        <v>1917</v>
      </c>
      <c r="W1340" s="29" t="s">
        <v>1917</v>
      </c>
      <c r="X1340" s="30">
        <v>43050</v>
      </c>
      <c r="Y1340" s="26">
        <v>2017060093032</v>
      </c>
      <c r="Z1340" s="29" t="s">
        <v>1917</v>
      </c>
      <c r="AA1340" s="33">
        <f t="shared" si="21"/>
        <v>1</v>
      </c>
      <c r="AB1340" s="31" t="s">
        <v>1918</v>
      </c>
      <c r="AC1340" s="32" t="s">
        <v>360</v>
      </c>
      <c r="AD1340" s="32" t="s">
        <v>47</v>
      </c>
      <c r="AE1340" s="22" t="s">
        <v>1825</v>
      </c>
      <c r="AF1340" s="26" t="s">
        <v>53</v>
      </c>
      <c r="AG1340" s="22" t="s">
        <v>4847</v>
      </c>
    </row>
    <row r="1341" spans="1:33" ht="120" x14ac:dyDescent="0.25">
      <c r="A1341" s="20" t="s">
        <v>1813</v>
      </c>
      <c r="B1341" s="21">
        <v>50193000</v>
      </c>
      <c r="C1341" s="22" t="s">
        <v>1919</v>
      </c>
      <c r="D1341" s="36">
        <v>43049</v>
      </c>
      <c r="E1341" s="21" t="s">
        <v>5370</v>
      </c>
      <c r="F1341" s="23" t="s">
        <v>4091</v>
      </c>
      <c r="G1341" s="23" t="s">
        <v>3665</v>
      </c>
      <c r="H1341" s="24">
        <v>145522240</v>
      </c>
      <c r="I1341" s="25">
        <v>145522240</v>
      </c>
      <c r="J1341" s="23" t="s">
        <v>57</v>
      </c>
      <c r="K1341" s="23" t="s">
        <v>5371</v>
      </c>
      <c r="L1341" s="22" t="s">
        <v>1815</v>
      </c>
      <c r="M1341" s="22" t="s">
        <v>1816</v>
      </c>
      <c r="N1341" s="22">
        <v>3835465</v>
      </c>
      <c r="O1341" s="22" t="s">
        <v>1817</v>
      </c>
      <c r="P1341" s="26" t="s">
        <v>1818</v>
      </c>
      <c r="Q1341" s="26" t="s">
        <v>1819</v>
      </c>
      <c r="R1341" s="26" t="s">
        <v>1820</v>
      </c>
      <c r="S1341" s="27" t="s">
        <v>1821</v>
      </c>
      <c r="T1341" s="26" t="s">
        <v>1819</v>
      </c>
      <c r="U1341" s="26" t="s">
        <v>1822</v>
      </c>
      <c r="V1341" s="28" t="s">
        <v>1920</v>
      </c>
      <c r="W1341" s="29" t="s">
        <v>1920</v>
      </c>
      <c r="X1341" s="30">
        <v>43050</v>
      </c>
      <c r="Y1341" s="26">
        <v>2017060093032</v>
      </c>
      <c r="Z1341" s="29" t="s">
        <v>1920</v>
      </c>
      <c r="AA1341" s="33">
        <f t="shared" si="21"/>
        <v>1</v>
      </c>
      <c r="AB1341" s="31" t="s">
        <v>1921</v>
      </c>
      <c r="AC1341" s="32" t="s">
        <v>360</v>
      </c>
      <c r="AD1341" s="32" t="s">
        <v>47</v>
      </c>
      <c r="AE1341" s="22" t="s">
        <v>1825</v>
      </c>
      <c r="AF1341" s="26" t="s">
        <v>53</v>
      </c>
      <c r="AG1341" s="22" t="s">
        <v>4847</v>
      </c>
    </row>
    <row r="1342" spans="1:33" ht="105" x14ac:dyDescent="0.25">
      <c r="A1342" s="20" t="s">
        <v>1813</v>
      </c>
      <c r="B1342" s="21">
        <v>50193000</v>
      </c>
      <c r="C1342" s="22" t="s">
        <v>1922</v>
      </c>
      <c r="D1342" s="36">
        <v>43049</v>
      </c>
      <c r="E1342" s="21" t="s">
        <v>5370</v>
      </c>
      <c r="F1342" s="23" t="s">
        <v>4091</v>
      </c>
      <c r="G1342" s="23" t="s">
        <v>3665</v>
      </c>
      <c r="H1342" s="24">
        <v>254104192</v>
      </c>
      <c r="I1342" s="25">
        <v>254104192</v>
      </c>
      <c r="J1342" s="23" t="s">
        <v>57</v>
      </c>
      <c r="K1342" s="23" t="s">
        <v>5371</v>
      </c>
      <c r="L1342" s="22" t="s">
        <v>1815</v>
      </c>
      <c r="M1342" s="22" t="s">
        <v>1816</v>
      </c>
      <c r="N1342" s="22">
        <v>3835465</v>
      </c>
      <c r="O1342" s="22" t="s">
        <v>1817</v>
      </c>
      <c r="P1342" s="26" t="s">
        <v>1818</v>
      </c>
      <c r="Q1342" s="26" t="s">
        <v>1819</v>
      </c>
      <c r="R1342" s="26" t="s">
        <v>1820</v>
      </c>
      <c r="S1342" s="27" t="s">
        <v>1821</v>
      </c>
      <c r="T1342" s="26" t="s">
        <v>1819</v>
      </c>
      <c r="U1342" s="26" t="s">
        <v>1822</v>
      </c>
      <c r="V1342" s="28" t="s">
        <v>1923</v>
      </c>
      <c r="W1342" s="29" t="s">
        <v>1923</v>
      </c>
      <c r="X1342" s="30">
        <v>43050</v>
      </c>
      <c r="Y1342" s="26">
        <v>2017060093032</v>
      </c>
      <c r="Z1342" s="29" t="s">
        <v>1923</v>
      </c>
      <c r="AA1342" s="33">
        <f t="shared" si="21"/>
        <v>1</v>
      </c>
      <c r="AB1342" s="31" t="s">
        <v>1924</v>
      </c>
      <c r="AC1342" s="32" t="s">
        <v>360</v>
      </c>
      <c r="AD1342" s="32" t="s">
        <v>47</v>
      </c>
      <c r="AE1342" s="22" t="s">
        <v>1825</v>
      </c>
      <c r="AF1342" s="26" t="s">
        <v>53</v>
      </c>
      <c r="AG1342" s="22" t="s">
        <v>4847</v>
      </c>
    </row>
    <row r="1343" spans="1:33" ht="105" x14ac:dyDescent="0.25">
      <c r="A1343" s="20" t="s">
        <v>1813</v>
      </c>
      <c r="B1343" s="21">
        <v>50193000</v>
      </c>
      <c r="C1343" s="22" t="s">
        <v>1925</v>
      </c>
      <c r="D1343" s="36">
        <v>43049</v>
      </c>
      <c r="E1343" s="21" t="s">
        <v>5370</v>
      </c>
      <c r="F1343" s="23" t="s">
        <v>4091</v>
      </c>
      <c r="G1343" s="23" t="s">
        <v>3665</v>
      </c>
      <c r="H1343" s="24">
        <v>72051800</v>
      </c>
      <c r="I1343" s="25">
        <v>72051800</v>
      </c>
      <c r="J1343" s="23" t="s">
        <v>57</v>
      </c>
      <c r="K1343" s="23" t="s">
        <v>5371</v>
      </c>
      <c r="L1343" s="22" t="s">
        <v>1815</v>
      </c>
      <c r="M1343" s="22" t="s">
        <v>1816</v>
      </c>
      <c r="N1343" s="22">
        <v>3835465</v>
      </c>
      <c r="O1343" s="22" t="s">
        <v>1817</v>
      </c>
      <c r="P1343" s="26" t="s">
        <v>1818</v>
      </c>
      <c r="Q1343" s="26" t="s">
        <v>1819</v>
      </c>
      <c r="R1343" s="26" t="s">
        <v>1820</v>
      </c>
      <c r="S1343" s="27" t="s">
        <v>1821</v>
      </c>
      <c r="T1343" s="26" t="s">
        <v>1819</v>
      </c>
      <c r="U1343" s="26" t="s">
        <v>1822</v>
      </c>
      <c r="V1343" s="28" t="s">
        <v>1926</v>
      </c>
      <c r="W1343" s="29" t="s">
        <v>1926</v>
      </c>
      <c r="X1343" s="30">
        <v>43050</v>
      </c>
      <c r="Y1343" s="26">
        <v>2017060093032</v>
      </c>
      <c r="Z1343" s="29" t="s">
        <v>1926</v>
      </c>
      <c r="AA1343" s="33">
        <f t="shared" si="21"/>
        <v>1</v>
      </c>
      <c r="AB1343" s="31" t="s">
        <v>1927</v>
      </c>
      <c r="AC1343" s="32" t="s">
        <v>360</v>
      </c>
      <c r="AD1343" s="32" t="s">
        <v>47</v>
      </c>
      <c r="AE1343" s="22" t="s">
        <v>1825</v>
      </c>
      <c r="AF1343" s="26" t="s">
        <v>53</v>
      </c>
      <c r="AG1343" s="22" t="s">
        <v>4847</v>
      </c>
    </row>
    <row r="1344" spans="1:33" ht="105" x14ac:dyDescent="0.25">
      <c r="A1344" s="20" t="s">
        <v>1813</v>
      </c>
      <c r="B1344" s="21">
        <v>50193000</v>
      </c>
      <c r="C1344" s="22" t="s">
        <v>1928</v>
      </c>
      <c r="D1344" s="36">
        <v>43049</v>
      </c>
      <c r="E1344" s="21" t="s">
        <v>5370</v>
      </c>
      <c r="F1344" s="23" t="s">
        <v>4091</v>
      </c>
      <c r="G1344" s="23" t="s">
        <v>3665</v>
      </c>
      <c r="H1344" s="24">
        <v>180249760</v>
      </c>
      <c r="I1344" s="25">
        <v>180249760</v>
      </c>
      <c r="J1344" s="23" t="s">
        <v>57</v>
      </c>
      <c r="K1344" s="23" t="s">
        <v>5371</v>
      </c>
      <c r="L1344" s="22" t="s">
        <v>1815</v>
      </c>
      <c r="M1344" s="22" t="s">
        <v>1816</v>
      </c>
      <c r="N1344" s="22">
        <v>3835465</v>
      </c>
      <c r="O1344" s="22" t="s">
        <v>1817</v>
      </c>
      <c r="P1344" s="26" t="s">
        <v>1818</v>
      </c>
      <c r="Q1344" s="26" t="s">
        <v>1819</v>
      </c>
      <c r="R1344" s="26" t="s">
        <v>1820</v>
      </c>
      <c r="S1344" s="27" t="s">
        <v>1821</v>
      </c>
      <c r="T1344" s="26" t="s">
        <v>1819</v>
      </c>
      <c r="U1344" s="26" t="s">
        <v>1822</v>
      </c>
      <c r="V1344" s="28" t="s">
        <v>1929</v>
      </c>
      <c r="W1344" s="29" t="s">
        <v>1929</v>
      </c>
      <c r="X1344" s="30">
        <v>43050</v>
      </c>
      <c r="Y1344" s="26">
        <v>2017060093032</v>
      </c>
      <c r="Z1344" s="29" t="s">
        <v>1929</v>
      </c>
      <c r="AA1344" s="33">
        <f t="shared" si="21"/>
        <v>1</v>
      </c>
      <c r="AB1344" s="31" t="s">
        <v>1930</v>
      </c>
      <c r="AC1344" s="32" t="s">
        <v>360</v>
      </c>
      <c r="AD1344" s="32" t="s">
        <v>47</v>
      </c>
      <c r="AE1344" s="22" t="s">
        <v>1825</v>
      </c>
      <c r="AF1344" s="26" t="s">
        <v>53</v>
      </c>
      <c r="AG1344" s="22" t="s">
        <v>4847</v>
      </c>
    </row>
    <row r="1345" spans="1:33" ht="105" x14ac:dyDescent="0.25">
      <c r="A1345" s="20" t="s">
        <v>1813</v>
      </c>
      <c r="B1345" s="21">
        <v>50193000</v>
      </c>
      <c r="C1345" s="22" t="s">
        <v>1931</v>
      </c>
      <c r="D1345" s="36">
        <v>43049</v>
      </c>
      <c r="E1345" s="21" t="s">
        <v>5370</v>
      </c>
      <c r="F1345" s="23" t="s">
        <v>4091</v>
      </c>
      <c r="G1345" s="23" t="s">
        <v>3665</v>
      </c>
      <c r="H1345" s="24">
        <v>188828208</v>
      </c>
      <c r="I1345" s="25">
        <v>188828208</v>
      </c>
      <c r="J1345" s="23" t="s">
        <v>57</v>
      </c>
      <c r="K1345" s="23" t="s">
        <v>5371</v>
      </c>
      <c r="L1345" s="22" t="s">
        <v>1815</v>
      </c>
      <c r="M1345" s="22" t="s">
        <v>1816</v>
      </c>
      <c r="N1345" s="22">
        <v>3835465</v>
      </c>
      <c r="O1345" s="22" t="s">
        <v>1817</v>
      </c>
      <c r="P1345" s="26" t="s">
        <v>1818</v>
      </c>
      <c r="Q1345" s="26" t="s">
        <v>1819</v>
      </c>
      <c r="R1345" s="26" t="s">
        <v>1820</v>
      </c>
      <c r="S1345" s="27" t="s">
        <v>1821</v>
      </c>
      <c r="T1345" s="26" t="s">
        <v>1819</v>
      </c>
      <c r="U1345" s="26" t="s">
        <v>1822</v>
      </c>
      <c r="V1345" s="28" t="s">
        <v>1932</v>
      </c>
      <c r="W1345" s="29" t="s">
        <v>1932</v>
      </c>
      <c r="X1345" s="30">
        <v>43050</v>
      </c>
      <c r="Y1345" s="26">
        <v>2017060093032</v>
      </c>
      <c r="Z1345" s="29" t="s">
        <v>1932</v>
      </c>
      <c r="AA1345" s="33">
        <f t="shared" si="21"/>
        <v>1</v>
      </c>
      <c r="AB1345" s="31" t="s">
        <v>1933</v>
      </c>
      <c r="AC1345" s="32" t="s">
        <v>360</v>
      </c>
      <c r="AD1345" s="32" t="s">
        <v>47</v>
      </c>
      <c r="AE1345" s="22" t="s">
        <v>1825</v>
      </c>
      <c r="AF1345" s="26" t="s">
        <v>53</v>
      </c>
      <c r="AG1345" s="22" t="s">
        <v>4847</v>
      </c>
    </row>
    <row r="1346" spans="1:33" ht="105" x14ac:dyDescent="0.25">
      <c r="A1346" s="20" t="s">
        <v>1813</v>
      </c>
      <c r="B1346" s="21">
        <v>50193000</v>
      </c>
      <c r="C1346" s="22" t="s">
        <v>1934</v>
      </c>
      <c r="D1346" s="36">
        <v>43049</v>
      </c>
      <c r="E1346" s="21" t="s">
        <v>5370</v>
      </c>
      <c r="F1346" s="23" t="s">
        <v>4091</v>
      </c>
      <c r="G1346" s="23" t="s">
        <v>3665</v>
      </c>
      <c r="H1346" s="24">
        <v>442026858</v>
      </c>
      <c r="I1346" s="25">
        <v>442026858</v>
      </c>
      <c r="J1346" s="23" t="s">
        <v>57</v>
      </c>
      <c r="K1346" s="23" t="s">
        <v>5371</v>
      </c>
      <c r="L1346" s="22" t="s">
        <v>1815</v>
      </c>
      <c r="M1346" s="22" t="s">
        <v>1816</v>
      </c>
      <c r="N1346" s="22">
        <v>3835465</v>
      </c>
      <c r="O1346" s="22" t="s">
        <v>1817</v>
      </c>
      <c r="P1346" s="26" t="s">
        <v>1818</v>
      </c>
      <c r="Q1346" s="26" t="s">
        <v>1819</v>
      </c>
      <c r="R1346" s="26" t="s">
        <v>1820</v>
      </c>
      <c r="S1346" s="27" t="s">
        <v>1821</v>
      </c>
      <c r="T1346" s="26" t="s">
        <v>1819</v>
      </c>
      <c r="U1346" s="26" t="s">
        <v>1822</v>
      </c>
      <c r="V1346" s="28" t="s">
        <v>1935</v>
      </c>
      <c r="W1346" s="29" t="s">
        <v>1935</v>
      </c>
      <c r="X1346" s="30">
        <v>43050</v>
      </c>
      <c r="Y1346" s="26">
        <v>2017060093032</v>
      </c>
      <c r="Z1346" s="29" t="s">
        <v>1935</v>
      </c>
      <c r="AA1346" s="33">
        <f t="shared" si="21"/>
        <v>1</v>
      </c>
      <c r="AB1346" s="31" t="s">
        <v>1936</v>
      </c>
      <c r="AC1346" s="32" t="s">
        <v>360</v>
      </c>
      <c r="AD1346" s="32" t="s">
        <v>47</v>
      </c>
      <c r="AE1346" s="22" t="s">
        <v>1825</v>
      </c>
      <c r="AF1346" s="26" t="s">
        <v>53</v>
      </c>
      <c r="AG1346" s="22" t="s">
        <v>4847</v>
      </c>
    </row>
    <row r="1347" spans="1:33" ht="105" x14ac:dyDescent="0.25">
      <c r="A1347" s="20" t="s">
        <v>1813</v>
      </c>
      <c r="B1347" s="21">
        <v>50193000</v>
      </c>
      <c r="C1347" s="22" t="s">
        <v>1937</v>
      </c>
      <c r="D1347" s="36">
        <v>43049</v>
      </c>
      <c r="E1347" s="21" t="s">
        <v>5370</v>
      </c>
      <c r="F1347" s="23" t="s">
        <v>4091</v>
      </c>
      <c r="G1347" s="23" t="s">
        <v>3665</v>
      </c>
      <c r="H1347" s="24">
        <v>122002420</v>
      </c>
      <c r="I1347" s="25">
        <v>122002420</v>
      </c>
      <c r="J1347" s="23" t="s">
        <v>57</v>
      </c>
      <c r="K1347" s="23" t="s">
        <v>5371</v>
      </c>
      <c r="L1347" s="22" t="s">
        <v>1815</v>
      </c>
      <c r="M1347" s="22" t="s">
        <v>1816</v>
      </c>
      <c r="N1347" s="22">
        <v>3835465</v>
      </c>
      <c r="O1347" s="22" t="s">
        <v>1817</v>
      </c>
      <c r="P1347" s="26" t="s">
        <v>1818</v>
      </c>
      <c r="Q1347" s="26" t="s">
        <v>1819</v>
      </c>
      <c r="R1347" s="26" t="s">
        <v>1820</v>
      </c>
      <c r="S1347" s="27" t="s">
        <v>1821</v>
      </c>
      <c r="T1347" s="26" t="s">
        <v>1819</v>
      </c>
      <c r="U1347" s="26" t="s">
        <v>1822</v>
      </c>
      <c r="V1347" s="28" t="s">
        <v>1938</v>
      </c>
      <c r="W1347" s="29" t="s">
        <v>1938</v>
      </c>
      <c r="X1347" s="30">
        <v>43050</v>
      </c>
      <c r="Y1347" s="26">
        <v>2017060093032</v>
      </c>
      <c r="Z1347" s="29" t="s">
        <v>1938</v>
      </c>
      <c r="AA1347" s="33">
        <f t="shared" si="21"/>
        <v>1</v>
      </c>
      <c r="AB1347" s="31" t="s">
        <v>1939</v>
      </c>
      <c r="AC1347" s="32" t="s">
        <v>360</v>
      </c>
      <c r="AD1347" s="32" t="s">
        <v>47</v>
      </c>
      <c r="AE1347" s="22" t="s">
        <v>1825</v>
      </c>
      <c r="AF1347" s="26" t="s">
        <v>53</v>
      </c>
      <c r="AG1347" s="22" t="s">
        <v>4847</v>
      </c>
    </row>
    <row r="1348" spans="1:33" ht="105" x14ac:dyDescent="0.25">
      <c r="A1348" s="20" t="s">
        <v>1813</v>
      </c>
      <c r="B1348" s="21">
        <v>50193000</v>
      </c>
      <c r="C1348" s="22" t="s">
        <v>1940</v>
      </c>
      <c r="D1348" s="36">
        <v>43049</v>
      </c>
      <c r="E1348" s="21" t="s">
        <v>5370</v>
      </c>
      <c r="F1348" s="23" t="s">
        <v>4091</v>
      </c>
      <c r="G1348" s="23" t="s">
        <v>3665</v>
      </c>
      <c r="H1348" s="24">
        <v>109410032</v>
      </c>
      <c r="I1348" s="25">
        <v>109410032</v>
      </c>
      <c r="J1348" s="23" t="s">
        <v>57</v>
      </c>
      <c r="K1348" s="23" t="s">
        <v>5371</v>
      </c>
      <c r="L1348" s="22" t="s">
        <v>1815</v>
      </c>
      <c r="M1348" s="22" t="s">
        <v>1816</v>
      </c>
      <c r="N1348" s="22">
        <v>3835465</v>
      </c>
      <c r="O1348" s="22" t="s">
        <v>1817</v>
      </c>
      <c r="P1348" s="26" t="s">
        <v>1818</v>
      </c>
      <c r="Q1348" s="26" t="s">
        <v>1819</v>
      </c>
      <c r="R1348" s="26" t="s">
        <v>1820</v>
      </c>
      <c r="S1348" s="27" t="s">
        <v>1821</v>
      </c>
      <c r="T1348" s="26" t="s">
        <v>1819</v>
      </c>
      <c r="U1348" s="26" t="s">
        <v>1822</v>
      </c>
      <c r="V1348" s="28" t="s">
        <v>1941</v>
      </c>
      <c r="W1348" s="29" t="s">
        <v>1941</v>
      </c>
      <c r="X1348" s="30">
        <v>43050</v>
      </c>
      <c r="Y1348" s="26">
        <v>2017060093032</v>
      </c>
      <c r="Z1348" s="29" t="s">
        <v>1941</v>
      </c>
      <c r="AA1348" s="33">
        <f t="shared" si="21"/>
        <v>1</v>
      </c>
      <c r="AB1348" s="31" t="s">
        <v>1942</v>
      </c>
      <c r="AC1348" s="32" t="s">
        <v>360</v>
      </c>
      <c r="AD1348" s="32" t="s">
        <v>47</v>
      </c>
      <c r="AE1348" s="22" t="s">
        <v>1825</v>
      </c>
      <c r="AF1348" s="26" t="s">
        <v>53</v>
      </c>
      <c r="AG1348" s="22" t="s">
        <v>4847</v>
      </c>
    </row>
    <row r="1349" spans="1:33" ht="105" x14ac:dyDescent="0.25">
      <c r="A1349" s="20" t="s">
        <v>1813</v>
      </c>
      <c r="B1349" s="21">
        <v>50193000</v>
      </c>
      <c r="C1349" s="22" t="s">
        <v>1943</v>
      </c>
      <c r="D1349" s="36">
        <v>43049</v>
      </c>
      <c r="E1349" s="21" t="s">
        <v>5370</v>
      </c>
      <c r="F1349" s="23" t="s">
        <v>4091</v>
      </c>
      <c r="G1349" s="23" t="s">
        <v>3665</v>
      </c>
      <c r="H1349" s="24">
        <v>740262900</v>
      </c>
      <c r="I1349" s="25">
        <v>740262900</v>
      </c>
      <c r="J1349" s="23" t="s">
        <v>57</v>
      </c>
      <c r="K1349" s="23" t="s">
        <v>5371</v>
      </c>
      <c r="L1349" s="22" t="s">
        <v>1815</v>
      </c>
      <c r="M1349" s="22" t="s">
        <v>1816</v>
      </c>
      <c r="N1349" s="22">
        <v>3835465</v>
      </c>
      <c r="O1349" s="22" t="s">
        <v>1817</v>
      </c>
      <c r="P1349" s="26" t="s">
        <v>1818</v>
      </c>
      <c r="Q1349" s="26" t="s">
        <v>1819</v>
      </c>
      <c r="R1349" s="26" t="s">
        <v>1820</v>
      </c>
      <c r="S1349" s="27" t="s">
        <v>1821</v>
      </c>
      <c r="T1349" s="26" t="s">
        <v>1819</v>
      </c>
      <c r="U1349" s="26" t="s">
        <v>1822</v>
      </c>
      <c r="V1349" s="28" t="s">
        <v>1944</v>
      </c>
      <c r="W1349" s="29" t="s">
        <v>1944</v>
      </c>
      <c r="X1349" s="30">
        <v>43050</v>
      </c>
      <c r="Y1349" s="26">
        <v>2017060093032</v>
      </c>
      <c r="Z1349" s="29" t="s">
        <v>1944</v>
      </c>
      <c r="AA1349" s="33">
        <f t="shared" si="21"/>
        <v>1</v>
      </c>
      <c r="AB1349" s="31" t="s">
        <v>1945</v>
      </c>
      <c r="AC1349" s="32" t="s">
        <v>360</v>
      </c>
      <c r="AD1349" s="32" t="s">
        <v>47</v>
      </c>
      <c r="AE1349" s="22" t="s">
        <v>1825</v>
      </c>
      <c r="AF1349" s="26" t="s">
        <v>53</v>
      </c>
      <c r="AG1349" s="22" t="s">
        <v>4847</v>
      </c>
    </row>
    <row r="1350" spans="1:33" ht="105" x14ac:dyDescent="0.25">
      <c r="A1350" s="20" t="s">
        <v>1813</v>
      </c>
      <c r="B1350" s="21">
        <v>50193000</v>
      </c>
      <c r="C1350" s="22" t="s">
        <v>1946</v>
      </c>
      <c r="D1350" s="36">
        <v>43049</v>
      </c>
      <c r="E1350" s="21" t="s">
        <v>5370</v>
      </c>
      <c r="F1350" s="23" t="s">
        <v>4091</v>
      </c>
      <c r="G1350" s="23" t="s">
        <v>3665</v>
      </c>
      <c r="H1350" s="24">
        <v>169979744</v>
      </c>
      <c r="I1350" s="25">
        <v>169979744</v>
      </c>
      <c r="J1350" s="23" t="s">
        <v>57</v>
      </c>
      <c r="K1350" s="23" t="s">
        <v>5371</v>
      </c>
      <c r="L1350" s="22" t="s">
        <v>1815</v>
      </c>
      <c r="M1350" s="22" t="s">
        <v>1816</v>
      </c>
      <c r="N1350" s="22">
        <v>3835465</v>
      </c>
      <c r="O1350" s="22" t="s">
        <v>1817</v>
      </c>
      <c r="P1350" s="26" t="s">
        <v>1818</v>
      </c>
      <c r="Q1350" s="26" t="s">
        <v>1819</v>
      </c>
      <c r="R1350" s="26" t="s">
        <v>1820</v>
      </c>
      <c r="S1350" s="27" t="s">
        <v>1821</v>
      </c>
      <c r="T1350" s="26" t="s">
        <v>1819</v>
      </c>
      <c r="U1350" s="26" t="s">
        <v>1822</v>
      </c>
      <c r="V1350" s="28" t="s">
        <v>1947</v>
      </c>
      <c r="W1350" s="29" t="s">
        <v>1947</v>
      </c>
      <c r="X1350" s="30">
        <v>43050</v>
      </c>
      <c r="Y1350" s="26">
        <v>2017060093032</v>
      </c>
      <c r="Z1350" s="29" t="s">
        <v>1947</v>
      </c>
      <c r="AA1350" s="33">
        <f t="shared" si="21"/>
        <v>1</v>
      </c>
      <c r="AB1350" s="31" t="s">
        <v>1948</v>
      </c>
      <c r="AC1350" s="32" t="s">
        <v>360</v>
      </c>
      <c r="AD1350" s="32" t="s">
        <v>47</v>
      </c>
      <c r="AE1350" s="22" t="s">
        <v>1825</v>
      </c>
      <c r="AF1350" s="26" t="s">
        <v>53</v>
      </c>
      <c r="AG1350" s="22" t="s">
        <v>4847</v>
      </c>
    </row>
    <row r="1351" spans="1:33" ht="105" x14ac:dyDescent="0.25">
      <c r="A1351" s="20" t="s">
        <v>1813</v>
      </c>
      <c r="B1351" s="21">
        <v>50193000</v>
      </c>
      <c r="C1351" s="22" t="s">
        <v>1949</v>
      </c>
      <c r="D1351" s="36">
        <v>43049</v>
      </c>
      <c r="E1351" s="21" t="s">
        <v>5370</v>
      </c>
      <c r="F1351" s="23" t="s">
        <v>4091</v>
      </c>
      <c r="G1351" s="23" t="s">
        <v>3665</v>
      </c>
      <c r="H1351" s="24">
        <v>394114262</v>
      </c>
      <c r="I1351" s="25">
        <v>394114262</v>
      </c>
      <c r="J1351" s="23" t="s">
        <v>57</v>
      </c>
      <c r="K1351" s="23" t="s">
        <v>5371</v>
      </c>
      <c r="L1351" s="22" t="s">
        <v>1815</v>
      </c>
      <c r="M1351" s="22" t="s">
        <v>1816</v>
      </c>
      <c r="N1351" s="22">
        <v>3835465</v>
      </c>
      <c r="O1351" s="22" t="s">
        <v>1817</v>
      </c>
      <c r="P1351" s="26" t="s">
        <v>1818</v>
      </c>
      <c r="Q1351" s="26" t="s">
        <v>1819</v>
      </c>
      <c r="R1351" s="26" t="s">
        <v>1820</v>
      </c>
      <c r="S1351" s="27" t="s">
        <v>1821</v>
      </c>
      <c r="T1351" s="26" t="s">
        <v>1819</v>
      </c>
      <c r="U1351" s="26" t="s">
        <v>1822</v>
      </c>
      <c r="V1351" s="28" t="s">
        <v>1950</v>
      </c>
      <c r="W1351" s="29" t="s">
        <v>1950</v>
      </c>
      <c r="X1351" s="30">
        <v>43050</v>
      </c>
      <c r="Y1351" s="26">
        <v>2017060093032</v>
      </c>
      <c r="Z1351" s="29" t="s">
        <v>1950</v>
      </c>
      <c r="AA1351" s="33">
        <f t="shared" si="21"/>
        <v>1</v>
      </c>
      <c r="AB1351" s="31" t="s">
        <v>1951</v>
      </c>
      <c r="AC1351" s="32" t="s">
        <v>360</v>
      </c>
      <c r="AD1351" s="32" t="s">
        <v>47</v>
      </c>
      <c r="AE1351" s="22" t="s">
        <v>1825</v>
      </c>
      <c r="AF1351" s="26" t="s">
        <v>53</v>
      </c>
      <c r="AG1351" s="22" t="s">
        <v>4847</v>
      </c>
    </row>
    <row r="1352" spans="1:33" ht="105" x14ac:dyDescent="0.25">
      <c r="A1352" s="20" t="s">
        <v>1813</v>
      </c>
      <c r="B1352" s="21">
        <v>50193000</v>
      </c>
      <c r="C1352" s="22" t="s">
        <v>1952</v>
      </c>
      <c r="D1352" s="36">
        <v>43049</v>
      </c>
      <c r="E1352" s="21" t="s">
        <v>5370</v>
      </c>
      <c r="F1352" s="23" t="s">
        <v>4091</v>
      </c>
      <c r="G1352" s="23" t="s">
        <v>3665</v>
      </c>
      <c r="H1352" s="24">
        <v>210473130</v>
      </c>
      <c r="I1352" s="25">
        <v>210473130</v>
      </c>
      <c r="J1352" s="23" t="s">
        <v>57</v>
      </c>
      <c r="K1352" s="23" t="s">
        <v>5371</v>
      </c>
      <c r="L1352" s="22" t="s">
        <v>1815</v>
      </c>
      <c r="M1352" s="22" t="s">
        <v>1816</v>
      </c>
      <c r="N1352" s="22">
        <v>3835465</v>
      </c>
      <c r="O1352" s="22" t="s">
        <v>1817</v>
      </c>
      <c r="P1352" s="26" t="s">
        <v>1818</v>
      </c>
      <c r="Q1352" s="26" t="s">
        <v>1819</v>
      </c>
      <c r="R1352" s="26" t="s">
        <v>1820</v>
      </c>
      <c r="S1352" s="27" t="s">
        <v>1821</v>
      </c>
      <c r="T1352" s="26" t="s">
        <v>1819</v>
      </c>
      <c r="U1352" s="26" t="s">
        <v>1822</v>
      </c>
      <c r="V1352" s="28" t="s">
        <v>1953</v>
      </c>
      <c r="W1352" s="29" t="s">
        <v>1953</v>
      </c>
      <c r="X1352" s="30">
        <v>43050</v>
      </c>
      <c r="Y1352" s="26">
        <v>2017060093032</v>
      </c>
      <c r="Z1352" s="29" t="s">
        <v>1953</v>
      </c>
      <c r="AA1352" s="33">
        <f t="shared" si="21"/>
        <v>1</v>
      </c>
      <c r="AB1352" s="31" t="s">
        <v>1954</v>
      </c>
      <c r="AC1352" s="32" t="s">
        <v>360</v>
      </c>
      <c r="AD1352" s="32" t="s">
        <v>47</v>
      </c>
      <c r="AE1352" s="22" t="s">
        <v>1825</v>
      </c>
      <c r="AF1352" s="26" t="s">
        <v>53</v>
      </c>
      <c r="AG1352" s="22" t="s">
        <v>4847</v>
      </c>
    </row>
    <row r="1353" spans="1:33" ht="105" x14ac:dyDescent="0.25">
      <c r="A1353" s="20" t="s">
        <v>1813</v>
      </c>
      <c r="B1353" s="21">
        <v>50193000</v>
      </c>
      <c r="C1353" s="22" t="s">
        <v>1955</v>
      </c>
      <c r="D1353" s="36">
        <v>43049</v>
      </c>
      <c r="E1353" s="21" t="s">
        <v>5370</v>
      </c>
      <c r="F1353" s="23" t="s">
        <v>4091</v>
      </c>
      <c r="G1353" s="23" t="s">
        <v>3665</v>
      </c>
      <c r="H1353" s="24">
        <v>107945040</v>
      </c>
      <c r="I1353" s="25">
        <v>107945040</v>
      </c>
      <c r="J1353" s="23" t="s">
        <v>57</v>
      </c>
      <c r="K1353" s="23" t="s">
        <v>5371</v>
      </c>
      <c r="L1353" s="22" t="s">
        <v>1815</v>
      </c>
      <c r="M1353" s="22" t="s">
        <v>1816</v>
      </c>
      <c r="N1353" s="22">
        <v>3835465</v>
      </c>
      <c r="O1353" s="22" t="s">
        <v>1817</v>
      </c>
      <c r="P1353" s="26" t="s">
        <v>1818</v>
      </c>
      <c r="Q1353" s="26" t="s">
        <v>1819</v>
      </c>
      <c r="R1353" s="26" t="s">
        <v>1820</v>
      </c>
      <c r="S1353" s="27" t="s">
        <v>1821</v>
      </c>
      <c r="T1353" s="26" t="s">
        <v>1819</v>
      </c>
      <c r="U1353" s="26" t="s">
        <v>1822</v>
      </c>
      <c r="V1353" s="28" t="s">
        <v>1956</v>
      </c>
      <c r="W1353" s="29" t="s">
        <v>1956</v>
      </c>
      <c r="X1353" s="30">
        <v>43050</v>
      </c>
      <c r="Y1353" s="26">
        <v>2017060093032</v>
      </c>
      <c r="Z1353" s="29" t="s">
        <v>1956</v>
      </c>
      <c r="AA1353" s="33">
        <f t="shared" si="21"/>
        <v>1</v>
      </c>
      <c r="AB1353" s="31" t="s">
        <v>1957</v>
      </c>
      <c r="AC1353" s="32" t="s">
        <v>360</v>
      </c>
      <c r="AD1353" s="32" t="s">
        <v>47</v>
      </c>
      <c r="AE1353" s="22" t="s">
        <v>1825</v>
      </c>
      <c r="AF1353" s="26" t="s">
        <v>53</v>
      </c>
      <c r="AG1353" s="22" t="s">
        <v>4847</v>
      </c>
    </row>
    <row r="1354" spans="1:33" ht="105" x14ac:dyDescent="0.25">
      <c r="A1354" s="20" t="s">
        <v>1813</v>
      </c>
      <c r="B1354" s="21">
        <v>50193000</v>
      </c>
      <c r="C1354" s="22" t="s">
        <v>1958</v>
      </c>
      <c r="D1354" s="36">
        <v>43049</v>
      </c>
      <c r="E1354" s="21" t="s">
        <v>5370</v>
      </c>
      <c r="F1354" s="23" t="s">
        <v>4091</v>
      </c>
      <c r="G1354" s="23" t="s">
        <v>3665</v>
      </c>
      <c r="H1354" s="24">
        <v>139816350</v>
      </c>
      <c r="I1354" s="25">
        <v>139816350</v>
      </c>
      <c r="J1354" s="23" t="s">
        <v>57</v>
      </c>
      <c r="K1354" s="23" t="s">
        <v>5371</v>
      </c>
      <c r="L1354" s="22" t="s">
        <v>1815</v>
      </c>
      <c r="M1354" s="22" t="s">
        <v>1816</v>
      </c>
      <c r="N1354" s="22">
        <v>3835465</v>
      </c>
      <c r="O1354" s="22" t="s">
        <v>1817</v>
      </c>
      <c r="P1354" s="26" t="s">
        <v>1818</v>
      </c>
      <c r="Q1354" s="26" t="s">
        <v>1819</v>
      </c>
      <c r="R1354" s="26" t="s">
        <v>1820</v>
      </c>
      <c r="S1354" s="27" t="s">
        <v>1821</v>
      </c>
      <c r="T1354" s="26" t="s">
        <v>1819</v>
      </c>
      <c r="U1354" s="26" t="s">
        <v>1822</v>
      </c>
      <c r="V1354" s="28" t="s">
        <v>1959</v>
      </c>
      <c r="W1354" s="29" t="s">
        <v>1959</v>
      </c>
      <c r="X1354" s="30">
        <v>43050</v>
      </c>
      <c r="Y1354" s="26">
        <v>2017060093032</v>
      </c>
      <c r="Z1354" s="29" t="s">
        <v>1959</v>
      </c>
      <c r="AA1354" s="33">
        <f t="shared" si="21"/>
        <v>1</v>
      </c>
      <c r="AB1354" s="31" t="s">
        <v>1960</v>
      </c>
      <c r="AC1354" s="32" t="s">
        <v>360</v>
      </c>
      <c r="AD1354" s="32" t="s">
        <v>47</v>
      </c>
      <c r="AE1354" s="22" t="s">
        <v>1825</v>
      </c>
      <c r="AF1354" s="26" t="s">
        <v>53</v>
      </c>
      <c r="AG1354" s="22" t="s">
        <v>4847</v>
      </c>
    </row>
    <row r="1355" spans="1:33" ht="105" x14ac:dyDescent="0.25">
      <c r="A1355" s="20" t="s">
        <v>1813</v>
      </c>
      <c r="B1355" s="21">
        <v>50193000</v>
      </c>
      <c r="C1355" s="22" t="s">
        <v>1961</v>
      </c>
      <c r="D1355" s="36">
        <v>43049</v>
      </c>
      <c r="E1355" s="21" t="s">
        <v>5370</v>
      </c>
      <c r="F1355" s="23" t="s">
        <v>4091</v>
      </c>
      <c r="G1355" s="23" t="s">
        <v>3665</v>
      </c>
      <c r="H1355" s="24">
        <v>344715008</v>
      </c>
      <c r="I1355" s="25">
        <v>344715008</v>
      </c>
      <c r="J1355" s="23" t="s">
        <v>57</v>
      </c>
      <c r="K1355" s="23" t="s">
        <v>5371</v>
      </c>
      <c r="L1355" s="22" t="s">
        <v>1815</v>
      </c>
      <c r="M1355" s="22" t="s">
        <v>1816</v>
      </c>
      <c r="N1355" s="22">
        <v>3835465</v>
      </c>
      <c r="O1355" s="22" t="s">
        <v>1817</v>
      </c>
      <c r="P1355" s="26" t="s">
        <v>1818</v>
      </c>
      <c r="Q1355" s="26" t="s">
        <v>1819</v>
      </c>
      <c r="R1355" s="26" t="s">
        <v>1820</v>
      </c>
      <c r="S1355" s="27" t="s">
        <v>1821</v>
      </c>
      <c r="T1355" s="26" t="s">
        <v>1819</v>
      </c>
      <c r="U1355" s="26" t="s">
        <v>1822</v>
      </c>
      <c r="V1355" s="28" t="s">
        <v>1962</v>
      </c>
      <c r="W1355" s="29" t="s">
        <v>1962</v>
      </c>
      <c r="X1355" s="30">
        <v>43050</v>
      </c>
      <c r="Y1355" s="26">
        <v>2017060093032</v>
      </c>
      <c r="Z1355" s="29" t="s">
        <v>1962</v>
      </c>
      <c r="AA1355" s="33">
        <f t="shared" si="21"/>
        <v>1</v>
      </c>
      <c r="AB1355" s="31" t="s">
        <v>1963</v>
      </c>
      <c r="AC1355" s="32" t="s">
        <v>360</v>
      </c>
      <c r="AD1355" s="32" t="s">
        <v>47</v>
      </c>
      <c r="AE1355" s="22" t="s">
        <v>1825</v>
      </c>
      <c r="AF1355" s="26" t="s">
        <v>53</v>
      </c>
      <c r="AG1355" s="22" t="s">
        <v>4847</v>
      </c>
    </row>
    <row r="1356" spans="1:33" ht="105" x14ac:dyDescent="0.25">
      <c r="A1356" s="20" t="s">
        <v>1813</v>
      </c>
      <c r="B1356" s="21">
        <v>50193000</v>
      </c>
      <c r="C1356" s="22" t="s">
        <v>1964</v>
      </c>
      <c r="D1356" s="36">
        <v>43049</v>
      </c>
      <c r="E1356" s="21" t="s">
        <v>5370</v>
      </c>
      <c r="F1356" s="23" t="s">
        <v>4091</v>
      </c>
      <c r="G1356" s="23" t="s">
        <v>3665</v>
      </c>
      <c r="H1356" s="24">
        <v>51805740</v>
      </c>
      <c r="I1356" s="25">
        <v>51805740</v>
      </c>
      <c r="J1356" s="23" t="s">
        <v>57</v>
      </c>
      <c r="K1356" s="23" t="s">
        <v>5371</v>
      </c>
      <c r="L1356" s="22" t="s">
        <v>1815</v>
      </c>
      <c r="M1356" s="22" t="s">
        <v>1816</v>
      </c>
      <c r="N1356" s="22">
        <v>3835465</v>
      </c>
      <c r="O1356" s="22" t="s">
        <v>1817</v>
      </c>
      <c r="P1356" s="26" t="s">
        <v>1818</v>
      </c>
      <c r="Q1356" s="26" t="s">
        <v>1819</v>
      </c>
      <c r="R1356" s="26" t="s">
        <v>1820</v>
      </c>
      <c r="S1356" s="27" t="s">
        <v>1821</v>
      </c>
      <c r="T1356" s="26" t="s">
        <v>1819</v>
      </c>
      <c r="U1356" s="26" t="s">
        <v>1822</v>
      </c>
      <c r="V1356" s="28" t="s">
        <v>1965</v>
      </c>
      <c r="W1356" s="29" t="s">
        <v>1965</v>
      </c>
      <c r="X1356" s="30">
        <v>43050</v>
      </c>
      <c r="Y1356" s="26">
        <v>2017060093032</v>
      </c>
      <c r="Z1356" s="29" t="s">
        <v>1965</v>
      </c>
      <c r="AA1356" s="33">
        <f t="shared" ref="AA1356:AA1419" si="22">+IF(AND(W1356="",X1356="",Y1356="",Z1356=""),"",IF(AND(W1356&lt;&gt;"",X1356="",Y1356="",Z1356=""),0%,IF(AND(W1356&lt;&gt;"",X1356&lt;&gt;"",Y1356="",Z1356=""),33%,IF(AND(W1356&lt;&gt;"",X1356&lt;&gt;"",Y1356&lt;&gt;"",Z1356=""),66%,IF(AND(W1356&lt;&gt;"",X1356&lt;&gt;"",Y1356&lt;&gt;"",Z1356&lt;&gt;""),100%,"Información incompleta")))))</f>
        <v>1</v>
      </c>
      <c r="AB1356" s="31" t="s">
        <v>1966</v>
      </c>
      <c r="AC1356" s="32" t="s">
        <v>360</v>
      </c>
      <c r="AD1356" s="32" t="s">
        <v>47</v>
      </c>
      <c r="AE1356" s="22" t="s">
        <v>1825</v>
      </c>
      <c r="AF1356" s="26" t="s">
        <v>53</v>
      </c>
      <c r="AG1356" s="22" t="s">
        <v>4847</v>
      </c>
    </row>
    <row r="1357" spans="1:33" ht="105" x14ac:dyDescent="0.25">
      <c r="A1357" s="20" t="s">
        <v>1813</v>
      </c>
      <c r="B1357" s="21">
        <v>50193000</v>
      </c>
      <c r="C1357" s="22" t="s">
        <v>1967</v>
      </c>
      <c r="D1357" s="36">
        <v>43049</v>
      </c>
      <c r="E1357" s="21" t="s">
        <v>5370</v>
      </c>
      <c r="F1357" s="23" t="s">
        <v>4091</v>
      </c>
      <c r="G1357" s="23" t="s">
        <v>3665</v>
      </c>
      <c r="H1357" s="24">
        <v>408689280</v>
      </c>
      <c r="I1357" s="25">
        <v>408689280</v>
      </c>
      <c r="J1357" s="23" t="s">
        <v>57</v>
      </c>
      <c r="K1357" s="23" t="s">
        <v>5371</v>
      </c>
      <c r="L1357" s="22" t="s">
        <v>1815</v>
      </c>
      <c r="M1357" s="22" t="s">
        <v>1816</v>
      </c>
      <c r="N1357" s="22">
        <v>3835465</v>
      </c>
      <c r="O1357" s="22" t="s">
        <v>1817</v>
      </c>
      <c r="P1357" s="26" t="s">
        <v>1818</v>
      </c>
      <c r="Q1357" s="26" t="s">
        <v>1819</v>
      </c>
      <c r="R1357" s="26" t="s">
        <v>1820</v>
      </c>
      <c r="S1357" s="27" t="s">
        <v>1821</v>
      </c>
      <c r="T1357" s="26" t="s">
        <v>1819</v>
      </c>
      <c r="U1357" s="26" t="s">
        <v>1822</v>
      </c>
      <c r="V1357" s="28" t="s">
        <v>1968</v>
      </c>
      <c r="W1357" s="29" t="s">
        <v>1968</v>
      </c>
      <c r="X1357" s="30">
        <v>43050</v>
      </c>
      <c r="Y1357" s="26">
        <v>2017060093032</v>
      </c>
      <c r="Z1357" s="29" t="s">
        <v>1968</v>
      </c>
      <c r="AA1357" s="33">
        <f t="shared" si="22"/>
        <v>1</v>
      </c>
      <c r="AB1357" s="31" t="s">
        <v>1969</v>
      </c>
      <c r="AC1357" s="32" t="s">
        <v>360</v>
      </c>
      <c r="AD1357" s="32" t="s">
        <v>47</v>
      </c>
      <c r="AE1357" s="22" t="s">
        <v>1825</v>
      </c>
      <c r="AF1357" s="26" t="s">
        <v>53</v>
      </c>
      <c r="AG1357" s="22" t="s">
        <v>4847</v>
      </c>
    </row>
    <row r="1358" spans="1:33" ht="105" x14ac:dyDescent="0.25">
      <c r="A1358" s="20" t="s">
        <v>1813</v>
      </c>
      <c r="B1358" s="21">
        <v>50193000</v>
      </c>
      <c r="C1358" s="22" t="s">
        <v>1970</v>
      </c>
      <c r="D1358" s="36">
        <v>43049</v>
      </c>
      <c r="E1358" s="21" t="s">
        <v>5370</v>
      </c>
      <c r="F1358" s="23" t="s">
        <v>4091</v>
      </c>
      <c r="G1358" s="23" t="s">
        <v>3665</v>
      </c>
      <c r="H1358" s="24">
        <v>174295676</v>
      </c>
      <c r="I1358" s="25">
        <v>174295676</v>
      </c>
      <c r="J1358" s="23" t="s">
        <v>57</v>
      </c>
      <c r="K1358" s="23" t="s">
        <v>5371</v>
      </c>
      <c r="L1358" s="22" t="s">
        <v>1815</v>
      </c>
      <c r="M1358" s="22" t="s">
        <v>1816</v>
      </c>
      <c r="N1358" s="22">
        <v>3835465</v>
      </c>
      <c r="O1358" s="22" t="s">
        <v>1817</v>
      </c>
      <c r="P1358" s="26" t="s">
        <v>1818</v>
      </c>
      <c r="Q1358" s="26" t="s">
        <v>1819</v>
      </c>
      <c r="R1358" s="26" t="s">
        <v>1820</v>
      </c>
      <c r="S1358" s="27" t="s">
        <v>1821</v>
      </c>
      <c r="T1358" s="26" t="s">
        <v>1819</v>
      </c>
      <c r="U1358" s="26" t="s">
        <v>1822</v>
      </c>
      <c r="V1358" s="28" t="s">
        <v>1971</v>
      </c>
      <c r="W1358" s="29" t="s">
        <v>1971</v>
      </c>
      <c r="X1358" s="30">
        <v>43050</v>
      </c>
      <c r="Y1358" s="26">
        <v>2017060093032</v>
      </c>
      <c r="Z1358" s="29" t="s">
        <v>1971</v>
      </c>
      <c r="AA1358" s="33">
        <f t="shared" si="22"/>
        <v>1</v>
      </c>
      <c r="AB1358" s="31" t="s">
        <v>1972</v>
      </c>
      <c r="AC1358" s="32" t="s">
        <v>360</v>
      </c>
      <c r="AD1358" s="32" t="s">
        <v>47</v>
      </c>
      <c r="AE1358" s="22" t="s">
        <v>1825</v>
      </c>
      <c r="AF1358" s="26" t="s">
        <v>53</v>
      </c>
      <c r="AG1358" s="22" t="s">
        <v>4847</v>
      </c>
    </row>
    <row r="1359" spans="1:33" ht="105" x14ac:dyDescent="0.25">
      <c r="A1359" s="20" t="s">
        <v>1813</v>
      </c>
      <c r="B1359" s="21">
        <v>50193000</v>
      </c>
      <c r="C1359" s="22" t="s">
        <v>1973</v>
      </c>
      <c r="D1359" s="36">
        <v>43049</v>
      </c>
      <c r="E1359" s="21" t="s">
        <v>5370</v>
      </c>
      <c r="F1359" s="23" t="s">
        <v>4091</v>
      </c>
      <c r="G1359" s="23" t="s">
        <v>3665</v>
      </c>
      <c r="H1359" s="24">
        <v>184490944</v>
      </c>
      <c r="I1359" s="25">
        <v>184490944</v>
      </c>
      <c r="J1359" s="23" t="s">
        <v>57</v>
      </c>
      <c r="K1359" s="23" t="s">
        <v>5371</v>
      </c>
      <c r="L1359" s="22" t="s">
        <v>1815</v>
      </c>
      <c r="M1359" s="22" t="s">
        <v>1816</v>
      </c>
      <c r="N1359" s="22">
        <v>3835465</v>
      </c>
      <c r="O1359" s="22" t="s">
        <v>1817</v>
      </c>
      <c r="P1359" s="26" t="s">
        <v>1818</v>
      </c>
      <c r="Q1359" s="26" t="s">
        <v>1819</v>
      </c>
      <c r="R1359" s="26" t="s">
        <v>1820</v>
      </c>
      <c r="S1359" s="27" t="s">
        <v>1821</v>
      </c>
      <c r="T1359" s="26" t="s">
        <v>1819</v>
      </c>
      <c r="U1359" s="26" t="s">
        <v>1822</v>
      </c>
      <c r="V1359" s="28" t="s">
        <v>1974</v>
      </c>
      <c r="W1359" s="29" t="s">
        <v>1974</v>
      </c>
      <c r="X1359" s="30">
        <v>43050</v>
      </c>
      <c r="Y1359" s="26">
        <v>2017060093032</v>
      </c>
      <c r="Z1359" s="29" t="s">
        <v>1974</v>
      </c>
      <c r="AA1359" s="33">
        <f t="shared" si="22"/>
        <v>1</v>
      </c>
      <c r="AB1359" s="31" t="s">
        <v>1975</v>
      </c>
      <c r="AC1359" s="32" t="s">
        <v>360</v>
      </c>
      <c r="AD1359" s="32" t="s">
        <v>47</v>
      </c>
      <c r="AE1359" s="22" t="s">
        <v>1825</v>
      </c>
      <c r="AF1359" s="26" t="s">
        <v>53</v>
      </c>
      <c r="AG1359" s="22" t="s">
        <v>4847</v>
      </c>
    </row>
    <row r="1360" spans="1:33" ht="105" x14ac:dyDescent="0.25">
      <c r="A1360" s="20" t="s">
        <v>1813</v>
      </c>
      <c r="B1360" s="21">
        <v>50193000</v>
      </c>
      <c r="C1360" s="22" t="s">
        <v>1976</v>
      </c>
      <c r="D1360" s="36">
        <v>43049</v>
      </c>
      <c r="E1360" s="21" t="s">
        <v>5370</v>
      </c>
      <c r="F1360" s="23" t="s">
        <v>4091</v>
      </c>
      <c r="G1360" s="23" t="s">
        <v>3665</v>
      </c>
      <c r="H1360" s="24">
        <v>58676370</v>
      </c>
      <c r="I1360" s="25">
        <v>58676370</v>
      </c>
      <c r="J1360" s="23" t="s">
        <v>57</v>
      </c>
      <c r="K1360" s="23" t="s">
        <v>5371</v>
      </c>
      <c r="L1360" s="22" t="s">
        <v>1815</v>
      </c>
      <c r="M1360" s="22" t="s">
        <v>1816</v>
      </c>
      <c r="N1360" s="22">
        <v>3835465</v>
      </c>
      <c r="O1360" s="22" t="s">
        <v>1817</v>
      </c>
      <c r="P1360" s="26" t="s">
        <v>1818</v>
      </c>
      <c r="Q1360" s="26" t="s">
        <v>1819</v>
      </c>
      <c r="R1360" s="26" t="s">
        <v>1820</v>
      </c>
      <c r="S1360" s="27" t="s">
        <v>1821</v>
      </c>
      <c r="T1360" s="26" t="s">
        <v>1819</v>
      </c>
      <c r="U1360" s="26" t="s">
        <v>1822</v>
      </c>
      <c r="V1360" s="28" t="s">
        <v>1977</v>
      </c>
      <c r="W1360" s="29" t="s">
        <v>1977</v>
      </c>
      <c r="X1360" s="30">
        <v>43050</v>
      </c>
      <c r="Y1360" s="26">
        <v>2017060093032</v>
      </c>
      <c r="Z1360" s="29" t="s">
        <v>1977</v>
      </c>
      <c r="AA1360" s="33">
        <f t="shared" si="22"/>
        <v>1</v>
      </c>
      <c r="AB1360" s="31" t="s">
        <v>1978</v>
      </c>
      <c r="AC1360" s="32" t="s">
        <v>360</v>
      </c>
      <c r="AD1360" s="32" t="s">
        <v>47</v>
      </c>
      <c r="AE1360" s="22" t="s">
        <v>1825</v>
      </c>
      <c r="AF1360" s="26" t="s">
        <v>53</v>
      </c>
      <c r="AG1360" s="22" t="s">
        <v>4847</v>
      </c>
    </row>
    <row r="1361" spans="1:33" ht="105" x14ac:dyDescent="0.25">
      <c r="A1361" s="20" t="s">
        <v>1813</v>
      </c>
      <c r="B1361" s="21">
        <v>50193000</v>
      </c>
      <c r="C1361" s="22" t="s">
        <v>1979</v>
      </c>
      <c r="D1361" s="36">
        <v>43049</v>
      </c>
      <c r="E1361" s="21" t="s">
        <v>5370</v>
      </c>
      <c r="F1361" s="23" t="s">
        <v>4091</v>
      </c>
      <c r="G1361" s="23" t="s">
        <v>3665</v>
      </c>
      <c r="H1361" s="24">
        <v>218010880</v>
      </c>
      <c r="I1361" s="25">
        <v>218010880</v>
      </c>
      <c r="J1361" s="23" t="s">
        <v>57</v>
      </c>
      <c r="K1361" s="23" t="s">
        <v>5371</v>
      </c>
      <c r="L1361" s="22" t="s">
        <v>1815</v>
      </c>
      <c r="M1361" s="22" t="s">
        <v>1816</v>
      </c>
      <c r="N1361" s="22">
        <v>3835465</v>
      </c>
      <c r="O1361" s="22" t="s">
        <v>1817</v>
      </c>
      <c r="P1361" s="26" t="s">
        <v>1818</v>
      </c>
      <c r="Q1361" s="26" t="s">
        <v>1819</v>
      </c>
      <c r="R1361" s="26" t="s">
        <v>1820</v>
      </c>
      <c r="S1361" s="27" t="s">
        <v>1821</v>
      </c>
      <c r="T1361" s="26" t="s">
        <v>1819</v>
      </c>
      <c r="U1361" s="26" t="s">
        <v>1822</v>
      </c>
      <c r="V1361" s="28" t="s">
        <v>1980</v>
      </c>
      <c r="W1361" s="29" t="s">
        <v>1980</v>
      </c>
      <c r="X1361" s="30">
        <v>43050</v>
      </c>
      <c r="Y1361" s="26">
        <v>2017060093032</v>
      </c>
      <c r="Z1361" s="29" t="s">
        <v>1980</v>
      </c>
      <c r="AA1361" s="33">
        <f t="shared" si="22"/>
        <v>1</v>
      </c>
      <c r="AB1361" s="31" t="s">
        <v>1981</v>
      </c>
      <c r="AC1361" s="32" t="s">
        <v>360</v>
      </c>
      <c r="AD1361" s="32" t="s">
        <v>47</v>
      </c>
      <c r="AE1361" s="22" t="s">
        <v>1825</v>
      </c>
      <c r="AF1361" s="26" t="s">
        <v>53</v>
      </c>
      <c r="AG1361" s="22" t="s">
        <v>4847</v>
      </c>
    </row>
    <row r="1362" spans="1:33" ht="105" x14ac:dyDescent="0.25">
      <c r="A1362" s="20" t="s">
        <v>1813</v>
      </c>
      <c r="B1362" s="21">
        <v>50193000</v>
      </c>
      <c r="C1362" s="22" t="s">
        <v>1982</v>
      </c>
      <c r="D1362" s="36">
        <v>43049</v>
      </c>
      <c r="E1362" s="21" t="s">
        <v>5370</v>
      </c>
      <c r="F1362" s="23" t="s">
        <v>4091</v>
      </c>
      <c r="G1362" s="23" t="s">
        <v>3665</v>
      </c>
      <c r="H1362" s="24">
        <v>58223672</v>
      </c>
      <c r="I1362" s="25">
        <v>58223672</v>
      </c>
      <c r="J1362" s="23" t="s">
        <v>57</v>
      </c>
      <c r="K1362" s="23" t="s">
        <v>5371</v>
      </c>
      <c r="L1362" s="22" t="s">
        <v>1815</v>
      </c>
      <c r="M1362" s="22" t="s">
        <v>1816</v>
      </c>
      <c r="N1362" s="22">
        <v>3835465</v>
      </c>
      <c r="O1362" s="22" t="s">
        <v>1817</v>
      </c>
      <c r="P1362" s="26" t="s">
        <v>1818</v>
      </c>
      <c r="Q1362" s="26" t="s">
        <v>1819</v>
      </c>
      <c r="R1362" s="26" t="s">
        <v>1820</v>
      </c>
      <c r="S1362" s="27" t="s">
        <v>1821</v>
      </c>
      <c r="T1362" s="26" t="s">
        <v>1819</v>
      </c>
      <c r="U1362" s="26" t="s">
        <v>1822</v>
      </c>
      <c r="V1362" s="28" t="s">
        <v>1983</v>
      </c>
      <c r="W1362" s="29" t="s">
        <v>1983</v>
      </c>
      <c r="X1362" s="30">
        <v>43050</v>
      </c>
      <c r="Y1362" s="26">
        <v>2017060093032</v>
      </c>
      <c r="Z1362" s="29" t="s">
        <v>1983</v>
      </c>
      <c r="AA1362" s="33">
        <f t="shared" si="22"/>
        <v>1</v>
      </c>
      <c r="AB1362" s="31" t="s">
        <v>1984</v>
      </c>
      <c r="AC1362" s="32" t="s">
        <v>360</v>
      </c>
      <c r="AD1362" s="32" t="s">
        <v>47</v>
      </c>
      <c r="AE1362" s="22" t="s">
        <v>1825</v>
      </c>
      <c r="AF1362" s="26" t="s">
        <v>53</v>
      </c>
      <c r="AG1362" s="22" t="s">
        <v>4847</v>
      </c>
    </row>
    <row r="1363" spans="1:33" ht="105" x14ac:dyDescent="0.25">
      <c r="A1363" s="20" t="s">
        <v>1813</v>
      </c>
      <c r="B1363" s="21">
        <v>50193000</v>
      </c>
      <c r="C1363" s="22" t="s">
        <v>1985</v>
      </c>
      <c r="D1363" s="36">
        <v>43049</v>
      </c>
      <c r="E1363" s="21" t="s">
        <v>5370</v>
      </c>
      <c r="F1363" s="23" t="s">
        <v>4091</v>
      </c>
      <c r="G1363" s="23" t="s">
        <v>3665</v>
      </c>
      <c r="H1363" s="24">
        <v>41548319</v>
      </c>
      <c r="I1363" s="25">
        <v>41548319</v>
      </c>
      <c r="J1363" s="23" t="s">
        <v>57</v>
      </c>
      <c r="K1363" s="23" t="s">
        <v>5371</v>
      </c>
      <c r="L1363" s="22" t="s">
        <v>1815</v>
      </c>
      <c r="M1363" s="22" t="s">
        <v>1816</v>
      </c>
      <c r="N1363" s="22">
        <v>3835465</v>
      </c>
      <c r="O1363" s="22" t="s">
        <v>1817</v>
      </c>
      <c r="P1363" s="26" t="s">
        <v>1818</v>
      </c>
      <c r="Q1363" s="26" t="s">
        <v>1819</v>
      </c>
      <c r="R1363" s="26" t="s">
        <v>1820</v>
      </c>
      <c r="S1363" s="27" t="s">
        <v>1821</v>
      </c>
      <c r="T1363" s="26" t="s">
        <v>1819</v>
      </c>
      <c r="U1363" s="26" t="s">
        <v>1822</v>
      </c>
      <c r="V1363" s="28" t="s">
        <v>1986</v>
      </c>
      <c r="W1363" s="29" t="s">
        <v>1986</v>
      </c>
      <c r="X1363" s="30">
        <v>43050</v>
      </c>
      <c r="Y1363" s="26">
        <v>2017060093032</v>
      </c>
      <c r="Z1363" s="29" t="s">
        <v>1986</v>
      </c>
      <c r="AA1363" s="33">
        <f t="shared" si="22"/>
        <v>1</v>
      </c>
      <c r="AB1363" s="31" t="s">
        <v>1987</v>
      </c>
      <c r="AC1363" s="32" t="s">
        <v>360</v>
      </c>
      <c r="AD1363" s="32" t="s">
        <v>47</v>
      </c>
      <c r="AE1363" s="22" t="s">
        <v>1825</v>
      </c>
      <c r="AF1363" s="26" t="s">
        <v>53</v>
      </c>
      <c r="AG1363" s="22" t="s">
        <v>4847</v>
      </c>
    </row>
    <row r="1364" spans="1:33" ht="105" x14ac:dyDescent="0.25">
      <c r="A1364" s="20" t="s">
        <v>1813</v>
      </c>
      <c r="B1364" s="21">
        <v>50193000</v>
      </c>
      <c r="C1364" s="22" t="s">
        <v>1988</v>
      </c>
      <c r="D1364" s="36">
        <v>43049</v>
      </c>
      <c r="E1364" s="21" t="s">
        <v>5370</v>
      </c>
      <c r="F1364" s="23" t="s">
        <v>4091</v>
      </c>
      <c r="G1364" s="23" t="s">
        <v>3665</v>
      </c>
      <c r="H1364" s="24">
        <v>32452793</v>
      </c>
      <c r="I1364" s="25">
        <v>32452793</v>
      </c>
      <c r="J1364" s="23" t="s">
        <v>57</v>
      </c>
      <c r="K1364" s="23" t="s">
        <v>5371</v>
      </c>
      <c r="L1364" s="22" t="s">
        <v>1815</v>
      </c>
      <c r="M1364" s="22" t="s">
        <v>1816</v>
      </c>
      <c r="N1364" s="22">
        <v>3835465</v>
      </c>
      <c r="O1364" s="22" t="s">
        <v>1817</v>
      </c>
      <c r="P1364" s="26" t="s">
        <v>1818</v>
      </c>
      <c r="Q1364" s="26" t="s">
        <v>1819</v>
      </c>
      <c r="R1364" s="26" t="s">
        <v>1820</v>
      </c>
      <c r="S1364" s="27" t="s">
        <v>1821</v>
      </c>
      <c r="T1364" s="26" t="s">
        <v>1819</v>
      </c>
      <c r="U1364" s="26" t="s">
        <v>1822</v>
      </c>
      <c r="V1364" s="28" t="s">
        <v>1989</v>
      </c>
      <c r="W1364" s="29" t="s">
        <v>1989</v>
      </c>
      <c r="X1364" s="30">
        <v>43050</v>
      </c>
      <c r="Y1364" s="26">
        <v>2017060093032</v>
      </c>
      <c r="Z1364" s="29" t="s">
        <v>1989</v>
      </c>
      <c r="AA1364" s="33">
        <f t="shared" si="22"/>
        <v>1</v>
      </c>
      <c r="AB1364" s="31" t="s">
        <v>1990</v>
      </c>
      <c r="AC1364" s="32" t="s">
        <v>360</v>
      </c>
      <c r="AD1364" s="32" t="s">
        <v>47</v>
      </c>
      <c r="AE1364" s="22" t="s">
        <v>1825</v>
      </c>
      <c r="AF1364" s="26" t="s">
        <v>53</v>
      </c>
      <c r="AG1364" s="22" t="s">
        <v>4847</v>
      </c>
    </row>
    <row r="1365" spans="1:33" ht="105" x14ac:dyDescent="0.25">
      <c r="A1365" s="20" t="s">
        <v>1813</v>
      </c>
      <c r="B1365" s="21">
        <v>50193000</v>
      </c>
      <c r="C1365" s="22" t="s">
        <v>1991</v>
      </c>
      <c r="D1365" s="36">
        <v>43049</v>
      </c>
      <c r="E1365" s="21" t="s">
        <v>5370</v>
      </c>
      <c r="F1365" s="23" t="s">
        <v>4091</v>
      </c>
      <c r="G1365" s="23" t="s">
        <v>3665</v>
      </c>
      <c r="H1365" s="24">
        <v>459252940</v>
      </c>
      <c r="I1365" s="25">
        <v>459252940</v>
      </c>
      <c r="J1365" s="23" t="s">
        <v>57</v>
      </c>
      <c r="K1365" s="23" t="s">
        <v>5371</v>
      </c>
      <c r="L1365" s="22" t="s">
        <v>1815</v>
      </c>
      <c r="M1365" s="22" t="s">
        <v>1816</v>
      </c>
      <c r="N1365" s="22">
        <v>3835465</v>
      </c>
      <c r="O1365" s="22" t="s">
        <v>1817</v>
      </c>
      <c r="P1365" s="26" t="s">
        <v>1818</v>
      </c>
      <c r="Q1365" s="26" t="s">
        <v>1819</v>
      </c>
      <c r="R1365" s="26" t="s">
        <v>1820</v>
      </c>
      <c r="S1365" s="27" t="s">
        <v>1821</v>
      </c>
      <c r="T1365" s="26" t="s">
        <v>1819</v>
      </c>
      <c r="U1365" s="26" t="s">
        <v>1822</v>
      </c>
      <c r="V1365" s="28" t="s">
        <v>1992</v>
      </c>
      <c r="W1365" s="29" t="s">
        <v>1992</v>
      </c>
      <c r="X1365" s="30">
        <v>43050</v>
      </c>
      <c r="Y1365" s="26">
        <v>2017060093032</v>
      </c>
      <c r="Z1365" s="29" t="s">
        <v>1992</v>
      </c>
      <c r="AA1365" s="33">
        <f t="shared" si="22"/>
        <v>1</v>
      </c>
      <c r="AB1365" s="31" t="s">
        <v>1993</v>
      </c>
      <c r="AC1365" s="32" t="s">
        <v>360</v>
      </c>
      <c r="AD1365" s="32" t="s">
        <v>47</v>
      </c>
      <c r="AE1365" s="22" t="s">
        <v>1825</v>
      </c>
      <c r="AF1365" s="26" t="s">
        <v>53</v>
      </c>
      <c r="AG1365" s="22" t="s">
        <v>4847</v>
      </c>
    </row>
    <row r="1366" spans="1:33" ht="105" x14ac:dyDescent="0.25">
      <c r="A1366" s="20" t="s">
        <v>1813</v>
      </c>
      <c r="B1366" s="21">
        <v>50193000</v>
      </c>
      <c r="C1366" s="22" t="s">
        <v>1994</v>
      </c>
      <c r="D1366" s="36">
        <v>43049</v>
      </c>
      <c r="E1366" s="21" t="s">
        <v>5370</v>
      </c>
      <c r="F1366" s="23" t="s">
        <v>4091</v>
      </c>
      <c r="G1366" s="23" t="s">
        <v>3665</v>
      </c>
      <c r="H1366" s="24">
        <v>108170032</v>
      </c>
      <c r="I1366" s="25">
        <v>108170032</v>
      </c>
      <c r="J1366" s="23" t="s">
        <v>57</v>
      </c>
      <c r="K1366" s="23" t="s">
        <v>5371</v>
      </c>
      <c r="L1366" s="22" t="s">
        <v>1815</v>
      </c>
      <c r="M1366" s="22" t="s">
        <v>1816</v>
      </c>
      <c r="N1366" s="22">
        <v>3835465</v>
      </c>
      <c r="O1366" s="22" t="s">
        <v>1817</v>
      </c>
      <c r="P1366" s="26" t="s">
        <v>1818</v>
      </c>
      <c r="Q1366" s="26" t="s">
        <v>1819</v>
      </c>
      <c r="R1366" s="26" t="s">
        <v>1820</v>
      </c>
      <c r="S1366" s="27" t="s">
        <v>1821</v>
      </c>
      <c r="T1366" s="26" t="s">
        <v>1819</v>
      </c>
      <c r="U1366" s="26" t="s">
        <v>1822</v>
      </c>
      <c r="V1366" s="28" t="s">
        <v>1995</v>
      </c>
      <c r="W1366" s="29" t="s">
        <v>1995</v>
      </c>
      <c r="X1366" s="30">
        <v>43050</v>
      </c>
      <c r="Y1366" s="26">
        <v>2017060093032</v>
      </c>
      <c r="Z1366" s="29" t="s">
        <v>1995</v>
      </c>
      <c r="AA1366" s="33">
        <f t="shared" si="22"/>
        <v>1</v>
      </c>
      <c r="AB1366" s="31" t="s">
        <v>1996</v>
      </c>
      <c r="AC1366" s="32" t="s">
        <v>360</v>
      </c>
      <c r="AD1366" s="32" t="s">
        <v>47</v>
      </c>
      <c r="AE1366" s="22" t="s">
        <v>1825</v>
      </c>
      <c r="AF1366" s="26" t="s">
        <v>53</v>
      </c>
      <c r="AG1366" s="22" t="s">
        <v>4847</v>
      </c>
    </row>
    <row r="1367" spans="1:33" ht="105" x14ac:dyDescent="0.25">
      <c r="A1367" s="20" t="s">
        <v>1813</v>
      </c>
      <c r="B1367" s="21">
        <v>50193000</v>
      </c>
      <c r="C1367" s="22" t="s">
        <v>1997</v>
      </c>
      <c r="D1367" s="36">
        <v>43049</v>
      </c>
      <c r="E1367" s="21" t="s">
        <v>5370</v>
      </c>
      <c r="F1367" s="23" t="s">
        <v>4091</v>
      </c>
      <c r="G1367" s="23" t="s">
        <v>3665</v>
      </c>
      <c r="H1367" s="24">
        <v>77934768</v>
      </c>
      <c r="I1367" s="25">
        <v>77934768</v>
      </c>
      <c r="J1367" s="23" t="s">
        <v>57</v>
      </c>
      <c r="K1367" s="23" t="s">
        <v>5371</v>
      </c>
      <c r="L1367" s="22" t="s">
        <v>1815</v>
      </c>
      <c r="M1367" s="22" t="s">
        <v>1816</v>
      </c>
      <c r="N1367" s="22">
        <v>3835465</v>
      </c>
      <c r="O1367" s="22" t="s">
        <v>1817</v>
      </c>
      <c r="P1367" s="26" t="s">
        <v>1818</v>
      </c>
      <c r="Q1367" s="26" t="s">
        <v>1819</v>
      </c>
      <c r="R1367" s="26" t="s">
        <v>1820</v>
      </c>
      <c r="S1367" s="27" t="s">
        <v>1821</v>
      </c>
      <c r="T1367" s="26" t="s">
        <v>1819</v>
      </c>
      <c r="U1367" s="26" t="s">
        <v>1822</v>
      </c>
      <c r="V1367" s="28" t="s">
        <v>1998</v>
      </c>
      <c r="W1367" s="29" t="s">
        <v>1998</v>
      </c>
      <c r="X1367" s="30">
        <v>43050</v>
      </c>
      <c r="Y1367" s="26">
        <v>2017060093032</v>
      </c>
      <c r="Z1367" s="29" t="s">
        <v>1998</v>
      </c>
      <c r="AA1367" s="33">
        <f t="shared" si="22"/>
        <v>1</v>
      </c>
      <c r="AB1367" s="31" t="s">
        <v>1999</v>
      </c>
      <c r="AC1367" s="32" t="s">
        <v>360</v>
      </c>
      <c r="AD1367" s="32" t="s">
        <v>47</v>
      </c>
      <c r="AE1367" s="22" t="s">
        <v>1825</v>
      </c>
      <c r="AF1367" s="26" t="s">
        <v>53</v>
      </c>
      <c r="AG1367" s="22" t="s">
        <v>4847</v>
      </c>
    </row>
    <row r="1368" spans="1:33" ht="105" x14ac:dyDescent="0.25">
      <c r="A1368" s="20" t="s">
        <v>1813</v>
      </c>
      <c r="B1368" s="21">
        <v>50193000</v>
      </c>
      <c r="C1368" s="22" t="s">
        <v>2000</v>
      </c>
      <c r="D1368" s="36">
        <v>43049</v>
      </c>
      <c r="E1368" s="21" t="s">
        <v>5370</v>
      </c>
      <c r="F1368" s="23" t="s">
        <v>4091</v>
      </c>
      <c r="G1368" s="23" t="s">
        <v>3665</v>
      </c>
      <c r="H1368" s="24">
        <v>275148128</v>
      </c>
      <c r="I1368" s="25">
        <v>275148128</v>
      </c>
      <c r="J1368" s="23" t="s">
        <v>57</v>
      </c>
      <c r="K1368" s="23" t="s">
        <v>5371</v>
      </c>
      <c r="L1368" s="22" t="s">
        <v>1815</v>
      </c>
      <c r="M1368" s="22" t="s">
        <v>1816</v>
      </c>
      <c r="N1368" s="22">
        <v>3835465</v>
      </c>
      <c r="O1368" s="22" t="s">
        <v>1817</v>
      </c>
      <c r="P1368" s="26" t="s">
        <v>1818</v>
      </c>
      <c r="Q1368" s="26" t="s">
        <v>1819</v>
      </c>
      <c r="R1368" s="26" t="s">
        <v>1820</v>
      </c>
      <c r="S1368" s="27" t="s">
        <v>1821</v>
      </c>
      <c r="T1368" s="26" t="s">
        <v>1819</v>
      </c>
      <c r="U1368" s="26" t="s">
        <v>1822</v>
      </c>
      <c r="V1368" s="28" t="s">
        <v>2001</v>
      </c>
      <c r="W1368" s="29" t="s">
        <v>2001</v>
      </c>
      <c r="X1368" s="30">
        <v>43050</v>
      </c>
      <c r="Y1368" s="26">
        <v>2017060093032</v>
      </c>
      <c r="Z1368" s="29" t="s">
        <v>2001</v>
      </c>
      <c r="AA1368" s="33">
        <f t="shared" si="22"/>
        <v>1</v>
      </c>
      <c r="AB1368" s="31" t="s">
        <v>2002</v>
      </c>
      <c r="AC1368" s="32" t="s">
        <v>360</v>
      </c>
      <c r="AD1368" s="32" t="s">
        <v>47</v>
      </c>
      <c r="AE1368" s="22" t="s">
        <v>1825</v>
      </c>
      <c r="AF1368" s="26" t="s">
        <v>53</v>
      </c>
      <c r="AG1368" s="22" t="s">
        <v>4847</v>
      </c>
    </row>
    <row r="1369" spans="1:33" ht="105" x14ac:dyDescent="0.25">
      <c r="A1369" s="20" t="s">
        <v>1813</v>
      </c>
      <c r="B1369" s="21">
        <v>50193000</v>
      </c>
      <c r="C1369" s="22" t="s">
        <v>2003</v>
      </c>
      <c r="D1369" s="36">
        <v>43049</v>
      </c>
      <c r="E1369" s="21" t="s">
        <v>5370</v>
      </c>
      <c r="F1369" s="23" t="s">
        <v>4091</v>
      </c>
      <c r="G1369" s="23" t="s">
        <v>3665</v>
      </c>
      <c r="H1369" s="24">
        <v>608430980</v>
      </c>
      <c r="I1369" s="25">
        <v>608430980</v>
      </c>
      <c r="J1369" s="23" t="s">
        <v>57</v>
      </c>
      <c r="K1369" s="23" t="s">
        <v>5371</v>
      </c>
      <c r="L1369" s="22" t="s">
        <v>1815</v>
      </c>
      <c r="M1369" s="22" t="s">
        <v>1816</v>
      </c>
      <c r="N1369" s="22">
        <v>3835465</v>
      </c>
      <c r="O1369" s="22" t="s">
        <v>1817</v>
      </c>
      <c r="P1369" s="26" t="s">
        <v>1818</v>
      </c>
      <c r="Q1369" s="26" t="s">
        <v>1819</v>
      </c>
      <c r="R1369" s="26" t="s">
        <v>1820</v>
      </c>
      <c r="S1369" s="27" t="s">
        <v>1821</v>
      </c>
      <c r="T1369" s="26" t="s">
        <v>1819</v>
      </c>
      <c r="U1369" s="26" t="s">
        <v>1822</v>
      </c>
      <c r="V1369" s="28" t="s">
        <v>2004</v>
      </c>
      <c r="W1369" s="29" t="s">
        <v>2004</v>
      </c>
      <c r="X1369" s="30">
        <v>43050</v>
      </c>
      <c r="Y1369" s="26">
        <v>2017060093032</v>
      </c>
      <c r="Z1369" s="29" t="s">
        <v>2004</v>
      </c>
      <c r="AA1369" s="33">
        <f t="shared" si="22"/>
        <v>1</v>
      </c>
      <c r="AB1369" s="31" t="s">
        <v>2005</v>
      </c>
      <c r="AC1369" s="32" t="s">
        <v>360</v>
      </c>
      <c r="AD1369" s="32" t="s">
        <v>47</v>
      </c>
      <c r="AE1369" s="22" t="s">
        <v>1825</v>
      </c>
      <c r="AF1369" s="26" t="s">
        <v>53</v>
      </c>
      <c r="AG1369" s="22" t="s">
        <v>4847</v>
      </c>
    </row>
    <row r="1370" spans="1:33" ht="105" x14ac:dyDescent="0.25">
      <c r="A1370" s="20" t="s">
        <v>1813</v>
      </c>
      <c r="B1370" s="21">
        <v>50193000</v>
      </c>
      <c r="C1370" s="22" t="s">
        <v>2006</v>
      </c>
      <c r="D1370" s="36">
        <v>43049</v>
      </c>
      <c r="E1370" s="21" t="s">
        <v>5370</v>
      </c>
      <c r="F1370" s="23" t="s">
        <v>4091</v>
      </c>
      <c r="G1370" s="23" t="s">
        <v>3665</v>
      </c>
      <c r="H1370" s="24">
        <v>43153380</v>
      </c>
      <c r="I1370" s="25">
        <v>43153380</v>
      </c>
      <c r="J1370" s="23" t="s">
        <v>57</v>
      </c>
      <c r="K1370" s="23" t="s">
        <v>5371</v>
      </c>
      <c r="L1370" s="22" t="s">
        <v>1815</v>
      </c>
      <c r="M1370" s="22" t="s">
        <v>1816</v>
      </c>
      <c r="N1370" s="22">
        <v>3835465</v>
      </c>
      <c r="O1370" s="22" t="s">
        <v>1817</v>
      </c>
      <c r="P1370" s="26" t="s">
        <v>1818</v>
      </c>
      <c r="Q1370" s="26" t="s">
        <v>1819</v>
      </c>
      <c r="R1370" s="26" t="s">
        <v>1820</v>
      </c>
      <c r="S1370" s="27" t="s">
        <v>1821</v>
      </c>
      <c r="T1370" s="26" t="s">
        <v>1819</v>
      </c>
      <c r="U1370" s="26" t="s">
        <v>1822</v>
      </c>
      <c r="V1370" s="28" t="s">
        <v>2007</v>
      </c>
      <c r="W1370" s="29" t="s">
        <v>2007</v>
      </c>
      <c r="X1370" s="30">
        <v>43050</v>
      </c>
      <c r="Y1370" s="26">
        <v>2017060093032</v>
      </c>
      <c r="Z1370" s="29" t="s">
        <v>2007</v>
      </c>
      <c r="AA1370" s="33">
        <f t="shared" si="22"/>
        <v>1</v>
      </c>
      <c r="AB1370" s="31" t="s">
        <v>2008</v>
      </c>
      <c r="AC1370" s="32" t="s">
        <v>360</v>
      </c>
      <c r="AD1370" s="32" t="s">
        <v>47</v>
      </c>
      <c r="AE1370" s="22" t="s">
        <v>1825</v>
      </c>
      <c r="AF1370" s="26" t="s">
        <v>53</v>
      </c>
      <c r="AG1370" s="22" t="s">
        <v>4847</v>
      </c>
    </row>
    <row r="1371" spans="1:33" ht="105" x14ac:dyDescent="0.25">
      <c r="A1371" s="20" t="s">
        <v>1813</v>
      </c>
      <c r="B1371" s="21">
        <v>50193000</v>
      </c>
      <c r="C1371" s="22" t="s">
        <v>2009</v>
      </c>
      <c r="D1371" s="36">
        <v>43049</v>
      </c>
      <c r="E1371" s="21" t="s">
        <v>5370</v>
      </c>
      <c r="F1371" s="23" t="s">
        <v>4091</v>
      </c>
      <c r="G1371" s="23" t="s">
        <v>3665</v>
      </c>
      <c r="H1371" s="24">
        <v>271471104</v>
      </c>
      <c r="I1371" s="25">
        <v>271471104</v>
      </c>
      <c r="J1371" s="23" t="s">
        <v>57</v>
      </c>
      <c r="K1371" s="23" t="s">
        <v>5371</v>
      </c>
      <c r="L1371" s="22" t="s">
        <v>1815</v>
      </c>
      <c r="M1371" s="22" t="s">
        <v>1816</v>
      </c>
      <c r="N1371" s="22">
        <v>3835465</v>
      </c>
      <c r="O1371" s="22" t="s">
        <v>1817</v>
      </c>
      <c r="P1371" s="26" t="s">
        <v>1818</v>
      </c>
      <c r="Q1371" s="26" t="s">
        <v>1819</v>
      </c>
      <c r="R1371" s="26" t="s">
        <v>1820</v>
      </c>
      <c r="S1371" s="27" t="s">
        <v>1821</v>
      </c>
      <c r="T1371" s="26" t="s">
        <v>1819</v>
      </c>
      <c r="U1371" s="26" t="s">
        <v>1822</v>
      </c>
      <c r="V1371" s="28" t="s">
        <v>2010</v>
      </c>
      <c r="W1371" s="29" t="s">
        <v>2010</v>
      </c>
      <c r="X1371" s="30">
        <v>43050</v>
      </c>
      <c r="Y1371" s="26">
        <v>2017060093032</v>
      </c>
      <c r="Z1371" s="29" t="s">
        <v>2010</v>
      </c>
      <c r="AA1371" s="33">
        <f t="shared" si="22"/>
        <v>1</v>
      </c>
      <c r="AB1371" s="31" t="s">
        <v>2011</v>
      </c>
      <c r="AC1371" s="32" t="s">
        <v>360</v>
      </c>
      <c r="AD1371" s="32" t="s">
        <v>47</v>
      </c>
      <c r="AE1371" s="22" t="s">
        <v>1825</v>
      </c>
      <c r="AF1371" s="26" t="s">
        <v>53</v>
      </c>
      <c r="AG1371" s="22" t="s">
        <v>4847</v>
      </c>
    </row>
    <row r="1372" spans="1:33" ht="105" x14ac:dyDescent="0.25">
      <c r="A1372" s="20" t="s">
        <v>1813</v>
      </c>
      <c r="B1372" s="21">
        <v>50193000</v>
      </c>
      <c r="C1372" s="22" t="s">
        <v>2012</v>
      </c>
      <c r="D1372" s="36">
        <v>43049</v>
      </c>
      <c r="E1372" s="21" t="s">
        <v>5370</v>
      </c>
      <c r="F1372" s="23" t="s">
        <v>4091</v>
      </c>
      <c r="G1372" s="23" t="s">
        <v>3665</v>
      </c>
      <c r="H1372" s="24">
        <v>94269152</v>
      </c>
      <c r="I1372" s="25">
        <v>94269152</v>
      </c>
      <c r="J1372" s="23" t="s">
        <v>57</v>
      </c>
      <c r="K1372" s="23" t="s">
        <v>5371</v>
      </c>
      <c r="L1372" s="22" t="s">
        <v>1815</v>
      </c>
      <c r="M1372" s="22" t="s">
        <v>1816</v>
      </c>
      <c r="N1372" s="22">
        <v>3835465</v>
      </c>
      <c r="O1372" s="22" t="s">
        <v>1817</v>
      </c>
      <c r="P1372" s="26" t="s">
        <v>1818</v>
      </c>
      <c r="Q1372" s="26" t="s">
        <v>1819</v>
      </c>
      <c r="R1372" s="26" t="s">
        <v>1820</v>
      </c>
      <c r="S1372" s="27" t="s">
        <v>1821</v>
      </c>
      <c r="T1372" s="26" t="s">
        <v>1819</v>
      </c>
      <c r="U1372" s="26" t="s">
        <v>1822</v>
      </c>
      <c r="V1372" s="28" t="s">
        <v>2013</v>
      </c>
      <c r="W1372" s="29" t="s">
        <v>2013</v>
      </c>
      <c r="X1372" s="30">
        <v>43050</v>
      </c>
      <c r="Y1372" s="26">
        <v>2017060093032</v>
      </c>
      <c r="Z1372" s="29" t="s">
        <v>2013</v>
      </c>
      <c r="AA1372" s="33">
        <f t="shared" si="22"/>
        <v>1</v>
      </c>
      <c r="AB1372" s="31" t="s">
        <v>2014</v>
      </c>
      <c r="AC1372" s="32" t="s">
        <v>360</v>
      </c>
      <c r="AD1372" s="32" t="s">
        <v>47</v>
      </c>
      <c r="AE1372" s="22" t="s">
        <v>1825</v>
      </c>
      <c r="AF1372" s="26" t="s">
        <v>53</v>
      </c>
      <c r="AG1372" s="22" t="s">
        <v>4847</v>
      </c>
    </row>
    <row r="1373" spans="1:33" ht="105" x14ac:dyDescent="0.25">
      <c r="A1373" s="20" t="s">
        <v>1813</v>
      </c>
      <c r="B1373" s="21">
        <v>50193000</v>
      </c>
      <c r="C1373" s="22" t="s">
        <v>2015</v>
      </c>
      <c r="D1373" s="36">
        <v>43049</v>
      </c>
      <c r="E1373" s="21" t="s">
        <v>5370</v>
      </c>
      <c r="F1373" s="23" t="s">
        <v>4091</v>
      </c>
      <c r="G1373" s="23" t="s">
        <v>3665</v>
      </c>
      <c r="H1373" s="24">
        <v>84512168</v>
      </c>
      <c r="I1373" s="25">
        <v>84512168</v>
      </c>
      <c r="J1373" s="23" t="s">
        <v>57</v>
      </c>
      <c r="K1373" s="23" t="s">
        <v>5371</v>
      </c>
      <c r="L1373" s="22" t="s">
        <v>1815</v>
      </c>
      <c r="M1373" s="22" t="s">
        <v>1816</v>
      </c>
      <c r="N1373" s="22">
        <v>3835465</v>
      </c>
      <c r="O1373" s="22" t="s">
        <v>1817</v>
      </c>
      <c r="P1373" s="26" t="s">
        <v>1818</v>
      </c>
      <c r="Q1373" s="26" t="s">
        <v>1819</v>
      </c>
      <c r="R1373" s="26" t="s">
        <v>1820</v>
      </c>
      <c r="S1373" s="27" t="s">
        <v>1821</v>
      </c>
      <c r="T1373" s="26" t="s">
        <v>1819</v>
      </c>
      <c r="U1373" s="26" t="s">
        <v>1822</v>
      </c>
      <c r="V1373" s="28" t="s">
        <v>2016</v>
      </c>
      <c r="W1373" s="29" t="s">
        <v>2016</v>
      </c>
      <c r="X1373" s="30">
        <v>43050</v>
      </c>
      <c r="Y1373" s="26">
        <v>2017060093032</v>
      </c>
      <c r="Z1373" s="29" t="s">
        <v>2016</v>
      </c>
      <c r="AA1373" s="33">
        <f t="shared" si="22"/>
        <v>1</v>
      </c>
      <c r="AB1373" s="31" t="s">
        <v>2017</v>
      </c>
      <c r="AC1373" s="32" t="s">
        <v>360</v>
      </c>
      <c r="AD1373" s="32" t="s">
        <v>47</v>
      </c>
      <c r="AE1373" s="22" t="s">
        <v>1825</v>
      </c>
      <c r="AF1373" s="26" t="s">
        <v>53</v>
      </c>
      <c r="AG1373" s="22" t="s">
        <v>4847</v>
      </c>
    </row>
    <row r="1374" spans="1:33" ht="105" x14ac:dyDescent="0.25">
      <c r="A1374" s="20" t="s">
        <v>1813</v>
      </c>
      <c r="B1374" s="21">
        <v>50193000</v>
      </c>
      <c r="C1374" s="22" t="s">
        <v>2018</v>
      </c>
      <c r="D1374" s="36">
        <v>43049</v>
      </c>
      <c r="E1374" s="21" t="s">
        <v>5370</v>
      </c>
      <c r="F1374" s="23" t="s">
        <v>4091</v>
      </c>
      <c r="G1374" s="23" t="s">
        <v>3665</v>
      </c>
      <c r="H1374" s="24">
        <v>379849792</v>
      </c>
      <c r="I1374" s="25">
        <v>379849792</v>
      </c>
      <c r="J1374" s="23" t="s">
        <v>57</v>
      </c>
      <c r="K1374" s="23" t="s">
        <v>5371</v>
      </c>
      <c r="L1374" s="22" t="s">
        <v>1815</v>
      </c>
      <c r="M1374" s="22" t="s">
        <v>1816</v>
      </c>
      <c r="N1374" s="22">
        <v>3835465</v>
      </c>
      <c r="O1374" s="22" t="s">
        <v>1817</v>
      </c>
      <c r="P1374" s="26" t="s">
        <v>1818</v>
      </c>
      <c r="Q1374" s="26" t="s">
        <v>1819</v>
      </c>
      <c r="R1374" s="26" t="s">
        <v>1820</v>
      </c>
      <c r="S1374" s="27" t="s">
        <v>1821</v>
      </c>
      <c r="T1374" s="26" t="s">
        <v>1819</v>
      </c>
      <c r="U1374" s="26" t="s">
        <v>1822</v>
      </c>
      <c r="V1374" s="28" t="s">
        <v>2019</v>
      </c>
      <c r="W1374" s="29" t="s">
        <v>2019</v>
      </c>
      <c r="X1374" s="30">
        <v>43050</v>
      </c>
      <c r="Y1374" s="26">
        <v>2017060093032</v>
      </c>
      <c r="Z1374" s="29" t="s">
        <v>2019</v>
      </c>
      <c r="AA1374" s="33">
        <f t="shared" si="22"/>
        <v>1</v>
      </c>
      <c r="AB1374" s="31" t="s">
        <v>2020</v>
      </c>
      <c r="AC1374" s="32" t="s">
        <v>360</v>
      </c>
      <c r="AD1374" s="32" t="s">
        <v>47</v>
      </c>
      <c r="AE1374" s="22" t="s">
        <v>1825</v>
      </c>
      <c r="AF1374" s="26" t="s">
        <v>53</v>
      </c>
      <c r="AG1374" s="22" t="s">
        <v>4847</v>
      </c>
    </row>
    <row r="1375" spans="1:33" ht="105" x14ac:dyDescent="0.25">
      <c r="A1375" s="20" t="s">
        <v>1813</v>
      </c>
      <c r="B1375" s="21">
        <v>50193000</v>
      </c>
      <c r="C1375" s="22" t="s">
        <v>2021</v>
      </c>
      <c r="D1375" s="36">
        <v>43049</v>
      </c>
      <c r="E1375" s="21" t="s">
        <v>5370</v>
      </c>
      <c r="F1375" s="23" t="s">
        <v>4091</v>
      </c>
      <c r="G1375" s="23" t="s">
        <v>3665</v>
      </c>
      <c r="H1375" s="24">
        <v>69495576</v>
      </c>
      <c r="I1375" s="25">
        <v>69495576</v>
      </c>
      <c r="J1375" s="23" t="s">
        <v>57</v>
      </c>
      <c r="K1375" s="23" t="s">
        <v>5371</v>
      </c>
      <c r="L1375" s="22" t="s">
        <v>1815</v>
      </c>
      <c r="M1375" s="22" t="s">
        <v>1816</v>
      </c>
      <c r="N1375" s="22">
        <v>3835465</v>
      </c>
      <c r="O1375" s="22" t="s">
        <v>1817</v>
      </c>
      <c r="P1375" s="26" t="s">
        <v>1818</v>
      </c>
      <c r="Q1375" s="26" t="s">
        <v>1819</v>
      </c>
      <c r="R1375" s="26" t="s">
        <v>1820</v>
      </c>
      <c r="S1375" s="27" t="s">
        <v>1821</v>
      </c>
      <c r="T1375" s="26" t="s">
        <v>1819</v>
      </c>
      <c r="U1375" s="26" t="s">
        <v>1822</v>
      </c>
      <c r="V1375" s="28" t="s">
        <v>2022</v>
      </c>
      <c r="W1375" s="29" t="s">
        <v>2022</v>
      </c>
      <c r="X1375" s="30">
        <v>43050</v>
      </c>
      <c r="Y1375" s="26">
        <v>2017060093032</v>
      </c>
      <c r="Z1375" s="29" t="s">
        <v>2022</v>
      </c>
      <c r="AA1375" s="33">
        <f t="shared" si="22"/>
        <v>1</v>
      </c>
      <c r="AB1375" s="31" t="s">
        <v>2023</v>
      </c>
      <c r="AC1375" s="32" t="s">
        <v>360</v>
      </c>
      <c r="AD1375" s="32" t="s">
        <v>47</v>
      </c>
      <c r="AE1375" s="22" t="s">
        <v>1825</v>
      </c>
      <c r="AF1375" s="26" t="s">
        <v>53</v>
      </c>
      <c r="AG1375" s="22" t="s">
        <v>4847</v>
      </c>
    </row>
    <row r="1376" spans="1:33" ht="105" x14ac:dyDescent="0.25">
      <c r="A1376" s="20" t="s">
        <v>1813</v>
      </c>
      <c r="B1376" s="21">
        <v>50193000</v>
      </c>
      <c r="C1376" s="22" t="s">
        <v>2024</v>
      </c>
      <c r="D1376" s="36">
        <v>43049</v>
      </c>
      <c r="E1376" s="21" t="s">
        <v>5370</v>
      </c>
      <c r="F1376" s="23" t="s">
        <v>4091</v>
      </c>
      <c r="G1376" s="23" t="s">
        <v>3665</v>
      </c>
      <c r="H1376" s="24">
        <v>120898384</v>
      </c>
      <c r="I1376" s="25">
        <v>120898384</v>
      </c>
      <c r="J1376" s="23" t="s">
        <v>57</v>
      </c>
      <c r="K1376" s="23" t="s">
        <v>5371</v>
      </c>
      <c r="L1376" s="22" t="s">
        <v>1815</v>
      </c>
      <c r="M1376" s="22" t="s">
        <v>1816</v>
      </c>
      <c r="N1376" s="22">
        <v>3835465</v>
      </c>
      <c r="O1376" s="22" t="s">
        <v>1817</v>
      </c>
      <c r="P1376" s="26" t="s">
        <v>1818</v>
      </c>
      <c r="Q1376" s="26" t="s">
        <v>1819</v>
      </c>
      <c r="R1376" s="26" t="s">
        <v>1820</v>
      </c>
      <c r="S1376" s="27" t="s">
        <v>1821</v>
      </c>
      <c r="T1376" s="26" t="s">
        <v>1819</v>
      </c>
      <c r="U1376" s="26" t="s">
        <v>1822</v>
      </c>
      <c r="V1376" s="28" t="s">
        <v>2025</v>
      </c>
      <c r="W1376" s="29" t="s">
        <v>2025</v>
      </c>
      <c r="X1376" s="30">
        <v>43050</v>
      </c>
      <c r="Y1376" s="26">
        <v>2017060093032</v>
      </c>
      <c r="Z1376" s="29" t="s">
        <v>2025</v>
      </c>
      <c r="AA1376" s="33">
        <f t="shared" si="22"/>
        <v>1</v>
      </c>
      <c r="AB1376" s="31" t="s">
        <v>2026</v>
      </c>
      <c r="AC1376" s="32" t="s">
        <v>360</v>
      </c>
      <c r="AD1376" s="32" t="s">
        <v>47</v>
      </c>
      <c r="AE1376" s="22" t="s">
        <v>1825</v>
      </c>
      <c r="AF1376" s="26" t="s">
        <v>53</v>
      </c>
      <c r="AG1376" s="22" t="s">
        <v>4847</v>
      </c>
    </row>
    <row r="1377" spans="1:33" ht="105" x14ac:dyDescent="0.25">
      <c r="A1377" s="20" t="s">
        <v>1813</v>
      </c>
      <c r="B1377" s="21">
        <v>50193000</v>
      </c>
      <c r="C1377" s="22" t="s">
        <v>2027</v>
      </c>
      <c r="D1377" s="36">
        <v>43049</v>
      </c>
      <c r="E1377" s="21" t="s">
        <v>5370</v>
      </c>
      <c r="F1377" s="23" t="s">
        <v>4091</v>
      </c>
      <c r="G1377" s="23" t="s">
        <v>3665</v>
      </c>
      <c r="H1377" s="24">
        <v>367460768</v>
      </c>
      <c r="I1377" s="25">
        <v>367460768</v>
      </c>
      <c r="J1377" s="23" t="s">
        <v>57</v>
      </c>
      <c r="K1377" s="23" t="s">
        <v>5371</v>
      </c>
      <c r="L1377" s="22" t="s">
        <v>1815</v>
      </c>
      <c r="M1377" s="22" t="s">
        <v>1816</v>
      </c>
      <c r="N1377" s="22">
        <v>3835465</v>
      </c>
      <c r="O1377" s="22" t="s">
        <v>1817</v>
      </c>
      <c r="P1377" s="26" t="s">
        <v>1818</v>
      </c>
      <c r="Q1377" s="26" t="s">
        <v>1819</v>
      </c>
      <c r="R1377" s="26" t="s">
        <v>1820</v>
      </c>
      <c r="S1377" s="27" t="s">
        <v>1821</v>
      </c>
      <c r="T1377" s="26" t="s">
        <v>1819</v>
      </c>
      <c r="U1377" s="26" t="s">
        <v>1822</v>
      </c>
      <c r="V1377" s="28" t="s">
        <v>2028</v>
      </c>
      <c r="W1377" s="29" t="s">
        <v>2028</v>
      </c>
      <c r="X1377" s="30">
        <v>43050</v>
      </c>
      <c r="Y1377" s="26">
        <v>2017060093032</v>
      </c>
      <c r="Z1377" s="29" t="s">
        <v>2028</v>
      </c>
      <c r="AA1377" s="33">
        <f t="shared" si="22"/>
        <v>1</v>
      </c>
      <c r="AB1377" s="31" t="s">
        <v>2029</v>
      </c>
      <c r="AC1377" s="32" t="s">
        <v>360</v>
      </c>
      <c r="AD1377" s="32" t="s">
        <v>47</v>
      </c>
      <c r="AE1377" s="22" t="s">
        <v>1825</v>
      </c>
      <c r="AF1377" s="26" t="s">
        <v>53</v>
      </c>
      <c r="AG1377" s="22" t="s">
        <v>4847</v>
      </c>
    </row>
    <row r="1378" spans="1:33" ht="105" x14ac:dyDescent="0.25">
      <c r="A1378" s="20" t="s">
        <v>1813</v>
      </c>
      <c r="B1378" s="21">
        <v>50193000</v>
      </c>
      <c r="C1378" s="22" t="s">
        <v>2030</v>
      </c>
      <c r="D1378" s="36">
        <v>43049</v>
      </c>
      <c r="E1378" s="21" t="s">
        <v>5370</v>
      </c>
      <c r="F1378" s="23" t="s">
        <v>4091</v>
      </c>
      <c r="G1378" s="23" t="s">
        <v>3665</v>
      </c>
      <c r="H1378" s="24">
        <v>189119344</v>
      </c>
      <c r="I1378" s="25">
        <v>189119344</v>
      </c>
      <c r="J1378" s="23" t="s">
        <v>57</v>
      </c>
      <c r="K1378" s="23" t="s">
        <v>5371</v>
      </c>
      <c r="L1378" s="22" t="s">
        <v>1815</v>
      </c>
      <c r="M1378" s="22" t="s">
        <v>1816</v>
      </c>
      <c r="N1378" s="22">
        <v>3835465</v>
      </c>
      <c r="O1378" s="22" t="s">
        <v>1817</v>
      </c>
      <c r="P1378" s="26" t="s">
        <v>1818</v>
      </c>
      <c r="Q1378" s="26" t="s">
        <v>1819</v>
      </c>
      <c r="R1378" s="26" t="s">
        <v>1820</v>
      </c>
      <c r="S1378" s="27" t="s">
        <v>1821</v>
      </c>
      <c r="T1378" s="26" t="s">
        <v>1819</v>
      </c>
      <c r="U1378" s="26" t="s">
        <v>1822</v>
      </c>
      <c r="V1378" s="28" t="s">
        <v>2031</v>
      </c>
      <c r="W1378" s="29" t="s">
        <v>2031</v>
      </c>
      <c r="X1378" s="30">
        <v>43050</v>
      </c>
      <c r="Y1378" s="26">
        <v>2017060093032</v>
      </c>
      <c r="Z1378" s="29" t="s">
        <v>2031</v>
      </c>
      <c r="AA1378" s="33">
        <f t="shared" si="22"/>
        <v>1</v>
      </c>
      <c r="AB1378" s="31" t="s">
        <v>2032</v>
      </c>
      <c r="AC1378" s="32" t="s">
        <v>360</v>
      </c>
      <c r="AD1378" s="32" t="s">
        <v>47</v>
      </c>
      <c r="AE1378" s="22" t="s">
        <v>1825</v>
      </c>
      <c r="AF1378" s="26" t="s">
        <v>53</v>
      </c>
      <c r="AG1378" s="22" t="s">
        <v>4847</v>
      </c>
    </row>
    <row r="1379" spans="1:33" ht="105" x14ac:dyDescent="0.25">
      <c r="A1379" s="20" t="s">
        <v>1813</v>
      </c>
      <c r="B1379" s="21">
        <v>50193000</v>
      </c>
      <c r="C1379" s="22" t="s">
        <v>2033</v>
      </c>
      <c r="D1379" s="36">
        <v>43049</v>
      </c>
      <c r="E1379" s="21" t="s">
        <v>5370</v>
      </c>
      <c r="F1379" s="23" t="s">
        <v>4091</v>
      </c>
      <c r="G1379" s="23" t="s">
        <v>3665</v>
      </c>
      <c r="H1379" s="24">
        <v>367945280</v>
      </c>
      <c r="I1379" s="25">
        <v>367945280</v>
      </c>
      <c r="J1379" s="23" t="s">
        <v>57</v>
      </c>
      <c r="K1379" s="23" t="s">
        <v>5371</v>
      </c>
      <c r="L1379" s="22" t="s">
        <v>1815</v>
      </c>
      <c r="M1379" s="22" t="s">
        <v>1816</v>
      </c>
      <c r="N1379" s="22">
        <v>3835465</v>
      </c>
      <c r="O1379" s="22" t="s">
        <v>1817</v>
      </c>
      <c r="P1379" s="26" t="s">
        <v>1818</v>
      </c>
      <c r="Q1379" s="26" t="s">
        <v>1819</v>
      </c>
      <c r="R1379" s="26" t="s">
        <v>1820</v>
      </c>
      <c r="S1379" s="27" t="s">
        <v>1821</v>
      </c>
      <c r="T1379" s="26" t="s">
        <v>1819</v>
      </c>
      <c r="U1379" s="26" t="s">
        <v>1822</v>
      </c>
      <c r="V1379" s="28" t="s">
        <v>2034</v>
      </c>
      <c r="W1379" s="29" t="s">
        <v>2034</v>
      </c>
      <c r="X1379" s="30">
        <v>43050</v>
      </c>
      <c r="Y1379" s="26">
        <v>2017060093032</v>
      </c>
      <c r="Z1379" s="29" t="s">
        <v>2034</v>
      </c>
      <c r="AA1379" s="33">
        <f t="shared" si="22"/>
        <v>1</v>
      </c>
      <c r="AB1379" s="31" t="s">
        <v>2035</v>
      </c>
      <c r="AC1379" s="32" t="s">
        <v>360</v>
      </c>
      <c r="AD1379" s="32" t="s">
        <v>47</v>
      </c>
      <c r="AE1379" s="22" t="s">
        <v>1825</v>
      </c>
      <c r="AF1379" s="26" t="s">
        <v>53</v>
      </c>
      <c r="AG1379" s="22" t="s">
        <v>4847</v>
      </c>
    </row>
    <row r="1380" spans="1:33" ht="105" x14ac:dyDescent="0.25">
      <c r="A1380" s="20" t="s">
        <v>1813</v>
      </c>
      <c r="B1380" s="21">
        <v>50193000</v>
      </c>
      <c r="C1380" s="22" t="s">
        <v>2036</v>
      </c>
      <c r="D1380" s="36">
        <v>43049</v>
      </c>
      <c r="E1380" s="21" t="s">
        <v>5370</v>
      </c>
      <c r="F1380" s="23" t="s">
        <v>4091</v>
      </c>
      <c r="G1380" s="23" t="s">
        <v>3665</v>
      </c>
      <c r="H1380" s="24">
        <v>1235261060</v>
      </c>
      <c r="I1380" s="25">
        <v>1235261060</v>
      </c>
      <c r="J1380" s="23" t="s">
        <v>57</v>
      </c>
      <c r="K1380" s="23" t="s">
        <v>5371</v>
      </c>
      <c r="L1380" s="22" t="s">
        <v>1815</v>
      </c>
      <c r="M1380" s="22" t="s">
        <v>1816</v>
      </c>
      <c r="N1380" s="22">
        <v>3835465</v>
      </c>
      <c r="O1380" s="22" t="s">
        <v>1817</v>
      </c>
      <c r="P1380" s="26" t="s">
        <v>1818</v>
      </c>
      <c r="Q1380" s="26" t="s">
        <v>1819</v>
      </c>
      <c r="R1380" s="26" t="s">
        <v>1820</v>
      </c>
      <c r="S1380" s="27" t="s">
        <v>1821</v>
      </c>
      <c r="T1380" s="26" t="s">
        <v>1819</v>
      </c>
      <c r="U1380" s="26" t="s">
        <v>1822</v>
      </c>
      <c r="V1380" s="28" t="s">
        <v>2037</v>
      </c>
      <c r="W1380" s="29" t="s">
        <v>2037</v>
      </c>
      <c r="X1380" s="30">
        <v>43050</v>
      </c>
      <c r="Y1380" s="26">
        <v>2017060093032</v>
      </c>
      <c r="Z1380" s="29" t="s">
        <v>2037</v>
      </c>
      <c r="AA1380" s="33">
        <f t="shared" si="22"/>
        <v>1</v>
      </c>
      <c r="AB1380" s="31" t="s">
        <v>2038</v>
      </c>
      <c r="AC1380" s="32" t="s">
        <v>360</v>
      </c>
      <c r="AD1380" s="32" t="s">
        <v>47</v>
      </c>
      <c r="AE1380" s="22" t="s">
        <v>1825</v>
      </c>
      <c r="AF1380" s="26" t="s">
        <v>53</v>
      </c>
      <c r="AG1380" s="22" t="s">
        <v>4847</v>
      </c>
    </row>
    <row r="1381" spans="1:33" ht="105" x14ac:dyDescent="0.25">
      <c r="A1381" s="20" t="s">
        <v>1813</v>
      </c>
      <c r="B1381" s="21">
        <v>50193000</v>
      </c>
      <c r="C1381" s="22" t="s">
        <v>2039</v>
      </c>
      <c r="D1381" s="36">
        <v>43049</v>
      </c>
      <c r="E1381" s="21" t="s">
        <v>5370</v>
      </c>
      <c r="F1381" s="23" t="s">
        <v>4091</v>
      </c>
      <c r="G1381" s="23" t="s">
        <v>3665</v>
      </c>
      <c r="H1381" s="24">
        <v>42789280</v>
      </c>
      <c r="I1381" s="25">
        <v>42789280</v>
      </c>
      <c r="J1381" s="23" t="s">
        <v>57</v>
      </c>
      <c r="K1381" s="23" t="s">
        <v>5371</v>
      </c>
      <c r="L1381" s="22" t="s">
        <v>1815</v>
      </c>
      <c r="M1381" s="22" t="s">
        <v>1816</v>
      </c>
      <c r="N1381" s="22">
        <v>3835465</v>
      </c>
      <c r="O1381" s="22" t="s">
        <v>1817</v>
      </c>
      <c r="P1381" s="26" t="s">
        <v>1818</v>
      </c>
      <c r="Q1381" s="26" t="s">
        <v>1819</v>
      </c>
      <c r="R1381" s="26" t="s">
        <v>1820</v>
      </c>
      <c r="S1381" s="27" t="s">
        <v>1821</v>
      </c>
      <c r="T1381" s="26" t="s">
        <v>1819</v>
      </c>
      <c r="U1381" s="26" t="s">
        <v>1822</v>
      </c>
      <c r="V1381" s="28" t="s">
        <v>2040</v>
      </c>
      <c r="W1381" s="29" t="s">
        <v>2040</v>
      </c>
      <c r="X1381" s="30">
        <v>43050</v>
      </c>
      <c r="Y1381" s="26">
        <v>2017060093032</v>
      </c>
      <c r="Z1381" s="29" t="s">
        <v>2040</v>
      </c>
      <c r="AA1381" s="33">
        <f t="shared" si="22"/>
        <v>1</v>
      </c>
      <c r="AB1381" s="31" t="s">
        <v>2041</v>
      </c>
      <c r="AC1381" s="32" t="s">
        <v>360</v>
      </c>
      <c r="AD1381" s="32" t="s">
        <v>47</v>
      </c>
      <c r="AE1381" s="22" t="s">
        <v>1825</v>
      </c>
      <c r="AF1381" s="26" t="s">
        <v>53</v>
      </c>
      <c r="AG1381" s="22" t="s">
        <v>4847</v>
      </c>
    </row>
    <row r="1382" spans="1:33" ht="105" x14ac:dyDescent="0.25">
      <c r="A1382" s="20" t="s">
        <v>1813</v>
      </c>
      <c r="B1382" s="21">
        <v>50193000</v>
      </c>
      <c r="C1382" s="22" t="s">
        <v>2042</v>
      </c>
      <c r="D1382" s="36">
        <v>43049</v>
      </c>
      <c r="E1382" s="21" t="s">
        <v>5370</v>
      </c>
      <c r="F1382" s="23" t="s">
        <v>4091</v>
      </c>
      <c r="G1382" s="23" t="s">
        <v>3665</v>
      </c>
      <c r="H1382" s="24">
        <v>179633696</v>
      </c>
      <c r="I1382" s="25">
        <v>179633696</v>
      </c>
      <c r="J1382" s="23" t="s">
        <v>57</v>
      </c>
      <c r="K1382" s="23" t="s">
        <v>5371</v>
      </c>
      <c r="L1382" s="22" t="s">
        <v>1815</v>
      </c>
      <c r="M1382" s="22" t="s">
        <v>1816</v>
      </c>
      <c r="N1382" s="22">
        <v>3835465</v>
      </c>
      <c r="O1382" s="22" t="s">
        <v>1817</v>
      </c>
      <c r="P1382" s="26" t="s">
        <v>1818</v>
      </c>
      <c r="Q1382" s="26" t="s">
        <v>1819</v>
      </c>
      <c r="R1382" s="26" t="s">
        <v>1820</v>
      </c>
      <c r="S1382" s="27" t="s">
        <v>1821</v>
      </c>
      <c r="T1382" s="26" t="s">
        <v>1819</v>
      </c>
      <c r="U1382" s="26" t="s">
        <v>1822</v>
      </c>
      <c r="V1382" s="28" t="s">
        <v>2043</v>
      </c>
      <c r="W1382" s="29" t="s">
        <v>2043</v>
      </c>
      <c r="X1382" s="30">
        <v>43050</v>
      </c>
      <c r="Y1382" s="26">
        <v>2017060093032</v>
      </c>
      <c r="Z1382" s="29" t="s">
        <v>2043</v>
      </c>
      <c r="AA1382" s="33">
        <f t="shared" si="22"/>
        <v>1</v>
      </c>
      <c r="AB1382" s="31" t="s">
        <v>2044</v>
      </c>
      <c r="AC1382" s="32" t="s">
        <v>360</v>
      </c>
      <c r="AD1382" s="32" t="s">
        <v>47</v>
      </c>
      <c r="AE1382" s="22" t="s">
        <v>1825</v>
      </c>
      <c r="AF1382" s="26" t="s">
        <v>53</v>
      </c>
      <c r="AG1382" s="22" t="s">
        <v>4847</v>
      </c>
    </row>
    <row r="1383" spans="1:33" ht="105" x14ac:dyDescent="0.25">
      <c r="A1383" s="20" t="s">
        <v>1813</v>
      </c>
      <c r="B1383" s="21">
        <v>50193000</v>
      </c>
      <c r="C1383" s="22" t="s">
        <v>2045</v>
      </c>
      <c r="D1383" s="36">
        <v>43049</v>
      </c>
      <c r="E1383" s="21" t="s">
        <v>5370</v>
      </c>
      <c r="F1383" s="23" t="s">
        <v>4091</v>
      </c>
      <c r="G1383" s="23" t="s">
        <v>3665</v>
      </c>
      <c r="H1383" s="24">
        <v>60912120</v>
      </c>
      <c r="I1383" s="25">
        <v>60912120</v>
      </c>
      <c r="J1383" s="23" t="s">
        <v>57</v>
      </c>
      <c r="K1383" s="23" t="s">
        <v>5371</v>
      </c>
      <c r="L1383" s="22" t="s">
        <v>1815</v>
      </c>
      <c r="M1383" s="22" t="s">
        <v>1816</v>
      </c>
      <c r="N1383" s="22">
        <v>3835465</v>
      </c>
      <c r="O1383" s="22" t="s">
        <v>1817</v>
      </c>
      <c r="P1383" s="26" t="s">
        <v>1818</v>
      </c>
      <c r="Q1383" s="26" t="s">
        <v>1819</v>
      </c>
      <c r="R1383" s="26" t="s">
        <v>1820</v>
      </c>
      <c r="S1383" s="27" t="s">
        <v>1821</v>
      </c>
      <c r="T1383" s="26" t="s">
        <v>1819</v>
      </c>
      <c r="U1383" s="26" t="s">
        <v>1822</v>
      </c>
      <c r="V1383" s="28" t="s">
        <v>2046</v>
      </c>
      <c r="W1383" s="29" t="s">
        <v>2046</v>
      </c>
      <c r="X1383" s="30">
        <v>43050</v>
      </c>
      <c r="Y1383" s="26">
        <v>2017060093032</v>
      </c>
      <c r="Z1383" s="29" t="s">
        <v>2046</v>
      </c>
      <c r="AA1383" s="33">
        <f t="shared" si="22"/>
        <v>1</v>
      </c>
      <c r="AB1383" s="31" t="s">
        <v>2047</v>
      </c>
      <c r="AC1383" s="32" t="s">
        <v>360</v>
      </c>
      <c r="AD1383" s="32" t="s">
        <v>47</v>
      </c>
      <c r="AE1383" s="22" t="s">
        <v>1825</v>
      </c>
      <c r="AF1383" s="26" t="s">
        <v>53</v>
      </c>
      <c r="AG1383" s="22" t="s">
        <v>4847</v>
      </c>
    </row>
    <row r="1384" spans="1:33" ht="105" x14ac:dyDescent="0.25">
      <c r="A1384" s="20" t="s">
        <v>1813</v>
      </c>
      <c r="B1384" s="21">
        <v>50193000</v>
      </c>
      <c r="C1384" s="22" t="s">
        <v>2048</v>
      </c>
      <c r="D1384" s="36">
        <v>43049</v>
      </c>
      <c r="E1384" s="21" t="s">
        <v>5370</v>
      </c>
      <c r="F1384" s="23" t="s">
        <v>4091</v>
      </c>
      <c r="G1384" s="23" t="s">
        <v>3665</v>
      </c>
      <c r="H1384" s="24">
        <v>203900416</v>
      </c>
      <c r="I1384" s="25">
        <v>203900416</v>
      </c>
      <c r="J1384" s="23" t="s">
        <v>57</v>
      </c>
      <c r="K1384" s="23" t="s">
        <v>5371</v>
      </c>
      <c r="L1384" s="22" t="s">
        <v>1815</v>
      </c>
      <c r="M1384" s="22" t="s">
        <v>1816</v>
      </c>
      <c r="N1384" s="22">
        <v>3835465</v>
      </c>
      <c r="O1384" s="22" t="s">
        <v>1817</v>
      </c>
      <c r="P1384" s="26" t="s">
        <v>1818</v>
      </c>
      <c r="Q1384" s="26" t="s">
        <v>1819</v>
      </c>
      <c r="R1384" s="26" t="s">
        <v>1820</v>
      </c>
      <c r="S1384" s="27" t="s">
        <v>1821</v>
      </c>
      <c r="T1384" s="26" t="s">
        <v>1819</v>
      </c>
      <c r="U1384" s="26" t="s">
        <v>1822</v>
      </c>
      <c r="V1384" s="28" t="s">
        <v>2049</v>
      </c>
      <c r="W1384" s="29" t="s">
        <v>2049</v>
      </c>
      <c r="X1384" s="30">
        <v>43050</v>
      </c>
      <c r="Y1384" s="26">
        <v>2017060093032</v>
      </c>
      <c r="Z1384" s="29" t="s">
        <v>2049</v>
      </c>
      <c r="AA1384" s="33">
        <f t="shared" si="22"/>
        <v>1</v>
      </c>
      <c r="AB1384" s="31" t="s">
        <v>2050</v>
      </c>
      <c r="AC1384" s="32" t="s">
        <v>360</v>
      </c>
      <c r="AD1384" s="32" t="s">
        <v>47</v>
      </c>
      <c r="AE1384" s="22" t="s">
        <v>1825</v>
      </c>
      <c r="AF1384" s="26" t="s">
        <v>53</v>
      </c>
      <c r="AG1384" s="22" t="s">
        <v>4847</v>
      </c>
    </row>
    <row r="1385" spans="1:33" ht="105" x14ac:dyDescent="0.25">
      <c r="A1385" s="20" t="s">
        <v>1813</v>
      </c>
      <c r="B1385" s="21">
        <v>50193000</v>
      </c>
      <c r="C1385" s="22" t="s">
        <v>2051</v>
      </c>
      <c r="D1385" s="36">
        <v>43049</v>
      </c>
      <c r="E1385" s="21" t="s">
        <v>5370</v>
      </c>
      <c r="F1385" s="23" t="s">
        <v>4091</v>
      </c>
      <c r="G1385" s="23" t="s">
        <v>3665</v>
      </c>
      <c r="H1385" s="24">
        <v>402309472</v>
      </c>
      <c r="I1385" s="25">
        <v>402309742</v>
      </c>
      <c r="J1385" s="23" t="s">
        <v>57</v>
      </c>
      <c r="K1385" s="23" t="s">
        <v>5371</v>
      </c>
      <c r="L1385" s="22" t="s">
        <v>1815</v>
      </c>
      <c r="M1385" s="22" t="s">
        <v>1816</v>
      </c>
      <c r="N1385" s="22">
        <v>3835465</v>
      </c>
      <c r="O1385" s="22" t="s">
        <v>1817</v>
      </c>
      <c r="P1385" s="26" t="s">
        <v>1818</v>
      </c>
      <c r="Q1385" s="26" t="s">
        <v>1819</v>
      </c>
      <c r="R1385" s="26" t="s">
        <v>1820</v>
      </c>
      <c r="S1385" s="27" t="s">
        <v>1821</v>
      </c>
      <c r="T1385" s="26" t="s">
        <v>1819</v>
      </c>
      <c r="U1385" s="26" t="s">
        <v>1822</v>
      </c>
      <c r="V1385" s="28" t="s">
        <v>2052</v>
      </c>
      <c r="W1385" s="29" t="s">
        <v>2052</v>
      </c>
      <c r="X1385" s="30">
        <v>43050</v>
      </c>
      <c r="Y1385" s="26">
        <v>2017060093032</v>
      </c>
      <c r="Z1385" s="29" t="s">
        <v>2052</v>
      </c>
      <c r="AA1385" s="33">
        <f t="shared" si="22"/>
        <v>1</v>
      </c>
      <c r="AB1385" s="31" t="s">
        <v>2053</v>
      </c>
      <c r="AC1385" s="32" t="s">
        <v>360</v>
      </c>
      <c r="AD1385" s="32" t="s">
        <v>47</v>
      </c>
      <c r="AE1385" s="22" t="s">
        <v>1825</v>
      </c>
      <c r="AF1385" s="26" t="s">
        <v>53</v>
      </c>
      <c r="AG1385" s="22" t="s">
        <v>4847</v>
      </c>
    </row>
    <row r="1386" spans="1:33" ht="120" x14ac:dyDescent="0.25">
      <c r="A1386" s="20" t="s">
        <v>1813</v>
      </c>
      <c r="B1386" s="21">
        <v>50193000</v>
      </c>
      <c r="C1386" s="22" t="s">
        <v>2054</v>
      </c>
      <c r="D1386" s="36">
        <v>43049</v>
      </c>
      <c r="E1386" s="21" t="s">
        <v>5370</v>
      </c>
      <c r="F1386" s="23" t="s">
        <v>4091</v>
      </c>
      <c r="G1386" s="23" t="s">
        <v>3665</v>
      </c>
      <c r="H1386" s="24">
        <v>261835536</v>
      </c>
      <c r="I1386" s="25">
        <v>261835536</v>
      </c>
      <c r="J1386" s="23" t="s">
        <v>57</v>
      </c>
      <c r="K1386" s="23" t="s">
        <v>5371</v>
      </c>
      <c r="L1386" s="22" t="s">
        <v>1815</v>
      </c>
      <c r="M1386" s="22" t="s">
        <v>1816</v>
      </c>
      <c r="N1386" s="22">
        <v>3835465</v>
      </c>
      <c r="O1386" s="22" t="s">
        <v>1817</v>
      </c>
      <c r="P1386" s="26" t="s">
        <v>1818</v>
      </c>
      <c r="Q1386" s="26" t="s">
        <v>1819</v>
      </c>
      <c r="R1386" s="26" t="s">
        <v>1820</v>
      </c>
      <c r="S1386" s="27" t="s">
        <v>1821</v>
      </c>
      <c r="T1386" s="26" t="s">
        <v>1819</v>
      </c>
      <c r="U1386" s="26" t="s">
        <v>1822</v>
      </c>
      <c r="V1386" s="28" t="s">
        <v>2055</v>
      </c>
      <c r="W1386" s="29" t="s">
        <v>2055</v>
      </c>
      <c r="X1386" s="30">
        <v>43050</v>
      </c>
      <c r="Y1386" s="26">
        <v>2017060093032</v>
      </c>
      <c r="Z1386" s="29" t="s">
        <v>2055</v>
      </c>
      <c r="AA1386" s="33">
        <f t="shared" si="22"/>
        <v>1</v>
      </c>
      <c r="AB1386" s="31" t="s">
        <v>2056</v>
      </c>
      <c r="AC1386" s="32" t="s">
        <v>360</v>
      </c>
      <c r="AD1386" s="32" t="s">
        <v>47</v>
      </c>
      <c r="AE1386" s="22" t="s">
        <v>1825</v>
      </c>
      <c r="AF1386" s="26" t="s">
        <v>53</v>
      </c>
      <c r="AG1386" s="22" t="s">
        <v>4847</v>
      </c>
    </row>
    <row r="1387" spans="1:33" ht="105" x14ac:dyDescent="0.25">
      <c r="A1387" s="20" t="s">
        <v>1813</v>
      </c>
      <c r="B1387" s="21">
        <v>50193000</v>
      </c>
      <c r="C1387" s="22" t="s">
        <v>2057</v>
      </c>
      <c r="D1387" s="36">
        <v>43049</v>
      </c>
      <c r="E1387" s="21" t="s">
        <v>5370</v>
      </c>
      <c r="F1387" s="23" t="s">
        <v>4091</v>
      </c>
      <c r="G1387" s="23" t="s">
        <v>3665</v>
      </c>
      <c r="H1387" s="24">
        <v>454826816</v>
      </c>
      <c r="I1387" s="25">
        <v>454826816</v>
      </c>
      <c r="J1387" s="23" t="s">
        <v>57</v>
      </c>
      <c r="K1387" s="23" t="s">
        <v>5371</v>
      </c>
      <c r="L1387" s="22" t="s">
        <v>1815</v>
      </c>
      <c r="M1387" s="22" t="s">
        <v>1816</v>
      </c>
      <c r="N1387" s="22">
        <v>3835465</v>
      </c>
      <c r="O1387" s="22" t="s">
        <v>1817</v>
      </c>
      <c r="P1387" s="26" t="s">
        <v>1818</v>
      </c>
      <c r="Q1387" s="26" t="s">
        <v>1819</v>
      </c>
      <c r="R1387" s="26" t="s">
        <v>1820</v>
      </c>
      <c r="S1387" s="27" t="s">
        <v>1821</v>
      </c>
      <c r="T1387" s="26" t="s">
        <v>1819</v>
      </c>
      <c r="U1387" s="26" t="s">
        <v>1822</v>
      </c>
      <c r="V1387" s="28" t="s">
        <v>2058</v>
      </c>
      <c r="W1387" s="29" t="s">
        <v>2058</v>
      </c>
      <c r="X1387" s="30">
        <v>43050</v>
      </c>
      <c r="Y1387" s="26">
        <v>2017060093032</v>
      </c>
      <c r="Z1387" s="29" t="s">
        <v>2058</v>
      </c>
      <c r="AA1387" s="33">
        <f t="shared" si="22"/>
        <v>1</v>
      </c>
      <c r="AB1387" s="31" t="s">
        <v>2059</v>
      </c>
      <c r="AC1387" s="32" t="s">
        <v>360</v>
      </c>
      <c r="AD1387" s="32" t="s">
        <v>47</v>
      </c>
      <c r="AE1387" s="22" t="s">
        <v>1825</v>
      </c>
      <c r="AF1387" s="26" t="s">
        <v>53</v>
      </c>
      <c r="AG1387" s="22" t="s">
        <v>4847</v>
      </c>
    </row>
    <row r="1388" spans="1:33" ht="105" x14ac:dyDescent="0.25">
      <c r="A1388" s="20" t="s">
        <v>1813</v>
      </c>
      <c r="B1388" s="21">
        <v>50193000</v>
      </c>
      <c r="C1388" s="22" t="s">
        <v>2060</v>
      </c>
      <c r="D1388" s="36">
        <v>43049</v>
      </c>
      <c r="E1388" s="21" t="s">
        <v>5370</v>
      </c>
      <c r="F1388" s="23" t="s">
        <v>4091</v>
      </c>
      <c r="G1388" s="23" t="s">
        <v>3665</v>
      </c>
      <c r="H1388" s="24">
        <v>118143704</v>
      </c>
      <c r="I1388" s="25">
        <v>118143704</v>
      </c>
      <c r="J1388" s="23" t="s">
        <v>57</v>
      </c>
      <c r="K1388" s="23" t="s">
        <v>5371</v>
      </c>
      <c r="L1388" s="22" t="s">
        <v>1815</v>
      </c>
      <c r="M1388" s="22" t="s">
        <v>1816</v>
      </c>
      <c r="N1388" s="22">
        <v>3835465</v>
      </c>
      <c r="O1388" s="22" t="s">
        <v>1817</v>
      </c>
      <c r="P1388" s="26" t="s">
        <v>1818</v>
      </c>
      <c r="Q1388" s="26" t="s">
        <v>1819</v>
      </c>
      <c r="R1388" s="26" t="s">
        <v>1820</v>
      </c>
      <c r="S1388" s="27" t="s">
        <v>1821</v>
      </c>
      <c r="T1388" s="26" t="s">
        <v>1819</v>
      </c>
      <c r="U1388" s="26" t="s">
        <v>1822</v>
      </c>
      <c r="V1388" s="28" t="s">
        <v>2061</v>
      </c>
      <c r="W1388" s="29" t="s">
        <v>2061</v>
      </c>
      <c r="X1388" s="30">
        <v>43050</v>
      </c>
      <c r="Y1388" s="26">
        <v>2017060093032</v>
      </c>
      <c r="Z1388" s="29" t="s">
        <v>2061</v>
      </c>
      <c r="AA1388" s="33">
        <f t="shared" si="22"/>
        <v>1</v>
      </c>
      <c r="AB1388" s="31" t="s">
        <v>2062</v>
      </c>
      <c r="AC1388" s="32" t="s">
        <v>360</v>
      </c>
      <c r="AD1388" s="32" t="s">
        <v>47</v>
      </c>
      <c r="AE1388" s="22" t="s">
        <v>1825</v>
      </c>
      <c r="AF1388" s="26" t="s">
        <v>53</v>
      </c>
      <c r="AG1388" s="22" t="s">
        <v>4847</v>
      </c>
    </row>
    <row r="1389" spans="1:33" ht="105" x14ac:dyDescent="0.25">
      <c r="A1389" s="20" t="s">
        <v>1813</v>
      </c>
      <c r="B1389" s="21">
        <v>50193000</v>
      </c>
      <c r="C1389" s="22" t="s">
        <v>2063</v>
      </c>
      <c r="D1389" s="36">
        <v>43049</v>
      </c>
      <c r="E1389" s="21" t="s">
        <v>5370</v>
      </c>
      <c r="F1389" s="23" t="s">
        <v>4091</v>
      </c>
      <c r="G1389" s="23" t="s">
        <v>3665</v>
      </c>
      <c r="H1389" s="24">
        <v>230145936</v>
      </c>
      <c r="I1389" s="25">
        <v>230145936</v>
      </c>
      <c r="J1389" s="23" t="s">
        <v>57</v>
      </c>
      <c r="K1389" s="23" t="s">
        <v>5371</v>
      </c>
      <c r="L1389" s="22" t="s">
        <v>1815</v>
      </c>
      <c r="M1389" s="22" t="s">
        <v>1816</v>
      </c>
      <c r="N1389" s="22">
        <v>3835465</v>
      </c>
      <c r="O1389" s="22" t="s">
        <v>1817</v>
      </c>
      <c r="P1389" s="26" t="s">
        <v>1818</v>
      </c>
      <c r="Q1389" s="26" t="s">
        <v>1819</v>
      </c>
      <c r="R1389" s="26" t="s">
        <v>1820</v>
      </c>
      <c r="S1389" s="27" t="s">
        <v>1821</v>
      </c>
      <c r="T1389" s="26" t="s">
        <v>1819</v>
      </c>
      <c r="U1389" s="26" t="s">
        <v>1822</v>
      </c>
      <c r="V1389" s="28" t="s">
        <v>2064</v>
      </c>
      <c r="W1389" s="29" t="s">
        <v>2064</v>
      </c>
      <c r="X1389" s="30">
        <v>43050</v>
      </c>
      <c r="Y1389" s="26">
        <v>2017060093032</v>
      </c>
      <c r="Z1389" s="29" t="s">
        <v>2064</v>
      </c>
      <c r="AA1389" s="33">
        <f t="shared" si="22"/>
        <v>1</v>
      </c>
      <c r="AB1389" s="31" t="s">
        <v>2065</v>
      </c>
      <c r="AC1389" s="32" t="s">
        <v>360</v>
      </c>
      <c r="AD1389" s="32" t="s">
        <v>47</v>
      </c>
      <c r="AE1389" s="22" t="s">
        <v>1825</v>
      </c>
      <c r="AF1389" s="26" t="s">
        <v>53</v>
      </c>
      <c r="AG1389" s="22" t="s">
        <v>4847</v>
      </c>
    </row>
    <row r="1390" spans="1:33" ht="120" x14ac:dyDescent="0.25">
      <c r="A1390" s="20" t="s">
        <v>1813</v>
      </c>
      <c r="B1390" s="21">
        <v>50193000</v>
      </c>
      <c r="C1390" s="22" t="s">
        <v>2066</v>
      </c>
      <c r="D1390" s="36">
        <v>43049</v>
      </c>
      <c r="E1390" s="21" t="s">
        <v>5370</v>
      </c>
      <c r="F1390" s="23" t="s">
        <v>4091</v>
      </c>
      <c r="G1390" s="23" t="s">
        <v>3665</v>
      </c>
      <c r="H1390" s="24">
        <v>89510952</v>
      </c>
      <c r="I1390" s="25">
        <v>89510952</v>
      </c>
      <c r="J1390" s="23" t="s">
        <v>57</v>
      </c>
      <c r="K1390" s="23" t="s">
        <v>5371</v>
      </c>
      <c r="L1390" s="22" t="s">
        <v>1815</v>
      </c>
      <c r="M1390" s="22" t="s">
        <v>1816</v>
      </c>
      <c r="N1390" s="22">
        <v>3835465</v>
      </c>
      <c r="O1390" s="22" t="s">
        <v>1817</v>
      </c>
      <c r="P1390" s="26" t="s">
        <v>1818</v>
      </c>
      <c r="Q1390" s="26" t="s">
        <v>1819</v>
      </c>
      <c r="R1390" s="26" t="s">
        <v>1820</v>
      </c>
      <c r="S1390" s="27" t="s">
        <v>1821</v>
      </c>
      <c r="T1390" s="26" t="s">
        <v>1819</v>
      </c>
      <c r="U1390" s="26" t="s">
        <v>1822</v>
      </c>
      <c r="V1390" s="28" t="s">
        <v>2067</v>
      </c>
      <c r="W1390" s="29" t="s">
        <v>2067</v>
      </c>
      <c r="X1390" s="30">
        <v>43050</v>
      </c>
      <c r="Y1390" s="26">
        <v>2017060093032</v>
      </c>
      <c r="Z1390" s="29" t="s">
        <v>2067</v>
      </c>
      <c r="AA1390" s="33">
        <f t="shared" si="22"/>
        <v>1</v>
      </c>
      <c r="AB1390" s="31" t="s">
        <v>2068</v>
      </c>
      <c r="AC1390" s="32" t="s">
        <v>360</v>
      </c>
      <c r="AD1390" s="32" t="s">
        <v>47</v>
      </c>
      <c r="AE1390" s="22" t="s">
        <v>1825</v>
      </c>
      <c r="AF1390" s="26" t="s">
        <v>53</v>
      </c>
      <c r="AG1390" s="22" t="s">
        <v>4847</v>
      </c>
    </row>
    <row r="1391" spans="1:33" ht="105" x14ac:dyDescent="0.25">
      <c r="A1391" s="20" t="s">
        <v>1813</v>
      </c>
      <c r="B1391" s="21">
        <v>50193000</v>
      </c>
      <c r="C1391" s="22" t="s">
        <v>2069</v>
      </c>
      <c r="D1391" s="36">
        <v>43049</v>
      </c>
      <c r="E1391" s="21" t="s">
        <v>5370</v>
      </c>
      <c r="F1391" s="23" t="s">
        <v>4091</v>
      </c>
      <c r="G1391" s="23" t="s">
        <v>3665</v>
      </c>
      <c r="H1391" s="24">
        <v>606886020</v>
      </c>
      <c r="I1391" s="25">
        <v>606886020</v>
      </c>
      <c r="J1391" s="23" t="s">
        <v>57</v>
      </c>
      <c r="K1391" s="23" t="s">
        <v>5371</v>
      </c>
      <c r="L1391" s="22" t="s">
        <v>1815</v>
      </c>
      <c r="M1391" s="22" t="s">
        <v>1816</v>
      </c>
      <c r="N1391" s="22">
        <v>3835465</v>
      </c>
      <c r="O1391" s="22" t="s">
        <v>1817</v>
      </c>
      <c r="P1391" s="26" t="s">
        <v>1818</v>
      </c>
      <c r="Q1391" s="26" t="s">
        <v>1819</v>
      </c>
      <c r="R1391" s="26" t="s">
        <v>1820</v>
      </c>
      <c r="S1391" s="27" t="s">
        <v>1821</v>
      </c>
      <c r="T1391" s="26" t="s">
        <v>1819</v>
      </c>
      <c r="U1391" s="26" t="s">
        <v>1822</v>
      </c>
      <c r="V1391" s="28" t="s">
        <v>2070</v>
      </c>
      <c r="W1391" s="29" t="s">
        <v>2070</v>
      </c>
      <c r="X1391" s="30">
        <v>43050</v>
      </c>
      <c r="Y1391" s="26">
        <v>2017060093032</v>
      </c>
      <c r="Z1391" s="29" t="s">
        <v>2070</v>
      </c>
      <c r="AA1391" s="33">
        <f t="shared" si="22"/>
        <v>1</v>
      </c>
      <c r="AB1391" s="31" t="s">
        <v>2071</v>
      </c>
      <c r="AC1391" s="32" t="s">
        <v>360</v>
      </c>
      <c r="AD1391" s="32" t="s">
        <v>47</v>
      </c>
      <c r="AE1391" s="22" t="s">
        <v>1825</v>
      </c>
      <c r="AF1391" s="26" t="s">
        <v>53</v>
      </c>
      <c r="AG1391" s="22" t="s">
        <v>4847</v>
      </c>
    </row>
    <row r="1392" spans="1:33" ht="105" x14ac:dyDescent="0.25">
      <c r="A1392" s="20" t="s">
        <v>1813</v>
      </c>
      <c r="B1392" s="21">
        <v>50193000</v>
      </c>
      <c r="C1392" s="22" t="s">
        <v>2072</v>
      </c>
      <c r="D1392" s="36">
        <v>43049</v>
      </c>
      <c r="E1392" s="21" t="s">
        <v>5370</v>
      </c>
      <c r="F1392" s="23" t="s">
        <v>4091</v>
      </c>
      <c r="G1392" s="23" t="s">
        <v>3665</v>
      </c>
      <c r="H1392" s="24">
        <v>117138648</v>
      </c>
      <c r="I1392" s="25">
        <v>117138648</v>
      </c>
      <c r="J1392" s="23" t="s">
        <v>57</v>
      </c>
      <c r="K1392" s="23" t="s">
        <v>5371</v>
      </c>
      <c r="L1392" s="22" t="s">
        <v>1815</v>
      </c>
      <c r="M1392" s="22" t="s">
        <v>1816</v>
      </c>
      <c r="N1392" s="22">
        <v>3835465</v>
      </c>
      <c r="O1392" s="22" t="s">
        <v>1817</v>
      </c>
      <c r="P1392" s="26" t="s">
        <v>1818</v>
      </c>
      <c r="Q1392" s="26" t="s">
        <v>1819</v>
      </c>
      <c r="R1392" s="26" t="s">
        <v>1820</v>
      </c>
      <c r="S1392" s="27" t="s">
        <v>1821</v>
      </c>
      <c r="T1392" s="26" t="s">
        <v>1819</v>
      </c>
      <c r="U1392" s="26" t="s">
        <v>1822</v>
      </c>
      <c r="V1392" s="28" t="s">
        <v>2073</v>
      </c>
      <c r="W1392" s="29" t="s">
        <v>2073</v>
      </c>
      <c r="X1392" s="30">
        <v>43050</v>
      </c>
      <c r="Y1392" s="26">
        <v>2017060093032</v>
      </c>
      <c r="Z1392" s="29" t="s">
        <v>2073</v>
      </c>
      <c r="AA1392" s="33">
        <f t="shared" si="22"/>
        <v>1</v>
      </c>
      <c r="AB1392" s="31" t="s">
        <v>2074</v>
      </c>
      <c r="AC1392" s="32" t="s">
        <v>360</v>
      </c>
      <c r="AD1392" s="32" t="s">
        <v>47</v>
      </c>
      <c r="AE1392" s="22" t="s">
        <v>1825</v>
      </c>
      <c r="AF1392" s="26" t="s">
        <v>53</v>
      </c>
      <c r="AG1392" s="22" t="s">
        <v>4847</v>
      </c>
    </row>
    <row r="1393" spans="1:33" ht="105" x14ac:dyDescent="0.25">
      <c r="A1393" s="20" t="s">
        <v>1813</v>
      </c>
      <c r="B1393" s="21">
        <v>50193000</v>
      </c>
      <c r="C1393" s="22" t="s">
        <v>2075</v>
      </c>
      <c r="D1393" s="36">
        <v>43049</v>
      </c>
      <c r="E1393" s="21" t="s">
        <v>5370</v>
      </c>
      <c r="F1393" s="23" t="s">
        <v>4091</v>
      </c>
      <c r="G1393" s="23" t="s">
        <v>3665</v>
      </c>
      <c r="H1393" s="24">
        <v>110067600</v>
      </c>
      <c r="I1393" s="25">
        <v>110067600</v>
      </c>
      <c r="J1393" s="23" t="s">
        <v>57</v>
      </c>
      <c r="K1393" s="23" t="s">
        <v>5371</v>
      </c>
      <c r="L1393" s="22" t="s">
        <v>1815</v>
      </c>
      <c r="M1393" s="22" t="s">
        <v>1816</v>
      </c>
      <c r="N1393" s="22">
        <v>3835465</v>
      </c>
      <c r="O1393" s="22" t="s">
        <v>1817</v>
      </c>
      <c r="P1393" s="26" t="s">
        <v>1818</v>
      </c>
      <c r="Q1393" s="26" t="s">
        <v>1819</v>
      </c>
      <c r="R1393" s="26" t="s">
        <v>1820</v>
      </c>
      <c r="S1393" s="27" t="s">
        <v>1821</v>
      </c>
      <c r="T1393" s="26" t="s">
        <v>1819</v>
      </c>
      <c r="U1393" s="26" t="s">
        <v>1822</v>
      </c>
      <c r="V1393" s="28" t="s">
        <v>2076</v>
      </c>
      <c r="W1393" s="29" t="s">
        <v>2076</v>
      </c>
      <c r="X1393" s="30">
        <v>43050</v>
      </c>
      <c r="Y1393" s="26">
        <v>2017060093032</v>
      </c>
      <c r="Z1393" s="29" t="s">
        <v>2076</v>
      </c>
      <c r="AA1393" s="33">
        <f t="shared" si="22"/>
        <v>1</v>
      </c>
      <c r="AB1393" s="31" t="s">
        <v>2077</v>
      </c>
      <c r="AC1393" s="32" t="s">
        <v>360</v>
      </c>
      <c r="AD1393" s="32" t="s">
        <v>47</v>
      </c>
      <c r="AE1393" s="22" t="s">
        <v>1825</v>
      </c>
      <c r="AF1393" s="26" t="s">
        <v>53</v>
      </c>
      <c r="AG1393" s="22" t="s">
        <v>4847</v>
      </c>
    </row>
    <row r="1394" spans="1:33" ht="120" x14ac:dyDescent="0.25">
      <c r="A1394" s="20" t="s">
        <v>1813</v>
      </c>
      <c r="B1394" s="21">
        <v>50193000</v>
      </c>
      <c r="C1394" s="22" t="s">
        <v>2078</v>
      </c>
      <c r="D1394" s="36">
        <v>43049</v>
      </c>
      <c r="E1394" s="21" t="s">
        <v>5370</v>
      </c>
      <c r="F1394" s="23" t="s">
        <v>4091</v>
      </c>
      <c r="G1394" s="23" t="s">
        <v>3665</v>
      </c>
      <c r="H1394" s="24">
        <v>41152360</v>
      </c>
      <c r="I1394" s="25">
        <v>41152360</v>
      </c>
      <c r="J1394" s="23" t="s">
        <v>57</v>
      </c>
      <c r="K1394" s="23" t="s">
        <v>5371</v>
      </c>
      <c r="L1394" s="22" t="s">
        <v>1815</v>
      </c>
      <c r="M1394" s="22" t="s">
        <v>1816</v>
      </c>
      <c r="N1394" s="22">
        <v>3835465</v>
      </c>
      <c r="O1394" s="22" t="s">
        <v>1817</v>
      </c>
      <c r="P1394" s="26" t="s">
        <v>1818</v>
      </c>
      <c r="Q1394" s="26" t="s">
        <v>1819</v>
      </c>
      <c r="R1394" s="26" t="s">
        <v>1820</v>
      </c>
      <c r="S1394" s="27" t="s">
        <v>1821</v>
      </c>
      <c r="T1394" s="26" t="s">
        <v>1819</v>
      </c>
      <c r="U1394" s="26" t="s">
        <v>1822</v>
      </c>
      <c r="V1394" s="28" t="s">
        <v>2079</v>
      </c>
      <c r="W1394" s="29" t="s">
        <v>2079</v>
      </c>
      <c r="X1394" s="30">
        <v>43050</v>
      </c>
      <c r="Y1394" s="26">
        <v>2017060093032</v>
      </c>
      <c r="Z1394" s="29" t="s">
        <v>2079</v>
      </c>
      <c r="AA1394" s="33">
        <f t="shared" si="22"/>
        <v>1</v>
      </c>
      <c r="AB1394" s="31" t="s">
        <v>2080</v>
      </c>
      <c r="AC1394" s="32" t="s">
        <v>360</v>
      </c>
      <c r="AD1394" s="32" t="s">
        <v>47</v>
      </c>
      <c r="AE1394" s="22" t="s">
        <v>1825</v>
      </c>
      <c r="AF1394" s="26" t="s">
        <v>53</v>
      </c>
      <c r="AG1394" s="22" t="s">
        <v>4847</v>
      </c>
    </row>
    <row r="1395" spans="1:33" ht="120" x14ac:dyDescent="0.25">
      <c r="A1395" s="20" t="s">
        <v>1813</v>
      </c>
      <c r="B1395" s="21">
        <v>50193000</v>
      </c>
      <c r="C1395" s="22" t="s">
        <v>2081</v>
      </c>
      <c r="D1395" s="36">
        <v>43049</v>
      </c>
      <c r="E1395" s="21" t="s">
        <v>5370</v>
      </c>
      <c r="F1395" s="23" t="s">
        <v>4091</v>
      </c>
      <c r="G1395" s="23" t="s">
        <v>3665</v>
      </c>
      <c r="H1395" s="24">
        <v>802493630</v>
      </c>
      <c r="I1395" s="25">
        <v>802493630</v>
      </c>
      <c r="J1395" s="23" t="s">
        <v>57</v>
      </c>
      <c r="K1395" s="23" t="s">
        <v>5371</v>
      </c>
      <c r="L1395" s="22" t="s">
        <v>1815</v>
      </c>
      <c r="M1395" s="22" t="s">
        <v>1816</v>
      </c>
      <c r="N1395" s="22">
        <v>3835465</v>
      </c>
      <c r="O1395" s="22" t="s">
        <v>1817</v>
      </c>
      <c r="P1395" s="26" t="s">
        <v>1818</v>
      </c>
      <c r="Q1395" s="26" t="s">
        <v>1819</v>
      </c>
      <c r="R1395" s="26" t="s">
        <v>1820</v>
      </c>
      <c r="S1395" s="27" t="s">
        <v>1821</v>
      </c>
      <c r="T1395" s="26" t="s">
        <v>1819</v>
      </c>
      <c r="U1395" s="26" t="s">
        <v>1822</v>
      </c>
      <c r="V1395" s="28" t="s">
        <v>2082</v>
      </c>
      <c r="W1395" s="29" t="s">
        <v>2082</v>
      </c>
      <c r="X1395" s="30">
        <v>43050</v>
      </c>
      <c r="Y1395" s="26">
        <v>2017060093032</v>
      </c>
      <c r="Z1395" s="29" t="s">
        <v>2082</v>
      </c>
      <c r="AA1395" s="33">
        <f t="shared" si="22"/>
        <v>1</v>
      </c>
      <c r="AB1395" s="31" t="s">
        <v>2083</v>
      </c>
      <c r="AC1395" s="32" t="s">
        <v>360</v>
      </c>
      <c r="AD1395" s="32" t="s">
        <v>47</v>
      </c>
      <c r="AE1395" s="22" t="s">
        <v>1825</v>
      </c>
      <c r="AF1395" s="26" t="s">
        <v>53</v>
      </c>
      <c r="AG1395" s="22" t="s">
        <v>4847</v>
      </c>
    </row>
    <row r="1396" spans="1:33" ht="105" x14ac:dyDescent="0.25">
      <c r="A1396" s="20" t="s">
        <v>1813</v>
      </c>
      <c r="B1396" s="21">
        <v>50193000</v>
      </c>
      <c r="C1396" s="22" t="s">
        <v>2084</v>
      </c>
      <c r="D1396" s="36">
        <v>43049</v>
      </c>
      <c r="E1396" s="21" t="s">
        <v>5370</v>
      </c>
      <c r="F1396" s="23" t="s">
        <v>4091</v>
      </c>
      <c r="G1396" s="23" t="s">
        <v>3665</v>
      </c>
      <c r="H1396" s="24">
        <v>424997152</v>
      </c>
      <c r="I1396" s="25">
        <v>424997152</v>
      </c>
      <c r="J1396" s="23" t="s">
        <v>57</v>
      </c>
      <c r="K1396" s="23" t="s">
        <v>5371</v>
      </c>
      <c r="L1396" s="22" t="s">
        <v>1815</v>
      </c>
      <c r="M1396" s="22" t="s">
        <v>1816</v>
      </c>
      <c r="N1396" s="22">
        <v>3835465</v>
      </c>
      <c r="O1396" s="22" t="s">
        <v>1817</v>
      </c>
      <c r="P1396" s="26" t="s">
        <v>1818</v>
      </c>
      <c r="Q1396" s="26" t="s">
        <v>1819</v>
      </c>
      <c r="R1396" s="26" t="s">
        <v>1820</v>
      </c>
      <c r="S1396" s="27" t="s">
        <v>1821</v>
      </c>
      <c r="T1396" s="26" t="s">
        <v>1819</v>
      </c>
      <c r="U1396" s="26" t="s">
        <v>1822</v>
      </c>
      <c r="V1396" s="28" t="s">
        <v>2085</v>
      </c>
      <c r="W1396" s="29" t="s">
        <v>2085</v>
      </c>
      <c r="X1396" s="30">
        <v>43050</v>
      </c>
      <c r="Y1396" s="26">
        <v>2017060093032</v>
      </c>
      <c r="Z1396" s="29" t="s">
        <v>2085</v>
      </c>
      <c r="AA1396" s="33">
        <f t="shared" si="22"/>
        <v>1</v>
      </c>
      <c r="AB1396" s="31" t="s">
        <v>2086</v>
      </c>
      <c r="AC1396" s="32" t="s">
        <v>360</v>
      </c>
      <c r="AD1396" s="32" t="s">
        <v>47</v>
      </c>
      <c r="AE1396" s="22" t="s">
        <v>1825</v>
      </c>
      <c r="AF1396" s="26" t="s">
        <v>53</v>
      </c>
      <c r="AG1396" s="22" t="s">
        <v>4847</v>
      </c>
    </row>
    <row r="1397" spans="1:33" ht="120" x14ac:dyDescent="0.25">
      <c r="A1397" s="20" t="s">
        <v>1813</v>
      </c>
      <c r="B1397" s="21">
        <v>50193000</v>
      </c>
      <c r="C1397" s="22" t="s">
        <v>2087</v>
      </c>
      <c r="D1397" s="36">
        <v>43049</v>
      </c>
      <c r="E1397" s="21" t="s">
        <v>5370</v>
      </c>
      <c r="F1397" s="23" t="s">
        <v>4091</v>
      </c>
      <c r="G1397" s="23" t="s">
        <v>3665</v>
      </c>
      <c r="H1397" s="24">
        <v>219107328</v>
      </c>
      <c r="I1397" s="25">
        <v>219107328</v>
      </c>
      <c r="J1397" s="23" t="s">
        <v>57</v>
      </c>
      <c r="K1397" s="23" t="s">
        <v>5371</v>
      </c>
      <c r="L1397" s="22" t="s">
        <v>1815</v>
      </c>
      <c r="M1397" s="22" t="s">
        <v>1816</v>
      </c>
      <c r="N1397" s="22">
        <v>3835465</v>
      </c>
      <c r="O1397" s="22" t="s">
        <v>1817</v>
      </c>
      <c r="P1397" s="26" t="s">
        <v>1818</v>
      </c>
      <c r="Q1397" s="26" t="s">
        <v>1819</v>
      </c>
      <c r="R1397" s="26" t="s">
        <v>1820</v>
      </c>
      <c r="S1397" s="27" t="s">
        <v>1821</v>
      </c>
      <c r="T1397" s="26" t="s">
        <v>1819</v>
      </c>
      <c r="U1397" s="26" t="s">
        <v>1822</v>
      </c>
      <c r="V1397" s="28" t="s">
        <v>2088</v>
      </c>
      <c r="W1397" s="29" t="s">
        <v>2088</v>
      </c>
      <c r="X1397" s="30">
        <v>43050</v>
      </c>
      <c r="Y1397" s="26">
        <v>2017060093032</v>
      </c>
      <c r="Z1397" s="29" t="s">
        <v>2088</v>
      </c>
      <c r="AA1397" s="33">
        <f t="shared" si="22"/>
        <v>1</v>
      </c>
      <c r="AB1397" s="31" t="s">
        <v>2089</v>
      </c>
      <c r="AC1397" s="32" t="s">
        <v>360</v>
      </c>
      <c r="AD1397" s="32" t="s">
        <v>47</v>
      </c>
      <c r="AE1397" s="22" t="s">
        <v>1825</v>
      </c>
      <c r="AF1397" s="26" t="s">
        <v>53</v>
      </c>
      <c r="AG1397" s="22" t="s">
        <v>4847</v>
      </c>
    </row>
    <row r="1398" spans="1:33" ht="120" x14ac:dyDescent="0.25">
      <c r="A1398" s="20" t="s">
        <v>1813</v>
      </c>
      <c r="B1398" s="21">
        <v>50193000</v>
      </c>
      <c r="C1398" s="22" t="s">
        <v>2090</v>
      </c>
      <c r="D1398" s="36">
        <v>43049</v>
      </c>
      <c r="E1398" s="21" t="s">
        <v>5370</v>
      </c>
      <c r="F1398" s="23" t="s">
        <v>4091</v>
      </c>
      <c r="G1398" s="23" t="s">
        <v>3665</v>
      </c>
      <c r="H1398" s="24">
        <v>566591680</v>
      </c>
      <c r="I1398" s="25">
        <v>566591680</v>
      </c>
      <c r="J1398" s="23" t="s">
        <v>57</v>
      </c>
      <c r="K1398" s="23" t="s">
        <v>5371</v>
      </c>
      <c r="L1398" s="22" t="s">
        <v>1815</v>
      </c>
      <c r="M1398" s="22" t="s">
        <v>1816</v>
      </c>
      <c r="N1398" s="22">
        <v>3835465</v>
      </c>
      <c r="O1398" s="22" t="s">
        <v>1817</v>
      </c>
      <c r="P1398" s="26" t="s">
        <v>1818</v>
      </c>
      <c r="Q1398" s="26" t="s">
        <v>1819</v>
      </c>
      <c r="R1398" s="26" t="s">
        <v>1820</v>
      </c>
      <c r="S1398" s="27" t="s">
        <v>1821</v>
      </c>
      <c r="T1398" s="26" t="s">
        <v>1819</v>
      </c>
      <c r="U1398" s="26" t="s">
        <v>1822</v>
      </c>
      <c r="V1398" s="28" t="s">
        <v>2091</v>
      </c>
      <c r="W1398" s="29" t="s">
        <v>2091</v>
      </c>
      <c r="X1398" s="30">
        <v>43050</v>
      </c>
      <c r="Y1398" s="26">
        <v>2017060093032</v>
      </c>
      <c r="Z1398" s="29" t="s">
        <v>2091</v>
      </c>
      <c r="AA1398" s="33">
        <f t="shared" si="22"/>
        <v>1</v>
      </c>
      <c r="AB1398" s="31" t="s">
        <v>2092</v>
      </c>
      <c r="AC1398" s="32" t="s">
        <v>360</v>
      </c>
      <c r="AD1398" s="32" t="s">
        <v>47</v>
      </c>
      <c r="AE1398" s="22" t="s">
        <v>1825</v>
      </c>
      <c r="AF1398" s="26" t="s">
        <v>53</v>
      </c>
      <c r="AG1398" s="22" t="s">
        <v>4847</v>
      </c>
    </row>
    <row r="1399" spans="1:33" ht="105" x14ac:dyDescent="0.25">
      <c r="A1399" s="20" t="s">
        <v>1813</v>
      </c>
      <c r="B1399" s="21">
        <v>50193000</v>
      </c>
      <c r="C1399" s="22" t="s">
        <v>2093</v>
      </c>
      <c r="D1399" s="36">
        <v>43049</v>
      </c>
      <c r="E1399" s="21" t="s">
        <v>5370</v>
      </c>
      <c r="F1399" s="23" t="s">
        <v>4091</v>
      </c>
      <c r="G1399" s="23" t="s">
        <v>3665</v>
      </c>
      <c r="H1399" s="24">
        <v>255161200</v>
      </c>
      <c r="I1399" s="25">
        <v>255161200</v>
      </c>
      <c r="J1399" s="23" t="s">
        <v>57</v>
      </c>
      <c r="K1399" s="23" t="s">
        <v>5371</v>
      </c>
      <c r="L1399" s="22" t="s">
        <v>1815</v>
      </c>
      <c r="M1399" s="22" t="s">
        <v>1816</v>
      </c>
      <c r="N1399" s="22">
        <v>3835465</v>
      </c>
      <c r="O1399" s="22" t="s">
        <v>1817</v>
      </c>
      <c r="P1399" s="26" t="s">
        <v>1818</v>
      </c>
      <c r="Q1399" s="26" t="s">
        <v>1819</v>
      </c>
      <c r="R1399" s="26" t="s">
        <v>1820</v>
      </c>
      <c r="S1399" s="27" t="s">
        <v>1821</v>
      </c>
      <c r="T1399" s="26" t="s">
        <v>1819</v>
      </c>
      <c r="U1399" s="26" t="s">
        <v>1822</v>
      </c>
      <c r="V1399" s="28" t="s">
        <v>2094</v>
      </c>
      <c r="W1399" s="29" t="s">
        <v>2094</v>
      </c>
      <c r="X1399" s="30">
        <v>43050</v>
      </c>
      <c r="Y1399" s="26">
        <v>2017060093032</v>
      </c>
      <c r="Z1399" s="29" t="s">
        <v>2094</v>
      </c>
      <c r="AA1399" s="33">
        <f t="shared" si="22"/>
        <v>1</v>
      </c>
      <c r="AB1399" s="31" t="s">
        <v>2095</v>
      </c>
      <c r="AC1399" s="32" t="s">
        <v>360</v>
      </c>
      <c r="AD1399" s="32" t="s">
        <v>47</v>
      </c>
      <c r="AE1399" s="22" t="s">
        <v>1825</v>
      </c>
      <c r="AF1399" s="26" t="s">
        <v>53</v>
      </c>
      <c r="AG1399" s="22" t="s">
        <v>4847</v>
      </c>
    </row>
    <row r="1400" spans="1:33" ht="105" x14ac:dyDescent="0.25">
      <c r="A1400" s="20" t="s">
        <v>1813</v>
      </c>
      <c r="B1400" s="21">
        <v>50193000</v>
      </c>
      <c r="C1400" s="22" t="s">
        <v>2096</v>
      </c>
      <c r="D1400" s="36">
        <v>43049</v>
      </c>
      <c r="E1400" s="21" t="s">
        <v>5370</v>
      </c>
      <c r="F1400" s="23" t="s">
        <v>4091</v>
      </c>
      <c r="G1400" s="23" t="s">
        <v>3665</v>
      </c>
      <c r="H1400" s="24">
        <v>186573856</v>
      </c>
      <c r="I1400" s="25">
        <v>186573856</v>
      </c>
      <c r="J1400" s="23" t="s">
        <v>57</v>
      </c>
      <c r="K1400" s="23" t="s">
        <v>5371</v>
      </c>
      <c r="L1400" s="22" t="s">
        <v>1815</v>
      </c>
      <c r="M1400" s="22" t="s">
        <v>1816</v>
      </c>
      <c r="N1400" s="22">
        <v>3835465</v>
      </c>
      <c r="O1400" s="22" t="s">
        <v>1817</v>
      </c>
      <c r="P1400" s="26" t="s">
        <v>1818</v>
      </c>
      <c r="Q1400" s="26" t="s">
        <v>1819</v>
      </c>
      <c r="R1400" s="26" t="s">
        <v>1820</v>
      </c>
      <c r="S1400" s="27" t="s">
        <v>1821</v>
      </c>
      <c r="T1400" s="26" t="s">
        <v>1819</v>
      </c>
      <c r="U1400" s="26" t="s">
        <v>1822</v>
      </c>
      <c r="V1400" s="28" t="s">
        <v>2097</v>
      </c>
      <c r="W1400" s="29" t="s">
        <v>2097</v>
      </c>
      <c r="X1400" s="30">
        <v>43050</v>
      </c>
      <c r="Y1400" s="26">
        <v>2017060093032</v>
      </c>
      <c r="Z1400" s="29" t="s">
        <v>2097</v>
      </c>
      <c r="AA1400" s="33">
        <f t="shared" si="22"/>
        <v>1</v>
      </c>
      <c r="AB1400" s="31" t="s">
        <v>2098</v>
      </c>
      <c r="AC1400" s="32" t="s">
        <v>360</v>
      </c>
      <c r="AD1400" s="32" t="s">
        <v>47</v>
      </c>
      <c r="AE1400" s="22" t="s">
        <v>1825</v>
      </c>
      <c r="AF1400" s="26" t="s">
        <v>53</v>
      </c>
      <c r="AG1400" s="22" t="s">
        <v>4847</v>
      </c>
    </row>
    <row r="1401" spans="1:33" ht="105" x14ac:dyDescent="0.25">
      <c r="A1401" s="20" t="s">
        <v>1813</v>
      </c>
      <c r="B1401" s="21">
        <v>50193000</v>
      </c>
      <c r="C1401" s="22" t="s">
        <v>2099</v>
      </c>
      <c r="D1401" s="36">
        <v>43049</v>
      </c>
      <c r="E1401" s="21" t="s">
        <v>5370</v>
      </c>
      <c r="F1401" s="23" t="s">
        <v>4091</v>
      </c>
      <c r="G1401" s="23" t="s">
        <v>3665</v>
      </c>
      <c r="H1401" s="24">
        <v>212020544</v>
      </c>
      <c r="I1401" s="25">
        <v>212020544</v>
      </c>
      <c r="J1401" s="23" t="s">
        <v>57</v>
      </c>
      <c r="K1401" s="23" t="s">
        <v>5371</v>
      </c>
      <c r="L1401" s="22" t="s">
        <v>1815</v>
      </c>
      <c r="M1401" s="22" t="s">
        <v>1816</v>
      </c>
      <c r="N1401" s="22">
        <v>3835465</v>
      </c>
      <c r="O1401" s="22" t="s">
        <v>1817</v>
      </c>
      <c r="P1401" s="26" t="s">
        <v>1818</v>
      </c>
      <c r="Q1401" s="26" t="s">
        <v>1819</v>
      </c>
      <c r="R1401" s="26" t="s">
        <v>1820</v>
      </c>
      <c r="S1401" s="27" t="s">
        <v>1821</v>
      </c>
      <c r="T1401" s="26" t="s">
        <v>1819</v>
      </c>
      <c r="U1401" s="26" t="s">
        <v>1822</v>
      </c>
      <c r="V1401" s="28" t="s">
        <v>2100</v>
      </c>
      <c r="W1401" s="29" t="s">
        <v>2100</v>
      </c>
      <c r="X1401" s="30">
        <v>43050</v>
      </c>
      <c r="Y1401" s="26">
        <v>2017060093032</v>
      </c>
      <c r="Z1401" s="29" t="s">
        <v>2100</v>
      </c>
      <c r="AA1401" s="33">
        <f t="shared" si="22"/>
        <v>1</v>
      </c>
      <c r="AB1401" s="31" t="s">
        <v>2101</v>
      </c>
      <c r="AC1401" s="32" t="s">
        <v>360</v>
      </c>
      <c r="AD1401" s="32" t="s">
        <v>47</v>
      </c>
      <c r="AE1401" s="22" t="s">
        <v>1825</v>
      </c>
      <c r="AF1401" s="26" t="s">
        <v>53</v>
      </c>
      <c r="AG1401" s="22" t="s">
        <v>4847</v>
      </c>
    </row>
    <row r="1402" spans="1:33" ht="120" x14ac:dyDescent="0.25">
      <c r="A1402" s="20" t="s">
        <v>1813</v>
      </c>
      <c r="B1402" s="21">
        <v>50193000</v>
      </c>
      <c r="C1402" s="22" t="s">
        <v>2102</v>
      </c>
      <c r="D1402" s="36">
        <v>43049</v>
      </c>
      <c r="E1402" s="21" t="s">
        <v>5370</v>
      </c>
      <c r="F1402" s="23" t="s">
        <v>4091</v>
      </c>
      <c r="G1402" s="23" t="s">
        <v>3665</v>
      </c>
      <c r="H1402" s="24">
        <v>147318048</v>
      </c>
      <c r="I1402" s="25">
        <v>147318048</v>
      </c>
      <c r="J1402" s="23" t="s">
        <v>57</v>
      </c>
      <c r="K1402" s="23" t="s">
        <v>5371</v>
      </c>
      <c r="L1402" s="22" t="s">
        <v>1815</v>
      </c>
      <c r="M1402" s="22" t="s">
        <v>1816</v>
      </c>
      <c r="N1402" s="22">
        <v>3835465</v>
      </c>
      <c r="O1402" s="22" t="s">
        <v>1817</v>
      </c>
      <c r="P1402" s="26" t="s">
        <v>1818</v>
      </c>
      <c r="Q1402" s="26" t="s">
        <v>1819</v>
      </c>
      <c r="R1402" s="26" t="s">
        <v>1820</v>
      </c>
      <c r="S1402" s="27" t="s">
        <v>1821</v>
      </c>
      <c r="T1402" s="26" t="s">
        <v>1819</v>
      </c>
      <c r="U1402" s="26" t="s">
        <v>1822</v>
      </c>
      <c r="V1402" s="28" t="s">
        <v>2103</v>
      </c>
      <c r="W1402" s="29" t="s">
        <v>2103</v>
      </c>
      <c r="X1402" s="30">
        <v>43050</v>
      </c>
      <c r="Y1402" s="26">
        <v>2017060093032</v>
      </c>
      <c r="Z1402" s="29" t="s">
        <v>2103</v>
      </c>
      <c r="AA1402" s="33">
        <f t="shared" si="22"/>
        <v>1</v>
      </c>
      <c r="AB1402" s="31" t="s">
        <v>2104</v>
      </c>
      <c r="AC1402" s="32" t="s">
        <v>360</v>
      </c>
      <c r="AD1402" s="32" t="s">
        <v>47</v>
      </c>
      <c r="AE1402" s="22" t="s">
        <v>1825</v>
      </c>
      <c r="AF1402" s="26" t="s">
        <v>53</v>
      </c>
      <c r="AG1402" s="22" t="s">
        <v>4847</v>
      </c>
    </row>
    <row r="1403" spans="1:33" ht="120" x14ac:dyDescent="0.25">
      <c r="A1403" s="20" t="s">
        <v>1813</v>
      </c>
      <c r="B1403" s="21">
        <v>50193000</v>
      </c>
      <c r="C1403" s="22" t="s">
        <v>2105</v>
      </c>
      <c r="D1403" s="36">
        <v>43049</v>
      </c>
      <c r="E1403" s="21" t="s">
        <v>5370</v>
      </c>
      <c r="F1403" s="23" t="s">
        <v>4091</v>
      </c>
      <c r="G1403" s="23" t="s">
        <v>3665</v>
      </c>
      <c r="H1403" s="24">
        <v>177114544</v>
      </c>
      <c r="I1403" s="25">
        <v>177114544</v>
      </c>
      <c r="J1403" s="23" t="s">
        <v>57</v>
      </c>
      <c r="K1403" s="23" t="s">
        <v>5371</v>
      </c>
      <c r="L1403" s="22" t="s">
        <v>1815</v>
      </c>
      <c r="M1403" s="22" t="s">
        <v>1816</v>
      </c>
      <c r="N1403" s="22">
        <v>3835465</v>
      </c>
      <c r="O1403" s="22" t="s">
        <v>1817</v>
      </c>
      <c r="P1403" s="26" t="s">
        <v>1818</v>
      </c>
      <c r="Q1403" s="26" t="s">
        <v>1819</v>
      </c>
      <c r="R1403" s="26" t="s">
        <v>1820</v>
      </c>
      <c r="S1403" s="27" t="s">
        <v>1821</v>
      </c>
      <c r="T1403" s="26" t="s">
        <v>1819</v>
      </c>
      <c r="U1403" s="26" t="s">
        <v>1822</v>
      </c>
      <c r="V1403" s="28" t="s">
        <v>2106</v>
      </c>
      <c r="W1403" s="29" t="s">
        <v>2106</v>
      </c>
      <c r="X1403" s="30">
        <v>43050</v>
      </c>
      <c r="Y1403" s="26">
        <v>2017060093032</v>
      </c>
      <c r="Z1403" s="29" t="s">
        <v>2106</v>
      </c>
      <c r="AA1403" s="33">
        <f t="shared" si="22"/>
        <v>1</v>
      </c>
      <c r="AB1403" s="31" t="s">
        <v>2107</v>
      </c>
      <c r="AC1403" s="32" t="s">
        <v>360</v>
      </c>
      <c r="AD1403" s="32" t="s">
        <v>47</v>
      </c>
      <c r="AE1403" s="22" t="s">
        <v>1825</v>
      </c>
      <c r="AF1403" s="26" t="s">
        <v>53</v>
      </c>
      <c r="AG1403" s="22" t="s">
        <v>4847</v>
      </c>
    </row>
    <row r="1404" spans="1:33" ht="120" x14ac:dyDescent="0.25">
      <c r="A1404" s="20" t="s">
        <v>1813</v>
      </c>
      <c r="B1404" s="21">
        <v>50193000</v>
      </c>
      <c r="C1404" s="22" t="s">
        <v>2108</v>
      </c>
      <c r="D1404" s="36">
        <v>43049</v>
      </c>
      <c r="E1404" s="21" t="s">
        <v>5370</v>
      </c>
      <c r="F1404" s="23" t="s">
        <v>4091</v>
      </c>
      <c r="G1404" s="23" t="s">
        <v>3665</v>
      </c>
      <c r="H1404" s="24">
        <v>284862496</v>
      </c>
      <c r="I1404" s="25">
        <v>284862496</v>
      </c>
      <c r="J1404" s="23" t="s">
        <v>57</v>
      </c>
      <c r="K1404" s="23" t="s">
        <v>5371</v>
      </c>
      <c r="L1404" s="22" t="s">
        <v>1815</v>
      </c>
      <c r="M1404" s="22" t="s">
        <v>1816</v>
      </c>
      <c r="N1404" s="22">
        <v>3835465</v>
      </c>
      <c r="O1404" s="22" t="s">
        <v>1817</v>
      </c>
      <c r="P1404" s="26" t="s">
        <v>1818</v>
      </c>
      <c r="Q1404" s="26" t="s">
        <v>1819</v>
      </c>
      <c r="R1404" s="26" t="s">
        <v>1820</v>
      </c>
      <c r="S1404" s="27" t="s">
        <v>1821</v>
      </c>
      <c r="T1404" s="26" t="s">
        <v>1819</v>
      </c>
      <c r="U1404" s="26" t="s">
        <v>1822</v>
      </c>
      <c r="V1404" s="28" t="s">
        <v>2109</v>
      </c>
      <c r="W1404" s="29" t="s">
        <v>2109</v>
      </c>
      <c r="X1404" s="30">
        <v>43050</v>
      </c>
      <c r="Y1404" s="26">
        <v>2017060093032</v>
      </c>
      <c r="Z1404" s="29" t="s">
        <v>2109</v>
      </c>
      <c r="AA1404" s="33">
        <f t="shared" si="22"/>
        <v>1</v>
      </c>
      <c r="AB1404" s="31" t="s">
        <v>2110</v>
      </c>
      <c r="AC1404" s="32" t="s">
        <v>360</v>
      </c>
      <c r="AD1404" s="32" t="s">
        <v>47</v>
      </c>
      <c r="AE1404" s="22" t="s">
        <v>1825</v>
      </c>
      <c r="AF1404" s="26" t="s">
        <v>53</v>
      </c>
      <c r="AG1404" s="22" t="s">
        <v>4847</v>
      </c>
    </row>
    <row r="1405" spans="1:33" ht="120" x14ac:dyDescent="0.25">
      <c r="A1405" s="20" t="s">
        <v>1813</v>
      </c>
      <c r="B1405" s="21">
        <v>50193000</v>
      </c>
      <c r="C1405" s="22" t="s">
        <v>2111</v>
      </c>
      <c r="D1405" s="36">
        <v>43049</v>
      </c>
      <c r="E1405" s="21" t="s">
        <v>5370</v>
      </c>
      <c r="F1405" s="23" t="s">
        <v>4091</v>
      </c>
      <c r="G1405" s="23" t="s">
        <v>3665</v>
      </c>
      <c r="H1405" s="24">
        <v>147061616</v>
      </c>
      <c r="I1405" s="25">
        <v>147061616</v>
      </c>
      <c r="J1405" s="23" t="s">
        <v>57</v>
      </c>
      <c r="K1405" s="23" t="s">
        <v>5371</v>
      </c>
      <c r="L1405" s="22" t="s">
        <v>1815</v>
      </c>
      <c r="M1405" s="22" t="s">
        <v>1816</v>
      </c>
      <c r="N1405" s="22">
        <v>3835465</v>
      </c>
      <c r="O1405" s="22" t="s">
        <v>1817</v>
      </c>
      <c r="P1405" s="26" t="s">
        <v>1818</v>
      </c>
      <c r="Q1405" s="26" t="s">
        <v>1819</v>
      </c>
      <c r="R1405" s="26" t="s">
        <v>1820</v>
      </c>
      <c r="S1405" s="27" t="s">
        <v>1821</v>
      </c>
      <c r="T1405" s="26" t="s">
        <v>1819</v>
      </c>
      <c r="U1405" s="26" t="s">
        <v>1822</v>
      </c>
      <c r="V1405" s="28" t="s">
        <v>2112</v>
      </c>
      <c r="W1405" s="29" t="s">
        <v>2112</v>
      </c>
      <c r="X1405" s="30">
        <v>43050</v>
      </c>
      <c r="Y1405" s="26">
        <v>2017060093032</v>
      </c>
      <c r="Z1405" s="29" t="s">
        <v>2112</v>
      </c>
      <c r="AA1405" s="33">
        <f t="shared" si="22"/>
        <v>1</v>
      </c>
      <c r="AB1405" s="31" t="s">
        <v>2113</v>
      </c>
      <c r="AC1405" s="32" t="s">
        <v>360</v>
      </c>
      <c r="AD1405" s="32" t="s">
        <v>47</v>
      </c>
      <c r="AE1405" s="22" t="s">
        <v>1825</v>
      </c>
      <c r="AF1405" s="26" t="s">
        <v>53</v>
      </c>
      <c r="AG1405" s="22" t="s">
        <v>4847</v>
      </c>
    </row>
    <row r="1406" spans="1:33" ht="105" x14ac:dyDescent="0.25">
      <c r="A1406" s="20" t="s">
        <v>1813</v>
      </c>
      <c r="B1406" s="21">
        <v>50193000</v>
      </c>
      <c r="C1406" s="22" t="s">
        <v>2114</v>
      </c>
      <c r="D1406" s="36">
        <v>43049</v>
      </c>
      <c r="E1406" s="21" t="s">
        <v>5370</v>
      </c>
      <c r="F1406" s="23" t="s">
        <v>4091</v>
      </c>
      <c r="G1406" s="23" t="s">
        <v>3665</v>
      </c>
      <c r="H1406" s="24">
        <v>414248928</v>
      </c>
      <c r="I1406" s="25">
        <v>414248928</v>
      </c>
      <c r="J1406" s="23" t="s">
        <v>57</v>
      </c>
      <c r="K1406" s="23" t="s">
        <v>5371</v>
      </c>
      <c r="L1406" s="22" t="s">
        <v>1815</v>
      </c>
      <c r="M1406" s="22" t="s">
        <v>1816</v>
      </c>
      <c r="N1406" s="22">
        <v>3835465</v>
      </c>
      <c r="O1406" s="22" t="s">
        <v>1817</v>
      </c>
      <c r="P1406" s="26" t="s">
        <v>1818</v>
      </c>
      <c r="Q1406" s="26" t="s">
        <v>1819</v>
      </c>
      <c r="R1406" s="26" t="s">
        <v>1820</v>
      </c>
      <c r="S1406" s="27" t="s">
        <v>1821</v>
      </c>
      <c r="T1406" s="26" t="s">
        <v>1819</v>
      </c>
      <c r="U1406" s="26" t="s">
        <v>1822</v>
      </c>
      <c r="V1406" s="28" t="s">
        <v>2115</v>
      </c>
      <c r="W1406" s="29" t="s">
        <v>2115</v>
      </c>
      <c r="X1406" s="30">
        <v>43050</v>
      </c>
      <c r="Y1406" s="26">
        <v>2017060093032</v>
      </c>
      <c r="Z1406" s="29" t="s">
        <v>2115</v>
      </c>
      <c r="AA1406" s="33">
        <f t="shared" si="22"/>
        <v>1</v>
      </c>
      <c r="AB1406" s="31" t="s">
        <v>2116</v>
      </c>
      <c r="AC1406" s="32" t="s">
        <v>360</v>
      </c>
      <c r="AD1406" s="32" t="s">
        <v>47</v>
      </c>
      <c r="AE1406" s="22" t="s">
        <v>1825</v>
      </c>
      <c r="AF1406" s="26" t="s">
        <v>53</v>
      </c>
      <c r="AG1406" s="22" t="s">
        <v>4847</v>
      </c>
    </row>
    <row r="1407" spans="1:33" ht="105" x14ac:dyDescent="0.25">
      <c r="A1407" s="20" t="s">
        <v>1813</v>
      </c>
      <c r="B1407" s="21">
        <v>50193000</v>
      </c>
      <c r="C1407" s="22" t="s">
        <v>2117</v>
      </c>
      <c r="D1407" s="36">
        <v>43049</v>
      </c>
      <c r="E1407" s="21" t="s">
        <v>5370</v>
      </c>
      <c r="F1407" s="23" t="s">
        <v>4091</v>
      </c>
      <c r="G1407" s="23" t="s">
        <v>3665</v>
      </c>
      <c r="H1407" s="24">
        <v>427826560</v>
      </c>
      <c r="I1407" s="25">
        <v>427826560</v>
      </c>
      <c r="J1407" s="23" t="s">
        <v>57</v>
      </c>
      <c r="K1407" s="23" t="s">
        <v>5371</v>
      </c>
      <c r="L1407" s="22" t="s">
        <v>1815</v>
      </c>
      <c r="M1407" s="22" t="s">
        <v>1816</v>
      </c>
      <c r="N1407" s="22">
        <v>3835465</v>
      </c>
      <c r="O1407" s="22" t="s">
        <v>1817</v>
      </c>
      <c r="P1407" s="26" t="s">
        <v>1818</v>
      </c>
      <c r="Q1407" s="26" t="s">
        <v>1819</v>
      </c>
      <c r="R1407" s="26" t="s">
        <v>1820</v>
      </c>
      <c r="S1407" s="27" t="s">
        <v>1821</v>
      </c>
      <c r="T1407" s="26" t="s">
        <v>1819</v>
      </c>
      <c r="U1407" s="26" t="s">
        <v>1822</v>
      </c>
      <c r="V1407" s="28" t="s">
        <v>2118</v>
      </c>
      <c r="W1407" s="29" t="s">
        <v>2118</v>
      </c>
      <c r="X1407" s="30">
        <v>43050</v>
      </c>
      <c r="Y1407" s="26">
        <v>2017060093032</v>
      </c>
      <c r="Z1407" s="29" t="s">
        <v>2118</v>
      </c>
      <c r="AA1407" s="33">
        <f t="shared" si="22"/>
        <v>1</v>
      </c>
      <c r="AB1407" s="31" t="s">
        <v>2119</v>
      </c>
      <c r="AC1407" s="32" t="s">
        <v>360</v>
      </c>
      <c r="AD1407" s="32" t="s">
        <v>47</v>
      </c>
      <c r="AE1407" s="22" t="s">
        <v>1825</v>
      </c>
      <c r="AF1407" s="26" t="s">
        <v>53</v>
      </c>
      <c r="AG1407" s="22" t="s">
        <v>4847</v>
      </c>
    </row>
    <row r="1408" spans="1:33" ht="105" x14ac:dyDescent="0.25">
      <c r="A1408" s="20" t="s">
        <v>1813</v>
      </c>
      <c r="B1408" s="21">
        <v>50193000</v>
      </c>
      <c r="C1408" s="22" t="s">
        <v>2120</v>
      </c>
      <c r="D1408" s="36">
        <v>43049</v>
      </c>
      <c r="E1408" s="21" t="s">
        <v>5370</v>
      </c>
      <c r="F1408" s="23" t="s">
        <v>4091</v>
      </c>
      <c r="G1408" s="23" t="s">
        <v>3665</v>
      </c>
      <c r="H1408" s="24">
        <v>129983072</v>
      </c>
      <c r="I1408" s="25">
        <v>129983072</v>
      </c>
      <c r="J1408" s="23" t="s">
        <v>57</v>
      </c>
      <c r="K1408" s="23" t="s">
        <v>5371</v>
      </c>
      <c r="L1408" s="22" t="s">
        <v>1815</v>
      </c>
      <c r="M1408" s="22" t="s">
        <v>1816</v>
      </c>
      <c r="N1408" s="22">
        <v>3835465</v>
      </c>
      <c r="O1408" s="22" t="s">
        <v>1817</v>
      </c>
      <c r="P1408" s="26" t="s">
        <v>1818</v>
      </c>
      <c r="Q1408" s="26" t="s">
        <v>1819</v>
      </c>
      <c r="R1408" s="26" t="s">
        <v>1820</v>
      </c>
      <c r="S1408" s="27" t="s">
        <v>1821</v>
      </c>
      <c r="T1408" s="26" t="s">
        <v>1819</v>
      </c>
      <c r="U1408" s="26" t="s">
        <v>1822</v>
      </c>
      <c r="V1408" s="28" t="s">
        <v>2121</v>
      </c>
      <c r="W1408" s="29" t="s">
        <v>2121</v>
      </c>
      <c r="X1408" s="30">
        <v>43050</v>
      </c>
      <c r="Y1408" s="26">
        <v>2017060093032</v>
      </c>
      <c r="Z1408" s="29" t="s">
        <v>2121</v>
      </c>
      <c r="AA1408" s="33">
        <f t="shared" si="22"/>
        <v>1</v>
      </c>
      <c r="AB1408" s="31" t="s">
        <v>2122</v>
      </c>
      <c r="AC1408" s="32" t="s">
        <v>360</v>
      </c>
      <c r="AD1408" s="32" t="s">
        <v>47</v>
      </c>
      <c r="AE1408" s="22" t="s">
        <v>1825</v>
      </c>
      <c r="AF1408" s="26" t="s">
        <v>53</v>
      </c>
      <c r="AG1408" s="22" t="s">
        <v>4847</v>
      </c>
    </row>
    <row r="1409" spans="1:33" ht="105" x14ac:dyDescent="0.25">
      <c r="A1409" s="20" t="s">
        <v>1813</v>
      </c>
      <c r="B1409" s="21">
        <v>50193000</v>
      </c>
      <c r="C1409" s="22" t="s">
        <v>2123</v>
      </c>
      <c r="D1409" s="36">
        <v>43049</v>
      </c>
      <c r="E1409" s="21" t="s">
        <v>5370</v>
      </c>
      <c r="F1409" s="23" t="s">
        <v>4091</v>
      </c>
      <c r="G1409" s="23" t="s">
        <v>3665</v>
      </c>
      <c r="H1409" s="24">
        <v>114573392</v>
      </c>
      <c r="I1409" s="25">
        <v>114573392</v>
      </c>
      <c r="J1409" s="23" t="s">
        <v>57</v>
      </c>
      <c r="K1409" s="23" t="s">
        <v>5371</v>
      </c>
      <c r="L1409" s="22" t="s">
        <v>1815</v>
      </c>
      <c r="M1409" s="22" t="s">
        <v>1816</v>
      </c>
      <c r="N1409" s="22">
        <v>3835465</v>
      </c>
      <c r="O1409" s="22" t="s">
        <v>1817</v>
      </c>
      <c r="P1409" s="26" t="s">
        <v>1818</v>
      </c>
      <c r="Q1409" s="26" t="s">
        <v>1819</v>
      </c>
      <c r="R1409" s="26" t="s">
        <v>1820</v>
      </c>
      <c r="S1409" s="27" t="s">
        <v>1821</v>
      </c>
      <c r="T1409" s="26" t="s">
        <v>1819</v>
      </c>
      <c r="U1409" s="26" t="s">
        <v>1822</v>
      </c>
      <c r="V1409" s="28" t="s">
        <v>2124</v>
      </c>
      <c r="W1409" s="29" t="s">
        <v>2124</v>
      </c>
      <c r="X1409" s="30">
        <v>43050</v>
      </c>
      <c r="Y1409" s="26">
        <v>2017060093032</v>
      </c>
      <c r="Z1409" s="29" t="s">
        <v>2124</v>
      </c>
      <c r="AA1409" s="33">
        <f t="shared" si="22"/>
        <v>1</v>
      </c>
      <c r="AB1409" s="31" t="s">
        <v>2125</v>
      </c>
      <c r="AC1409" s="32" t="s">
        <v>360</v>
      </c>
      <c r="AD1409" s="32" t="s">
        <v>47</v>
      </c>
      <c r="AE1409" s="22" t="s">
        <v>1825</v>
      </c>
      <c r="AF1409" s="26" t="s">
        <v>53</v>
      </c>
      <c r="AG1409" s="22" t="s">
        <v>4847</v>
      </c>
    </row>
    <row r="1410" spans="1:33" ht="105" x14ac:dyDescent="0.25">
      <c r="A1410" s="20" t="s">
        <v>1813</v>
      </c>
      <c r="B1410" s="21">
        <v>50193000</v>
      </c>
      <c r="C1410" s="22" t="s">
        <v>2126</v>
      </c>
      <c r="D1410" s="36">
        <v>43049</v>
      </c>
      <c r="E1410" s="21" t="s">
        <v>5370</v>
      </c>
      <c r="F1410" s="23" t="s">
        <v>4091</v>
      </c>
      <c r="G1410" s="23" t="s">
        <v>3665</v>
      </c>
      <c r="H1410" s="24">
        <v>437007840</v>
      </c>
      <c r="I1410" s="25">
        <v>437007840</v>
      </c>
      <c r="J1410" s="23" t="s">
        <v>57</v>
      </c>
      <c r="K1410" s="23" t="s">
        <v>5371</v>
      </c>
      <c r="L1410" s="22" t="s">
        <v>1815</v>
      </c>
      <c r="M1410" s="22" t="s">
        <v>1816</v>
      </c>
      <c r="N1410" s="22">
        <v>3835465</v>
      </c>
      <c r="O1410" s="22" t="s">
        <v>1817</v>
      </c>
      <c r="P1410" s="26" t="s">
        <v>1818</v>
      </c>
      <c r="Q1410" s="26" t="s">
        <v>1819</v>
      </c>
      <c r="R1410" s="26" t="s">
        <v>1820</v>
      </c>
      <c r="S1410" s="27" t="s">
        <v>1821</v>
      </c>
      <c r="T1410" s="26" t="s">
        <v>1819</v>
      </c>
      <c r="U1410" s="26" t="s">
        <v>1822</v>
      </c>
      <c r="V1410" s="28" t="s">
        <v>2127</v>
      </c>
      <c r="W1410" s="29" t="s">
        <v>2127</v>
      </c>
      <c r="X1410" s="30">
        <v>43050</v>
      </c>
      <c r="Y1410" s="26">
        <v>2017060093032</v>
      </c>
      <c r="Z1410" s="29" t="s">
        <v>2127</v>
      </c>
      <c r="AA1410" s="33">
        <f t="shared" si="22"/>
        <v>1</v>
      </c>
      <c r="AB1410" s="31" t="s">
        <v>2128</v>
      </c>
      <c r="AC1410" s="32" t="s">
        <v>360</v>
      </c>
      <c r="AD1410" s="32" t="s">
        <v>47</v>
      </c>
      <c r="AE1410" s="22" t="s">
        <v>1825</v>
      </c>
      <c r="AF1410" s="26" t="s">
        <v>53</v>
      </c>
      <c r="AG1410" s="22" t="s">
        <v>4847</v>
      </c>
    </row>
    <row r="1411" spans="1:33" ht="105" x14ac:dyDescent="0.25">
      <c r="A1411" s="20" t="s">
        <v>1813</v>
      </c>
      <c r="B1411" s="21">
        <v>50193000</v>
      </c>
      <c r="C1411" s="22" t="s">
        <v>2129</v>
      </c>
      <c r="D1411" s="36">
        <v>43049</v>
      </c>
      <c r="E1411" s="21" t="s">
        <v>5370</v>
      </c>
      <c r="F1411" s="23" t="s">
        <v>4091</v>
      </c>
      <c r="G1411" s="23" t="s">
        <v>3665</v>
      </c>
      <c r="H1411" s="24">
        <v>63207592</v>
      </c>
      <c r="I1411" s="25">
        <v>63207592</v>
      </c>
      <c r="J1411" s="23" t="s">
        <v>57</v>
      </c>
      <c r="K1411" s="23" t="s">
        <v>5371</v>
      </c>
      <c r="L1411" s="22" t="s">
        <v>1815</v>
      </c>
      <c r="M1411" s="22" t="s">
        <v>1816</v>
      </c>
      <c r="N1411" s="22">
        <v>3835465</v>
      </c>
      <c r="O1411" s="22" t="s">
        <v>1817</v>
      </c>
      <c r="P1411" s="26" t="s">
        <v>1818</v>
      </c>
      <c r="Q1411" s="26" t="s">
        <v>1819</v>
      </c>
      <c r="R1411" s="26" t="s">
        <v>1820</v>
      </c>
      <c r="S1411" s="27" t="s">
        <v>1821</v>
      </c>
      <c r="T1411" s="26" t="s">
        <v>1819</v>
      </c>
      <c r="U1411" s="26" t="s">
        <v>1822</v>
      </c>
      <c r="V1411" s="28" t="s">
        <v>2130</v>
      </c>
      <c r="W1411" s="29" t="s">
        <v>2130</v>
      </c>
      <c r="X1411" s="30">
        <v>43050</v>
      </c>
      <c r="Y1411" s="26">
        <v>2017060093032</v>
      </c>
      <c r="Z1411" s="29" t="s">
        <v>2130</v>
      </c>
      <c r="AA1411" s="33">
        <f t="shared" si="22"/>
        <v>1</v>
      </c>
      <c r="AB1411" s="31" t="s">
        <v>2131</v>
      </c>
      <c r="AC1411" s="32" t="s">
        <v>360</v>
      </c>
      <c r="AD1411" s="32" t="s">
        <v>47</v>
      </c>
      <c r="AE1411" s="22" t="s">
        <v>1825</v>
      </c>
      <c r="AF1411" s="26" t="s">
        <v>53</v>
      </c>
      <c r="AG1411" s="22" t="s">
        <v>4847</v>
      </c>
    </row>
    <row r="1412" spans="1:33" ht="105" x14ac:dyDescent="0.25">
      <c r="A1412" s="20" t="s">
        <v>1813</v>
      </c>
      <c r="B1412" s="21">
        <v>50193000</v>
      </c>
      <c r="C1412" s="22" t="s">
        <v>2132</v>
      </c>
      <c r="D1412" s="36">
        <v>43049</v>
      </c>
      <c r="E1412" s="21" t="s">
        <v>5370</v>
      </c>
      <c r="F1412" s="23" t="s">
        <v>4091</v>
      </c>
      <c r="G1412" s="23" t="s">
        <v>3665</v>
      </c>
      <c r="H1412" s="24">
        <v>130642704</v>
      </c>
      <c r="I1412" s="25">
        <v>130642704</v>
      </c>
      <c r="J1412" s="23" t="s">
        <v>57</v>
      </c>
      <c r="K1412" s="23" t="s">
        <v>5371</v>
      </c>
      <c r="L1412" s="22" t="s">
        <v>1815</v>
      </c>
      <c r="M1412" s="22" t="s">
        <v>1816</v>
      </c>
      <c r="N1412" s="22">
        <v>3835465</v>
      </c>
      <c r="O1412" s="22" t="s">
        <v>1817</v>
      </c>
      <c r="P1412" s="26" t="s">
        <v>1818</v>
      </c>
      <c r="Q1412" s="26" t="s">
        <v>1819</v>
      </c>
      <c r="R1412" s="26" t="s">
        <v>1820</v>
      </c>
      <c r="S1412" s="27" t="s">
        <v>1821</v>
      </c>
      <c r="T1412" s="26" t="s">
        <v>1819</v>
      </c>
      <c r="U1412" s="26" t="s">
        <v>1822</v>
      </c>
      <c r="V1412" s="28" t="s">
        <v>2133</v>
      </c>
      <c r="W1412" s="29" t="s">
        <v>2133</v>
      </c>
      <c r="X1412" s="30">
        <v>43050</v>
      </c>
      <c r="Y1412" s="26">
        <v>2017060093032</v>
      </c>
      <c r="Z1412" s="29" t="s">
        <v>2133</v>
      </c>
      <c r="AA1412" s="33">
        <f t="shared" si="22"/>
        <v>1</v>
      </c>
      <c r="AB1412" s="31" t="s">
        <v>2134</v>
      </c>
      <c r="AC1412" s="32" t="s">
        <v>360</v>
      </c>
      <c r="AD1412" s="32" t="s">
        <v>47</v>
      </c>
      <c r="AE1412" s="22" t="s">
        <v>1825</v>
      </c>
      <c r="AF1412" s="26" t="s">
        <v>53</v>
      </c>
      <c r="AG1412" s="22" t="s">
        <v>4847</v>
      </c>
    </row>
    <row r="1413" spans="1:33" ht="105" x14ac:dyDescent="0.25">
      <c r="A1413" s="20" t="s">
        <v>1813</v>
      </c>
      <c r="B1413" s="21">
        <v>50193000</v>
      </c>
      <c r="C1413" s="22" t="s">
        <v>2135</v>
      </c>
      <c r="D1413" s="36">
        <v>43049</v>
      </c>
      <c r="E1413" s="21" t="s">
        <v>5370</v>
      </c>
      <c r="F1413" s="23" t="s">
        <v>4091</v>
      </c>
      <c r="G1413" s="23" t="s">
        <v>3665</v>
      </c>
      <c r="H1413" s="24">
        <v>98958848</v>
      </c>
      <c r="I1413" s="25">
        <v>98958848</v>
      </c>
      <c r="J1413" s="23" t="s">
        <v>57</v>
      </c>
      <c r="K1413" s="23" t="s">
        <v>5371</v>
      </c>
      <c r="L1413" s="22" t="s">
        <v>1815</v>
      </c>
      <c r="M1413" s="22" t="s">
        <v>1816</v>
      </c>
      <c r="N1413" s="22">
        <v>3835465</v>
      </c>
      <c r="O1413" s="22" t="s">
        <v>1817</v>
      </c>
      <c r="P1413" s="26" t="s">
        <v>1818</v>
      </c>
      <c r="Q1413" s="26" t="s">
        <v>1819</v>
      </c>
      <c r="R1413" s="26" t="s">
        <v>1820</v>
      </c>
      <c r="S1413" s="27" t="s">
        <v>1821</v>
      </c>
      <c r="T1413" s="26" t="s">
        <v>1819</v>
      </c>
      <c r="U1413" s="26" t="s">
        <v>1822</v>
      </c>
      <c r="V1413" s="28" t="s">
        <v>2136</v>
      </c>
      <c r="W1413" s="29" t="s">
        <v>2136</v>
      </c>
      <c r="X1413" s="30">
        <v>43050</v>
      </c>
      <c r="Y1413" s="26">
        <v>2017060093032</v>
      </c>
      <c r="Z1413" s="29" t="s">
        <v>2136</v>
      </c>
      <c r="AA1413" s="33">
        <f t="shared" si="22"/>
        <v>1</v>
      </c>
      <c r="AB1413" s="31" t="s">
        <v>2137</v>
      </c>
      <c r="AC1413" s="32" t="s">
        <v>360</v>
      </c>
      <c r="AD1413" s="32" t="s">
        <v>47</v>
      </c>
      <c r="AE1413" s="22" t="s">
        <v>1825</v>
      </c>
      <c r="AF1413" s="26" t="s">
        <v>53</v>
      </c>
      <c r="AG1413" s="22" t="s">
        <v>4847</v>
      </c>
    </row>
    <row r="1414" spans="1:33" ht="105" x14ac:dyDescent="0.25">
      <c r="A1414" s="20" t="s">
        <v>1813</v>
      </c>
      <c r="B1414" s="21">
        <v>50193000</v>
      </c>
      <c r="C1414" s="22" t="s">
        <v>2138</v>
      </c>
      <c r="D1414" s="36">
        <v>43049</v>
      </c>
      <c r="E1414" s="21" t="s">
        <v>5370</v>
      </c>
      <c r="F1414" s="23" t="s">
        <v>4091</v>
      </c>
      <c r="G1414" s="23" t="s">
        <v>3665</v>
      </c>
      <c r="H1414" s="24">
        <v>120803912</v>
      </c>
      <c r="I1414" s="25">
        <v>120803912</v>
      </c>
      <c r="J1414" s="23" t="s">
        <v>57</v>
      </c>
      <c r="K1414" s="23" t="s">
        <v>5371</v>
      </c>
      <c r="L1414" s="22" t="s">
        <v>1815</v>
      </c>
      <c r="M1414" s="22" t="s">
        <v>1816</v>
      </c>
      <c r="N1414" s="22">
        <v>3835465</v>
      </c>
      <c r="O1414" s="22" t="s">
        <v>1817</v>
      </c>
      <c r="P1414" s="26" t="s">
        <v>1818</v>
      </c>
      <c r="Q1414" s="26" t="s">
        <v>1819</v>
      </c>
      <c r="R1414" s="26" t="s">
        <v>1820</v>
      </c>
      <c r="S1414" s="27" t="s">
        <v>1821</v>
      </c>
      <c r="T1414" s="26" t="s">
        <v>1819</v>
      </c>
      <c r="U1414" s="26" t="s">
        <v>1822</v>
      </c>
      <c r="V1414" s="28" t="s">
        <v>2139</v>
      </c>
      <c r="W1414" s="29" t="s">
        <v>2139</v>
      </c>
      <c r="X1414" s="30">
        <v>43050</v>
      </c>
      <c r="Y1414" s="26">
        <v>2017060093032</v>
      </c>
      <c r="Z1414" s="29" t="s">
        <v>2139</v>
      </c>
      <c r="AA1414" s="33">
        <f t="shared" si="22"/>
        <v>1</v>
      </c>
      <c r="AB1414" s="31" t="s">
        <v>2140</v>
      </c>
      <c r="AC1414" s="32" t="s">
        <v>360</v>
      </c>
      <c r="AD1414" s="32" t="s">
        <v>47</v>
      </c>
      <c r="AE1414" s="22" t="s">
        <v>1825</v>
      </c>
      <c r="AF1414" s="26" t="s">
        <v>53</v>
      </c>
      <c r="AG1414" s="22" t="s">
        <v>4847</v>
      </c>
    </row>
    <row r="1415" spans="1:33" ht="105" x14ac:dyDescent="0.25">
      <c r="A1415" s="20" t="s">
        <v>1813</v>
      </c>
      <c r="B1415" s="21">
        <v>50193000</v>
      </c>
      <c r="C1415" s="22" t="s">
        <v>2141</v>
      </c>
      <c r="D1415" s="36">
        <v>43049</v>
      </c>
      <c r="E1415" s="21" t="s">
        <v>5370</v>
      </c>
      <c r="F1415" s="23" t="s">
        <v>4091</v>
      </c>
      <c r="G1415" s="23" t="s">
        <v>3665</v>
      </c>
      <c r="H1415" s="24">
        <v>445384512</v>
      </c>
      <c r="I1415" s="25">
        <v>445384512</v>
      </c>
      <c r="J1415" s="23" t="s">
        <v>57</v>
      </c>
      <c r="K1415" s="23" t="s">
        <v>5371</v>
      </c>
      <c r="L1415" s="22" t="s">
        <v>1815</v>
      </c>
      <c r="M1415" s="22" t="s">
        <v>1816</v>
      </c>
      <c r="N1415" s="22">
        <v>3835465</v>
      </c>
      <c r="O1415" s="22" t="s">
        <v>1817</v>
      </c>
      <c r="P1415" s="26" t="s">
        <v>1818</v>
      </c>
      <c r="Q1415" s="26" t="s">
        <v>1819</v>
      </c>
      <c r="R1415" s="26" t="s">
        <v>1820</v>
      </c>
      <c r="S1415" s="27" t="s">
        <v>1821</v>
      </c>
      <c r="T1415" s="26" t="s">
        <v>1819</v>
      </c>
      <c r="U1415" s="26" t="s">
        <v>1822</v>
      </c>
      <c r="V1415" s="28" t="s">
        <v>2142</v>
      </c>
      <c r="W1415" s="29" t="s">
        <v>2142</v>
      </c>
      <c r="X1415" s="30">
        <v>43050</v>
      </c>
      <c r="Y1415" s="26">
        <v>2017060093032</v>
      </c>
      <c r="Z1415" s="29" t="s">
        <v>2142</v>
      </c>
      <c r="AA1415" s="33">
        <f t="shared" si="22"/>
        <v>1</v>
      </c>
      <c r="AB1415" s="31" t="s">
        <v>2143</v>
      </c>
      <c r="AC1415" s="32" t="s">
        <v>360</v>
      </c>
      <c r="AD1415" s="32" t="s">
        <v>47</v>
      </c>
      <c r="AE1415" s="22" t="s">
        <v>1825</v>
      </c>
      <c r="AF1415" s="26" t="s">
        <v>53</v>
      </c>
      <c r="AG1415" s="22" t="s">
        <v>4847</v>
      </c>
    </row>
    <row r="1416" spans="1:33" ht="105" x14ac:dyDescent="0.25">
      <c r="A1416" s="20" t="s">
        <v>1813</v>
      </c>
      <c r="B1416" s="21">
        <v>50193000</v>
      </c>
      <c r="C1416" s="22" t="s">
        <v>2144</v>
      </c>
      <c r="D1416" s="36">
        <v>43049</v>
      </c>
      <c r="E1416" s="21" t="s">
        <v>5370</v>
      </c>
      <c r="F1416" s="23" t="s">
        <v>4091</v>
      </c>
      <c r="G1416" s="23" t="s">
        <v>3665</v>
      </c>
      <c r="H1416" s="24">
        <v>251089056</v>
      </c>
      <c r="I1416" s="25">
        <v>251089056</v>
      </c>
      <c r="J1416" s="23" t="s">
        <v>57</v>
      </c>
      <c r="K1416" s="23" t="s">
        <v>5371</v>
      </c>
      <c r="L1416" s="22" t="s">
        <v>1815</v>
      </c>
      <c r="M1416" s="22" t="s">
        <v>1816</v>
      </c>
      <c r="N1416" s="22">
        <v>3835465</v>
      </c>
      <c r="O1416" s="22" t="s">
        <v>1817</v>
      </c>
      <c r="P1416" s="26" t="s">
        <v>1818</v>
      </c>
      <c r="Q1416" s="26" t="s">
        <v>1819</v>
      </c>
      <c r="R1416" s="26" t="s">
        <v>1820</v>
      </c>
      <c r="S1416" s="27" t="s">
        <v>1821</v>
      </c>
      <c r="T1416" s="26" t="s">
        <v>1819</v>
      </c>
      <c r="U1416" s="26" t="s">
        <v>1822</v>
      </c>
      <c r="V1416" s="28" t="s">
        <v>2145</v>
      </c>
      <c r="W1416" s="29" t="s">
        <v>2145</v>
      </c>
      <c r="X1416" s="30">
        <v>43050</v>
      </c>
      <c r="Y1416" s="26">
        <v>2017060093032</v>
      </c>
      <c r="Z1416" s="29" t="s">
        <v>2145</v>
      </c>
      <c r="AA1416" s="33">
        <f t="shared" si="22"/>
        <v>1</v>
      </c>
      <c r="AB1416" s="31" t="s">
        <v>2146</v>
      </c>
      <c r="AC1416" s="32" t="s">
        <v>360</v>
      </c>
      <c r="AD1416" s="32" t="s">
        <v>47</v>
      </c>
      <c r="AE1416" s="22" t="s">
        <v>1825</v>
      </c>
      <c r="AF1416" s="26" t="s">
        <v>53</v>
      </c>
      <c r="AG1416" s="22" t="s">
        <v>4847</v>
      </c>
    </row>
    <row r="1417" spans="1:33" ht="105" x14ac:dyDescent="0.25">
      <c r="A1417" s="20" t="s">
        <v>1813</v>
      </c>
      <c r="B1417" s="21">
        <v>50193000</v>
      </c>
      <c r="C1417" s="22" t="s">
        <v>2147</v>
      </c>
      <c r="D1417" s="36">
        <v>43049</v>
      </c>
      <c r="E1417" s="21" t="s">
        <v>5370</v>
      </c>
      <c r="F1417" s="23" t="s">
        <v>4091</v>
      </c>
      <c r="G1417" s="23" t="s">
        <v>3665</v>
      </c>
      <c r="H1417" s="24">
        <v>42324208</v>
      </c>
      <c r="I1417" s="25">
        <v>42324208</v>
      </c>
      <c r="J1417" s="23" t="s">
        <v>57</v>
      </c>
      <c r="K1417" s="23" t="s">
        <v>5371</v>
      </c>
      <c r="L1417" s="22" t="s">
        <v>1815</v>
      </c>
      <c r="M1417" s="22" t="s">
        <v>1816</v>
      </c>
      <c r="N1417" s="22">
        <v>3835465</v>
      </c>
      <c r="O1417" s="22" t="s">
        <v>1817</v>
      </c>
      <c r="P1417" s="26" t="s">
        <v>1818</v>
      </c>
      <c r="Q1417" s="26" t="s">
        <v>1819</v>
      </c>
      <c r="R1417" s="26" t="s">
        <v>1820</v>
      </c>
      <c r="S1417" s="27" t="s">
        <v>1821</v>
      </c>
      <c r="T1417" s="26" t="s">
        <v>1819</v>
      </c>
      <c r="U1417" s="26" t="s">
        <v>1822</v>
      </c>
      <c r="V1417" s="28" t="s">
        <v>2148</v>
      </c>
      <c r="W1417" s="29" t="s">
        <v>2148</v>
      </c>
      <c r="X1417" s="30">
        <v>43050</v>
      </c>
      <c r="Y1417" s="26">
        <v>2017060093032</v>
      </c>
      <c r="Z1417" s="29" t="s">
        <v>2148</v>
      </c>
      <c r="AA1417" s="33">
        <f t="shared" si="22"/>
        <v>1</v>
      </c>
      <c r="AB1417" s="31" t="s">
        <v>2149</v>
      </c>
      <c r="AC1417" s="32" t="s">
        <v>360</v>
      </c>
      <c r="AD1417" s="32" t="s">
        <v>47</v>
      </c>
      <c r="AE1417" s="22" t="s">
        <v>1825</v>
      </c>
      <c r="AF1417" s="26" t="s">
        <v>53</v>
      </c>
      <c r="AG1417" s="22" t="s">
        <v>4847</v>
      </c>
    </row>
    <row r="1418" spans="1:33" ht="105" x14ac:dyDescent="0.25">
      <c r="A1418" s="20" t="s">
        <v>1813</v>
      </c>
      <c r="B1418" s="21">
        <v>50193000</v>
      </c>
      <c r="C1418" s="22" t="s">
        <v>2150</v>
      </c>
      <c r="D1418" s="36">
        <v>43049</v>
      </c>
      <c r="E1418" s="21" t="s">
        <v>5370</v>
      </c>
      <c r="F1418" s="23" t="s">
        <v>4091</v>
      </c>
      <c r="G1418" s="23" t="s">
        <v>3665</v>
      </c>
      <c r="H1418" s="24">
        <v>146218208</v>
      </c>
      <c r="I1418" s="25">
        <v>146218208</v>
      </c>
      <c r="J1418" s="23" t="s">
        <v>57</v>
      </c>
      <c r="K1418" s="23" t="s">
        <v>5371</v>
      </c>
      <c r="L1418" s="22" t="s">
        <v>1815</v>
      </c>
      <c r="M1418" s="22" t="s">
        <v>1816</v>
      </c>
      <c r="N1418" s="22">
        <v>3835465</v>
      </c>
      <c r="O1418" s="22" t="s">
        <v>1817</v>
      </c>
      <c r="P1418" s="26" t="s">
        <v>1818</v>
      </c>
      <c r="Q1418" s="26" t="s">
        <v>1819</v>
      </c>
      <c r="R1418" s="26" t="s">
        <v>1820</v>
      </c>
      <c r="S1418" s="27" t="s">
        <v>1821</v>
      </c>
      <c r="T1418" s="26" t="s">
        <v>1819</v>
      </c>
      <c r="U1418" s="26" t="s">
        <v>1822</v>
      </c>
      <c r="V1418" s="28" t="s">
        <v>2151</v>
      </c>
      <c r="W1418" s="29" t="s">
        <v>2151</v>
      </c>
      <c r="X1418" s="30">
        <v>43050</v>
      </c>
      <c r="Y1418" s="26">
        <v>2017060093032</v>
      </c>
      <c r="Z1418" s="29" t="s">
        <v>2151</v>
      </c>
      <c r="AA1418" s="33">
        <f t="shared" si="22"/>
        <v>1</v>
      </c>
      <c r="AB1418" s="31" t="s">
        <v>2152</v>
      </c>
      <c r="AC1418" s="32" t="s">
        <v>360</v>
      </c>
      <c r="AD1418" s="32" t="s">
        <v>47</v>
      </c>
      <c r="AE1418" s="22" t="s">
        <v>1825</v>
      </c>
      <c r="AF1418" s="26" t="s">
        <v>53</v>
      </c>
      <c r="AG1418" s="22" t="s">
        <v>4847</v>
      </c>
    </row>
    <row r="1419" spans="1:33" ht="105" x14ac:dyDescent="0.25">
      <c r="A1419" s="20" t="s">
        <v>1813</v>
      </c>
      <c r="B1419" s="21">
        <v>50193000</v>
      </c>
      <c r="C1419" s="22" t="s">
        <v>2153</v>
      </c>
      <c r="D1419" s="36">
        <v>43049</v>
      </c>
      <c r="E1419" s="21" t="s">
        <v>5370</v>
      </c>
      <c r="F1419" s="23" t="s">
        <v>4091</v>
      </c>
      <c r="G1419" s="23" t="s">
        <v>3665</v>
      </c>
      <c r="H1419" s="24">
        <v>78729296</v>
      </c>
      <c r="I1419" s="25">
        <v>78729296</v>
      </c>
      <c r="J1419" s="23" t="s">
        <v>57</v>
      </c>
      <c r="K1419" s="23" t="s">
        <v>5371</v>
      </c>
      <c r="L1419" s="22" t="s">
        <v>1815</v>
      </c>
      <c r="M1419" s="22" t="s">
        <v>1816</v>
      </c>
      <c r="N1419" s="22">
        <v>3835465</v>
      </c>
      <c r="O1419" s="22" t="s">
        <v>1817</v>
      </c>
      <c r="P1419" s="26" t="s">
        <v>1818</v>
      </c>
      <c r="Q1419" s="26" t="s">
        <v>1819</v>
      </c>
      <c r="R1419" s="26" t="s">
        <v>1820</v>
      </c>
      <c r="S1419" s="27" t="s">
        <v>1821</v>
      </c>
      <c r="T1419" s="26" t="s">
        <v>1819</v>
      </c>
      <c r="U1419" s="26" t="s">
        <v>1822</v>
      </c>
      <c r="V1419" s="28" t="s">
        <v>2154</v>
      </c>
      <c r="W1419" s="29" t="s">
        <v>2154</v>
      </c>
      <c r="X1419" s="30">
        <v>43050</v>
      </c>
      <c r="Y1419" s="26">
        <v>2017060093032</v>
      </c>
      <c r="Z1419" s="29" t="s">
        <v>2154</v>
      </c>
      <c r="AA1419" s="33">
        <f t="shared" si="22"/>
        <v>1</v>
      </c>
      <c r="AB1419" s="31" t="s">
        <v>2155</v>
      </c>
      <c r="AC1419" s="32" t="s">
        <v>360</v>
      </c>
      <c r="AD1419" s="32" t="s">
        <v>47</v>
      </c>
      <c r="AE1419" s="22" t="s">
        <v>1825</v>
      </c>
      <c r="AF1419" s="26" t="s">
        <v>53</v>
      </c>
      <c r="AG1419" s="22" t="s">
        <v>4847</v>
      </c>
    </row>
    <row r="1420" spans="1:33" ht="120" x14ac:dyDescent="0.25">
      <c r="A1420" s="20" t="s">
        <v>1813</v>
      </c>
      <c r="B1420" s="21">
        <v>50193000</v>
      </c>
      <c r="C1420" s="22" t="s">
        <v>2156</v>
      </c>
      <c r="D1420" s="36">
        <v>43049</v>
      </c>
      <c r="E1420" s="21" t="s">
        <v>5370</v>
      </c>
      <c r="F1420" s="23" t="s">
        <v>4091</v>
      </c>
      <c r="G1420" s="23" t="s">
        <v>3665</v>
      </c>
      <c r="H1420" s="24">
        <v>174553792</v>
      </c>
      <c r="I1420" s="25">
        <v>174553792</v>
      </c>
      <c r="J1420" s="23" t="s">
        <v>57</v>
      </c>
      <c r="K1420" s="23" t="s">
        <v>5371</v>
      </c>
      <c r="L1420" s="22" t="s">
        <v>1815</v>
      </c>
      <c r="M1420" s="22" t="s">
        <v>1816</v>
      </c>
      <c r="N1420" s="22">
        <v>3835465</v>
      </c>
      <c r="O1420" s="22" t="s">
        <v>1817</v>
      </c>
      <c r="P1420" s="26" t="s">
        <v>1818</v>
      </c>
      <c r="Q1420" s="26" t="s">
        <v>1819</v>
      </c>
      <c r="R1420" s="26" t="s">
        <v>1820</v>
      </c>
      <c r="S1420" s="27" t="s">
        <v>1821</v>
      </c>
      <c r="T1420" s="26" t="s">
        <v>1819</v>
      </c>
      <c r="U1420" s="26" t="s">
        <v>1822</v>
      </c>
      <c r="V1420" s="28" t="s">
        <v>2157</v>
      </c>
      <c r="W1420" s="29" t="s">
        <v>2157</v>
      </c>
      <c r="X1420" s="30">
        <v>43050</v>
      </c>
      <c r="Y1420" s="26">
        <v>2017060093032</v>
      </c>
      <c r="Z1420" s="29" t="s">
        <v>2157</v>
      </c>
      <c r="AA1420" s="33">
        <f t="shared" ref="AA1420:AA1483" si="23">+IF(AND(W1420="",X1420="",Y1420="",Z1420=""),"",IF(AND(W1420&lt;&gt;"",X1420="",Y1420="",Z1420=""),0%,IF(AND(W1420&lt;&gt;"",X1420&lt;&gt;"",Y1420="",Z1420=""),33%,IF(AND(W1420&lt;&gt;"",X1420&lt;&gt;"",Y1420&lt;&gt;"",Z1420=""),66%,IF(AND(W1420&lt;&gt;"",X1420&lt;&gt;"",Y1420&lt;&gt;"",Z1420&lt;&gt;""),100%,"Información incompleta")))))</f>
        <v>1</v>
      </c>
      <c r="AB1420" s="31" t="s">
        <v>2158</v>
      </c>
      <c r="AC1420" s="32" t="s">
        <v>360</v>
      </c>
      <c r="AD1420" s="32" t="s">
        <v>47</v>
      </c>
      <c r="AE1420" s="22" t="s">
        <v>1825</v>
      </c>
      <c r="AF1420" s="26" t="s">
        <v>53</v>
      </c>
      <c r="AG1420" s="22" t="s">
        <v>4847</v>
      </c>
    </row>
    <row r="1421" spans="1:33" ht="105" x14ac:dyDescent="0.25">
      <c r="A1421" s="20" t="s">
        <v>1813</v>
      </c>
      <c r="B1421" s="21">
        <v>50193000</v>
      </c>
      <c r="C1421" s="22" t="s">
        <v>2159</v>
      </c>
      <c r="D1421" s="36">
        <v>43049</v>
      </c>
      <c r="E1421" s="21" t="s">
        <v>5370</v>
      </c>
      <c r="F1421" s="23" t="s">
        <v>4091</v>
      </c>
      <c r="G1421" s="23" t="s">
        <v>3665</v>
      </c>
      <c r="H1421" s="24">
        <v>62210608</v>
      </c>
      <c r="I1421" s="25">
        <v>62210608</v>
      </c>
      <c r="J1421" s="23" t="s">
        <v>57</v>
      </c>
      <c r="K1421" s="23" t="s">
        <v>5371</v>
      </c>
      <c r="L1421" s="22" t="s">
        <v>1815</v>
      </c>
      <c r="M1421" s="22" t="s">
        <v>1816</v>
      </c>
      <c r="N1421" s="22">
        <v>3835465</v>
      </c>
      <c r="O1421" s="22" t="s">
        <v>1817</v>
      </c>
      <c r="P1421" s="26" t="s">
        <v>1818</v>
      </c>
      <c r="Q1421" s="26" t="s">
        <v>1819</v>
      </c>
      <c r="R1421" s="26" t="s">
        <v>1820</v>
      </c>
      <c r="S1421" s="27" t="s">
        <v>1821</v>
      </c>
      <c r="T1421" s="26" t="s">
        <v>1819</v>
      </c>
      <c r="U1421" s="26" t="s">
        <v>1822</v>
      </c>
      <c r="V1421" s="28" t="s">
        <v>2160</v>
      </c>
      <c r="W1421" s="29" t="s">
        <v>2160</v>
      </c>
      <c r="X1421" s="30">
        <v>43050</v>
      </c>
      <c r="Y1421" s="26">
        <v>2017060093032</v>
      </c>
      <c r="Z1421" s="29" t="s">
        <v>2160</v>
      </c>
      <c r="AA1421" s="33">
        <f t="shared" si="23"/>
        <v>1</v>
      </c>
      <c r="AB1421" s="31" t="s">
        <v>2161</v>
      </c>
      <c r="AC1421" s="32" t="s">
        <v>360</v>
      </c>
      <c r="AD1421" s="32" t="s">
        <v>47</v>
      </c>
      <c r="AE1421" s="22" t="s">
        <v>1825</v>
      </c>
      <c r="AF1421" s="26" t="s">
        <v>53</v>
      </c>
      <c r="AG1421" s="22" t="s">
        <v>4847</v>
      </c>
    </row>
    <row r="1422" spans="1:33" ht="105" x14ac:dyDescent="0.25">
      <c r="A1422" s="20" t="s">
        <v>1813</v>
      </c>
      <c r="B1422" s="21">
        <v>50193000</v>
      </c>
      <c r="C1422" s="22" t="s">
        <v>2162</v>
      </c>
      <c r="D1422" s="36">
        <v>43049</v>
      </c>
      <c r="E1422" s="21" t="s">
        <v>5370</v>
      </c>
      <c r="F1422" s="23" t="s">
        <v>4091</v>
      </c>
      <c r="G1422" s="23" t="s">
        <v>3665</v>
      </c>
      <c r="H1422" s="24">
        <v>610519100</v>
      </c>
      <c r="I1422" s="25">
        <v>610519100</v>
      </c>
      <c r="J1422" s="23" t="s">
        <v>57</v>
      </c>
      <c r="K1422" s="23" t="s">
        <v>5371</v>
      </c>
      <c r="L1422" s="22" t="s">
        <v>1815</v>
      </c>
      <c r="M1422" s="22" t="s">
        <v>1816</v>
      </c>
      <c r="N1422" s="22">
        <v>3835465</v>
      </c>
      <c r="O1422" s="22" t="s">
        <v>1817</v>
      </c>
      <c r="P1422" s="26" t="s">
        <v>1818</v>
      </c>
      <c r="Q1422" s="26" t="s">
        <v>1819</v>
      </c>
      <c r="R1422" s="26" t="s">
        <v>1820</v>
      </c>
      <c r="S1422" s="27" t="s">
        <v>1821</v>
      </c>
      <c r="T1422" s="26" t="s">
        <v>1819</v>
      </c>
      <c r="U1422" s="26" t="s">
        <v>1822</v>
      </c>
      <c r="V1422" s="28" t="s">
        <v>2163</v>
      </c>
      <c r="W1422" s="29" t="s">
        <v>2163</v>
      </c>
      <c r="X1422" s="30">
        <v>43050</v>
      </c>
      <c r="Y1422" s="26">
        <v>2017060093032</v>
      </c>
      <c r="Z1422" s="29" t="s">
        <v>2163</v>
      </c>
      <c r="AA1422" s="33">
        <f t="shared" si="23"/>
        <v>1</v>
      </c>
      <c r="AB1422" s="31" t="s">
        <v>2164</v>
      </c>
      <c r="AC1422" s="32" t="s">
        <v>360</v>
      </c>
      <c r="AD1422" s="32" t="s">
        <v>47</v>
      </c>
      <c r="AE1422" s="22" t="s">
        <v>1825</v>
      </c>
      <c r="AF1422" s="26" t="s">
        <v>53</v>
      </c>
      <c r="AG1422" s="22" t="s">
        <v>4847</v>
      </c>
    </row>
    <row r="1423" spans="1:33" ht="105" x14ac:dyDescent="0.25">
      <c r="A1423" s="20" t="s">
        <v>1813</v>
      </c>
      <c r="B1423" s="21">
        <v>50193000</v>
      </c>
      <c r="C1423" s="22" t="s">
        <v>2165</v>
      </c>
      <c r="D1423" s="36">
        <v>43049</v>
      </c>
      <c r="E1423" s="21" t="s">
        <v>5370</v>
      </c>
      <c r="F1423" s="23" t="s">
        <v>4091</v>
      </c>
      <c r="G1423" s="23" t="s">
        <v>3665</v>
      </c>
      <c r="H1423" s="24">
        <v>231555696</v>
      </c>
      <c r="I1423" s="25">
        <v>231555696</v>
      </c>
      <c r="J1423" s="23" t="s">
        <v>57</v>
      </c>
      <c r="K1423" s="23" t="s">
        <v>5371</v>
      </c>
      <c r="L1423" s="22" t="s">
        <v>1815</v>
      </c>
      <c r="M1423" s="22" t="s">
        <v>1816</v>
      </c>
      <c r="N1423" s="22">
        <v>3835465</v>
      </c>
      <c r="O1423" s="22" t="s">
        <v>1817</v>
      </c>
      <c r="P1423" s="26" t="s">
        <v>1818</v>
      </c>
      <c r="Q1423" s="26" t="s">
        <v>1819</v>
      </c>
      <c r="R1423" s="26" t="s">
        <v>1820</v>
      </c>
      <c r="S1423" s="27" t="s">
        <v>1821</v>
      </c>
      <c r="T1423" s="26" t="s">
        <v>1819</v>
      </c>
      <c r="U1423" s="26" t="s">
        <v>1822</v>
      </c>
      <c r="V1423" s="28" t="s">
        <v>2166</v>
      </c>
      <c r="W1423" s="29" t="s">
        <v>2166</v>
      </c>
      <c r="X1423" s="30">
        <v>43050</v>
      </c>
      <c r="Y1423" s="26">
        <v>2017060093032</v>
      </c>
      <c r="Z1423" s="29" t="s">
        <v>2166</v>
      </c>
      <c r="AA1423" s="33">
        <f t="shared" si="23"/>
        <v>1</v>
      </c>
      <c r="AB1423" s="31" t="s">
        <v>2167</v>
      </c>
      <c r="AC1423" s="32" t="s">
        <v>360</v>
      </c>
      <c r="AD1423" s="32" t="s">
        <v>47</v>
      </c>
      <c r="AE1423" s="22" t="s">
        <v>1825</v>
      </c>
      <c r="AF1423" s="26" t="s">
        <v>53</v>
      </c>
      <c r="AG1423" s="22" t="s">
        <v>4847</v>
      </c>
    </row>
    <row r="1424" spans="1:33" ht="105" x14ac:dyDescent="0.25">
      <c r="A1424" s="20" t="s">
        <v>1813</v>
      </c>
      <c r="B1424" s="21">
        <v>50193000</v>
      </c>
      <c r="C1424" s="22" t="s">
        <v>2168</v>
      </c>
      <c r="D1424" s="36">
        <v>43049</v>
      </c>
      <c r="E1424" s="21" t="s">
        <v>5370</v>
      </c>
      <c r="F1424" s="23" t="s">
        <v>4091</v>
      </c>
      <c r="G1424" s="23" t="s">
        <v>3665</v>
      </c>
      <c r="H1424" s="24">
        <v>256851104</v>
      </c>
      <c r="I1424" s="25">
        <v>256851104</v>
      </c>
      <c r="J1424" s="23" t="s">
        <v>57</v>
      </c>
      <c r="K1424" s="23" t="s">
        <v>5371</v>
      </c>
      <c r="L1424" s="22" t="s">
        <v>1815</v>
      </c>
      <c r="M1424" s="22" t="s">
        <v>1816</v>
      </c>
      <c r="N1424" s="22">
        <v>3835465</v>
      </c>
      <c r="O1424" s="22" t="s">
        <v>1817</v>
      </c>
      <c r="P1424" s="26" t="s">
        <v>1818</v>
      </c>
      <c r="Q1424" s="26" t="s">
        <v>1819</v>
      </c>
      <c r="R1424" s="26" t="s">
        <v>1820</v>
      </c>
      <c r="S1424" s="27" t="s">
        <v>1821</v>
      </c>
      <c r="T1424" s="26" t="s">
        <v>1819</v>
      </c>
      <c r="U1424" s="26" t="s">
        <v>1822</v>
      </c>
      <c r="V1424" s="28" t="s">
        <v>2169</v>
      </c>
      <c r="W1424" s="29" t="s">
        <v>2169</v>
      </c>
      <c r="X1424" s="30">
        <v>43050</v>
      </c>
      <c r="Y1424" s="26">
        <v>2017060093032</v>
      </c>
      <c r="Z1424" s="29" t="s">
        <v>2169</v>
      </c>
      <c r="AA1424" s="33">
        <f t="shared" si="23"/>
        <v>1</v>
      </c>
      <c r="AB1424" s="31" t="s">
        <v>2170</v>
      </c>
      <c r="AC1424" s="32" t="s">
        <v>360</v>
      </c>
      <c r="AD1424" s="32" t="s">
        <v>47</v>
      </c>
      <c r="AE1424" s="22" t="s">
        <v>1825</v>
      </c>
      <c r="AF1424" s="26" t="s">
        <v>53</v>
      </c>
      <c r="AG1424" s="22" t="s">
        <v>4847</v>
      </c>
    </row>
    <row r="1425" spans="1:33" ht="105" x14ac:dyDescent="0.25">
      <c r="A1425" s="20" t="s">
        <v>1813</v>
      </c>
      <c r="B1425" s="21">
        <v>50193000</v>
      </c>
      <c r="C1425" s="22" t="s">
        <v>2171</v>
      </c>
      <c r="D1425" s="36">
        <v>43049</v>
      </c>
      <c r="E1425" s="21" t="s">
        <v>5370</v>
      </c>
      <c r="F1425" s="23" t="s">
        <v>4091</v>
      </c>
      <c r="G1425" s="23" t="s">
        <v>3665</v>
      </c>
      <c r="H1425" s="24">
        <v>456982816</v>
      </c>
      <c r="I1425" s="25">
        <v>456982816</v>
      </c>
      <c r="J1425" s="23" t="s">
        <v>57</v>
      </c>
      <c r="K1425" s="23" t="s">
        <v>5371</v>
      </c>
      <c r="L1425" s="22" t="s">
        <v>1815</v>
      </c>
      <c r="M1425" s="22" t="s">
        <v>1816</v>
      </c>
      <c r="N1425" s="22">
        <v>3835465</v>
      </c>
      <c r="O1425" s="22" t="s">
        <v>1817</v>
      </c>
      <c r="P1425" s="26" t="s">
        <v>1818</v>
      </c>
      <c r="Q1425" s="26" t="s">
        <v>1819</v>
      </c>
      <c r="R1425" s="26" t="s">
        <v>1820</v>
      </c>
      <c r="S1425" s="27" t="s">
        <v>1821</v>
      </c>
      <c r="T1425" s="26" t="s">
        <v>1819</v>
      </c>
      <c r="U1425" s="26" t="s">
        <v>1822</v>
      </c>
      <c r="V1425" s="28" t="s">
        <v>2172</v>
      </c>
      <c r="W1425" s="29" t="s">
        <v>2172</v>
      </c>
      <c r="X1425" s="30">
        <v>43050</v>
      </c>
      <c r="Y1425" s="26">
        <v>2017060093032</v>
      </c>
      <c r="Z1425" s="29" t="s">
        <v>2172</v>
      </c>
      <c r="AA1425" s="33">
        <f t="shared" si="23"/>
        <v>1</v>
      </c>
      <c r="AB1425" s="31" t="s">
        <v>2173</v>
      </c>
      <c r="AC1425" s="32" t="s">
        <v>360</v>
      </c>
      <c r="AD1425" s="32" t="s">
        <v>47</v>
      </c>
      <c r="AE1425" s="22" t="s">
        <v>1825</v>
      </c>
      <c r="AF1425" s="26" t="s">
        <v>53</v>
      </c>
      <c r="AG1425" s="22" t="s">
        <v>4847</v>
      </c>
    </row>
    <row r="1426" spans="1:33" ht="120" x14ac:dyDescent="0.25">
      <c r="A1426" s="20" t="s">
        <v>1813</v>
      </c>
      <c r="B1426" s="21">
        <v>50193000</v>
      </c>
      <c r="C1426" s="22" t="s">
        <v>2174</v>
      </c>
      <c r="D1426" s="36">
        <v>43049</v>
      </c>
      <c r="E1426" s="21" t="s">
        <v>5370</v>
      </c>
      <c r="F1426" s="23" t="s">
        <v>4091</v>
      </c>
      <c r="G1426" s="23" t="s">
        <v>3665</v>
      </c>
      <c r="H1426" s="24">
        <v>25498600</v>
      </c>
      <c r="I1426" s="25">
        <v>25498600</v>
      </c>
      <c r="J1426" s="23" t="s">
        <v>57</v>
      </c>
      <c r="K1426" s="23" t="s">
        <v>5371</v>
      </c>
      <c r="L1426" s="22" t="s">
        <v>1815</v>
      </c>
      <c r="M1426" s="22" t="s">
        <v>1816</v>
      </c>
      <c r="N1426" s="22">
        <v>3835465</v>
      </c>
      <c r="O1426" s="22" t="s">
        <v>1817</v>
      </c>
      <c r="P1426" s="26" t="s">
        <v>1818</v>
      </c>
      <c r="Q1426" s="26" t="s">
        <v>2175</v>
      </c>
      <c r="R1426" s="26" t="s">
        <v>1820</v>
      </c>
      <c r="S1426" s="27" t="s">
        <v>1821</v>
      </c>
      <c r="T1426" s="26" t="s">
        <v>2175</v>
      </c>
      <c r="U1426" s="26" t="s">
        <v>1822</v>
      </c>
      <c r="V1426" s="28" t="s">
        <v>2176</v>
      </c>
      <c r="W1426" s="29" t="s">
        <v>2176</v>
      </c>
      <c r="X1426" s="30">
        <v>43052</v>
      </c>
      <c r="Y1426" s="26">
        <v>2017060093032</v>
      </c>
      <c r="Z1426" s="29" t="s">
        <v>2176</v>
      </c>
      <c r="AA1426" s="33">
        <f t="shared" si="23"/>
        <v>1</v>
      </c>
      <c r="AB1426" s="31" t="s">
        <v>1837</v>
      </c>
      <c r="AC1426" s="32" t="s">
        <v>360</v>
      </c>
      <c r="AD1426" s="32" t="s">
        <v>47</v>
      </c>
      <c r="AE1426" s="22" t="s">
        <v>2177</v>
      </c>
      <c r="AF1426" s="26" t="s">
        <v>53</v>
      </c>
      <c r="AG1426" s="22" t="s">
        <v>4847</v>
      </c>
    </row>
    <row r="1427" spans="1:33" ht="120" x14ac:dyDescent="0.25">
      <c r="A1427" s="20" t="s">
        <v>1813</v>
      </c>
      <c r="B1427" s="21">
        <v>50193000</v>
      </c>
      <c r="C1427" s="22" t="s">
        <v>2178</v>
      </c>
      <c r="D1427" s="36">
        <v>43049</v>
      </c>
      <c r="E1427" s="21" t="s">
        <v>5370</v>
      </c>
      <c r="F1427" s="23" t="s">
        <v>4091</v>
      </c>
      <c r="G1427" s="23" t="s">
        <v>3665</v>
      </c>
      <c r="H1427" s="24">
        <v>54631700</v>
      </c>
      <c r="I1427" s="25">
        <v>54631700</v>
      </c>
      <c r="J1427" s="23" t="s">
        <v>57</v>
      </c>
      <c r="K1427" s="23" t="s">
        <v>5371</v>
      </c>
      <c r="L1427" s="22" t="s">
        <v>1815</v>
      </c>
      <c r="M1427" s="22" t="s">
        <v>1816</v>
      </c>
      <c r="N1427" s="22">
        <v>3835465</v>
      </c>
      <c r="O1427" s="22" t="s">
        <v>1817</v>
      </c>
      <c r="P1427" s="26" t="s">
        <v>1818</v>
      </c>
      <c r="Q1427" s="26" t="s">
        <v>2175</v>
      </c>
      <c r="R1427" s="26" t="s">
        <v>1820</v>
      </c>
      <c r="S1427" s="27" t="s">
        <v>1821</v>
      </c>
      <c r="T1427" s="26" t="s">
        <v>2175</v>
      </c>
      <c r="U1427" s="26" t="s">
        <v>1822</v>
      </c>
      <c r="V1427" s="28" t="s">
        <v>2179</v>
      </c>
      <c r="W1427" s="29" t="s">
        <v>2179</v>
      </c>
      <c r="X1427" s="30">
        <v>43052</v>
      </c>
      <c r="Y1427" s="26">
        <v>2017060093032</v>
      </c>
      <c r="Z1427" s="29" t="s">
        <v>2179</v>
      </c>
      <c r="AA1427" s="33">
        <f t="shared" si="23"/>
        <v>1</v>
      </c>
      <c r="AB1427" s="31" t="s">
        <v>1921</v>
      </c>
      <c r="AC1427" s="32" t="s">
        <v>360</v>
      </c>
      <c r="AD1427" s="32" t="s">
        <v>47</v>
      </c>
      <c r="AE1427" s="22" t="s">
        <v>2177</v>
      </c>
      <c r="AF1427" s="26" t="s">
        <v>53</v>
      </c>
      <c r="AG1427" s="22" t="s">
        <v>4847</v>
      </c>
    </row>
    <row r="1428" spans="1:33" ht="120" x14ac:dyDescent="0.25">
      <c r="A1428" s="20" t="s">
        <v>1813</v>
      </c>
      <c r="B1428" s="21">
        <v>50193000</v>
      </c>
      <c r="C1428" s="22" t="s">
        <v>2180</v>
      </c>
      <c r="D1428" s="36">
        <v>43049</v>
      </c>
      <c r="E1428" s="21" t="s">
        <v>5370</v>
      </c>
      <c r="F1428" s="23" t="s">
        <v>4091</v>
      </c>
      <c r="G1428" s="23" t="s">
        <v>3665</v>
      </c>
      <c r="H1428" s="24">
        <v>29567500</v>
      </c>
      <c r="I1428" s="25">
        <v>29567500</v>
      </c>
      <c r="J1428" s="23" t="s">
        <v>57</v>
      </c>
      <c r="K1428" s="23" t="s">
        <v>5371</v>
      </c>
      <c r="L1428" s="22" t="s">
        <v>1815</v>
      </c>
      <c r="M1428" s="22" t="s">
        <v>1816</v>
      </c>
      <c r="N1428" s="22">
        <v>3835465</v>
      </c>
      <c r="O1428" s="22" t="s">
        <v>1817</v>
      </c>
      <c r="P1428" s="26" t="s">
        <v>1818</v>
      </c>
      <c r="Q1428" s="26" t="s">
        <v>2175</v>
      </c>
      <c r="R1428" s="26" t="s">
        <v>1820</v>
      </c>
      <c r="S1428" s="27" t="s">
        <v>1821</v>
      </c>
      <c r="T1428" s="26" t="s">
        <v>2175</v>
      </c>
      <c r="U1428" s="26" t="s">
        <v>1822</v>
      </c>
      <c r="V1428" s="28" t="s">
        <v>2181</v>
      </c>
      <c r="W1428" s="29" t="s">
        <v>2181</v>
      </c>
      <c r="X1428" s="30">
        <v>43052</v>
      </c>
      <c r="Y1428" s="26">
        <v>2017060093032</v>
      </c>
      <c r="Z1428" s="29" t="s">
        <v>2181</v>
      </c>
      <c r="AA1428" s="33">
        <f t="shared" si="23"/>
        <v>1</v>
      </c>
      <c r="AB1428" s="31" t="s">
        <v>1969</v>
      </c>
      <c r="AC1428" s="32" t="s">
        <v>360</v>
      </c>
      <c r="AD1428" s="32" t="s">
        <v>47</v>
      </c>
      <c r="AE1428" s="22" t="s">
        <v>2177</v>
      </c>
      <c r="AF1428" s="26" t="s">
        <v>53</v>
      </c>
      <c r="AG1428" s="22" t="s">
        <v>4847</v>
      </c>
    </row>
    <row r="1429" spans="1:33" ht="120" x14ac:dyDescent="0.25">
      <c r="A1429" s="20" t="s">
        <v>1813</v>
      </c>
      <c r="B1429" s="21">
        <v>50193000</v>
      </c>
      <c r="C1429" s="22" t="s">
        <v>2182</v>
      </c>
      <c r="D1429" s="36">
        <v>43049</v>
      </c>
      <c r="E1429" s="21" t="s">
        <v>5370</v>
      </c>
      <c r="F1429" s="23" t="s">
        <v>4091</v>
      </c>
      <c r="G1429" s="23" t="s">
        <v>3665</v>
      </c>
      <c r="H1429" s="24">
        <v>30942275</v>
      </c>
      <c r="I1429" s="25">
        <v>30942275</v>
      </c>
      <c r="J1429" s="23" t="s">
        <v>57</v>
      </c>
      <c r="K1429" s="23" t="s">
        <v>5371</v>
      </c>
      <c r="L1429" s="22" t="s">
        <v>1815</v>
      </c>
      <c r="M1429" s="22" t="s">
        <v>1816</v>
      </c>
      <c r="N1429" s="22">
        <v>3835465</v>
      </c>
      <c r="O1429" s="22" t="s">
        <v>1817</v>
      </c>
      <c r="P1429" s="26" t="s">
        <v>1818</v>
      </c>
      <c r="Q1429" s="26" t="s">
        <v>2175</v>
      </c>
      <c r="R1429" s="26" t="s">
        <v>1820</v>
      </c>
      <c r="S1429" s="27" t="s">
        <v>1821</v>
      </c>
      <c r="T1429" s="26" t="s">
        <v>2175</v>
      </c>
      <c r="U1429" s="26" t="s">
        <v>1822</v>
      </c>
      <c r="V1429" s="28" t="s">
        <v>2183</v>
      </c>
      <c r="W1429" s="29" t="s">
        <v>2183</v>
      </c>
      <c r="X1429" s="30">
        <v>43052</v>
      </c>
      <c r="Y1429" s="26">
        <v>2017060093032</v>
      </c>
      <c r="Z1429" s="29" t="s">
        <v>2183</v>
      </c>
      <c r="AA1429" s="33">
        <f t="shared" si="23"/>
        <v>1</v>
      </c>
      <c r="AB1429" s="31" t="s">
        <v>2184</v>
      </c>
      <c r="AC1429" s="32" t="s">
        <v>360</v>
      </c>
      <c r="AD1429" s="32" t="s">
        <v>47</v>
      </c>
      <c r="AE1429" s="22" t="s">
        <v>2177</v>
      </c>
      <c r="AF1429" s="26" t="s">
        <v>53</v>
      </c>
      <c r="AG1429" s="22" t="s">
        <v>4847</v>
      </c>
    </row>
    <row r="1430" spans="1:33" ht="79.5" x14ac:dyDescent="0.25">
      <c r="A1430" s="20" t="s">
        <v>1813</v>
      </c>
      <c r="B1430" s="21">
        <v>50193000</v>
      </c>
      <c r="C1430" s="22" t="s">
        <v>2185</v>
      </c>
      <c r="D1430" s="36">
        <v>43049</v>
      </c>
      <c r="E1430" s="21" t="s">
        <v>5370</v>
      </c>
      <c r="F1430" s="23" t="s">
        <v>4091</v>
      </c>
      <c r="G1430" s="23" t="s">
        <v>3665</v>
      </c>
      <c r="H1430" s="24">
        <v>19560200</v>
      </c>
      <c r="I1430" s="25">
        <v>19560200</v>
      </c>
      <c r="J1430" s="23" t="s">
        <v>57</v>
      </c>
      <c r="K1430" s="23" t="s">
        <v>5371</v>
      </c>
      <c r="L1430" s="22" t="s">
        <v>1815</v>
      </c>
      <c r="M1430" s="22" t="s">
        <v>1816</v>
      </c>
      <c r="N1430" s="22">
        <v>3835465</v>
      </c>
      <c r="O1430" s="22" t="s">
        <v>1817</v>
      </c>
      <c r="P1430" s="26" t="s">
        <v>1818</v>
      </c>
      <c r="Q1430" s="26" t="s">
        <v>2175</v>
      </c>
      <c r="R1430" s="26" t="s">
        <v>1820</v>
      </c>
      <c r="S1430" s="27" t="s">
        <v>1821</v>
      </c>
      <c r="T1430" s="26" t="s">
        <v>2175</v>
      </c>
      <c r="U1430" s="26" t="s">
        <v>1822</v>
      </c>
      <c r="V1430" s="28" t="s">
        <v>2186</v>
      </c>
      <c r="W1430" s="29" t="s">
        <v>2186</v>
      </c>
      <c r="X1430" s="30">
        <v>43052</v>
      </c>
      <c r="Y1430" s="26">
        <v>2017060093032</v>
      </c>
      <c r="Z1430" s="29" t="s">
        <v>2186</v>
      </c>
      <c r="AA1430" s="33">
        <f t="shared" si="23"/>
        <v>1</v>
      </c>
      <c r="AB1430" s="31" t="s">
        <v>2044</v>
      </c>
      <c r="AC1430" s="32" t="s">
        <v>360</v>
      </c>
      <c r="AD1430" s="32" t="s">
        <v>47</v>
      </c>
      <c r="AE1430" s="22" t="s">
        <v>2177</v>
      </c>
      <c r="AF1430" s="26" t="s">
        <v>53</v>
      </c>
      <c r="AG1430" s="22" t="s">
        <v>4847</v>
      </c>
    </row>
    <row r="1431" spans="1:33" ht="120" x14ac:dyDescent="0.25">
      <c r="A1431" s="20" t="s">
        <v>1813</v>
      </c>
      <c r="B1431" s="21">
        <v>50193000</v>
      </c>
      <c r="C1431" s="22" t="s">
        <v>2187</v>
      </c>
      <c r="D1431" s="36">
        <v>43049</v>
      </c>
      <c r="E1431" s="21" t="s">
        <v>5370</v>
      </c>
      <c r="F1431" s="23" t="s">
        <v>4091</v>
      </c>
      <c r="G1431" s="23" t="s">
        <v>3665</v>
      </c>
      <c r="H1431" s="24">
        <v>39018400</v>
      </c>
      <c r="I1431" s="25">
        <v>39018400</v>
      </c>
      <c r="J1431" s="23" t="s">
        <v>57</v>
      </c>
      <c r="K1431" s="23" t="s">
        <v>5371</v>
      </c>
      <c r="L1431" s="22" t="s">
        <v>1815</v>
      </c>
      <c r="M1431" s="22" t="s">
        <v>1816</v>
      </c>
      <c r="N1431" s="22">
        <v>3835465</v>
      </c>
      <c r="O1431" s="22" t="s">
        <v>1817</v>
      </c>
      <c r="P1431" s="26" t="s">
        <v>1818</v>
      </c>
      <c r="Q1431" s="26" t="s">
        <v>2175</v>
      </c>
      <c r="R1431" s="26" t="s">
        <v>1820</v>
      </c>
      <c r="S1431" s="27" t="s">
        <v>1821</v>
      </c>
      <c r="T1431" s="26" t="s">
        <v>2175</v>
      </c>
      <c r="U1431" s="26" t="s">
        <v>1822</v>
      </c>
      <c r="V1431" s="28" t="s">
        <v>2188</v>
      </c>
      <c r="W1431" s="29" t="s">
        <v>2188</v>
      </c>
      <c r="X1431" s="30">
        <v>43052</v>
      </c>
      <c r="Y1431" s="26">
        <v>2017060093032</v>
      </c>
      <c r="Z1431" s="29" t="s">
        <v>2188</v>
      </c>
      <c r="AA1431" s="33">
        <f t="shared" si="23"/>
        <v>1</v>
      </c>
      <c r="AB1431" s="31" t="s">
        <v>2189</v>
      </c>
      <c r="AC1431" s="32" t="s">
        <v>360</v>
      </c>
      <c r="AD1431" s="32" t="s">
        <v>47</v>
      </c>
      <c r="AE1431" s="22" t="s">
        <v>2177</v>
      </c>
      <c r="AF1431" s="26" t="s">
        <v>53</v>
      </c>
      <c r="AG1431" s="22" t="s">
        <v>4847</v>
      </c>
    </row>
    <row r="1432" spans="1:33" ht="120" x14ac:dyDescent="0.25">
      <c r="A1432" s="20" t="s">
        <v>1813</v>
      </c>
      <c r="B1432" s="21">
        <v>50193000</v>
      </c>
      <c r="C1432" s="22" t="s">
        <v>2190</v>
      </c>
      <c r="D1432" s="36">
        <v>43049</v>
      </c>
      <c r="E1432" s="21" t="s">
        <v>5370</v>
      </c>
      <c r="F1432" s="23" t="s">
        <v>4091</v>
      </c>
      <c r="G1432" s="23" t="s">
        <v>3665</v>
      </c>
      <c r="H1432" s="24">
        <v>176493500</v>
      </c>
      <c r="I1432" s="25">
        <v>176493500</v>
      </c>
      <c r="J1432" s="23" t="s">
        <v>57</v>
      </c>
      <c r="K1432" s="23" t="s">
        <v>5371</v>
      </c>
      <c r="L1432" s="22" t="s">
        <v>1815</v>
      </c>
      <c r="M1432" s="22" t="s">
        <v>1816</v>
      </c>
      <c r="N1432" s="22">
        <v>3835465</v>
      </c>
      <c r="O1432" s="22" t="s">
        <v>1817</v>
      </c>
      <c r="P1432" s="26" t="s">
        <v>1818</v>
      </c>
      <c r="Q1432" s="26" t="s">
        <v>2175</v>
      </c>
      <c r="R1432" s="26" t="s">
        <v>1820</v>
      </c>
      <c r="S1432" s="27" t="s">
        <v>1821</v>
      </c>
      <c r="T1432" s="26" t="s">
        <v>2175</v>
      </c>
      <c r="U1432" s="26" t="s">
        <v>1822</v>
      </c>
      <c r="V1432" s="28" t="s">
        <v>2191</v>
      </c>
      <c r="W1432" s="29" t="s">
        <v>2191</v>
      </c>
      <c r="X1432" s="30">
        <v>43052</v>
      </c>
      <c r="Y1432" s="26">
        <v>2017060093032</v>
      </c>
      <c r="Z1432" s="29" t="s">
        <v>2191</v>
      </c>
      <c r="AA1432" s="33">
        <f t="shared" si="23"/>
        <v>1</v>
      </c>
      <c r="AB1432" s="31" t="s">
        <v>2192</v>
      </c>
      <c r="AC1432" s="32" t="s">
        <v>360</v>
      </c>
      <c r="AD1432" s="32" t="s">
        <v>47</v>
      </c>
      <c r="AE1432" s="22" t="s">
        <v>2177</v>
      </c>
      <c r="AF1432" s="26" t="s">
        <v>53</v>
      </c>
      <c r="AG1432" s="22" t="s">
        <v>4847</v>
      </c>
    </row>
    <row r="1433" spans="1:33" ht="120" x14ac:dyDescent="0.25">
      <c r="A1433" s="20" t="s">
        <v>1813</v>
      </c>
      <c r="B1433" s="21">
        <v>50193000</v>
      </c>
      <c r="C1433" s="22" t="s">
        <v>2193</v>
      </c>
      <c r="D1433" s="36">
        <v>43049</v>
      </c>
      <c r="E1433" s="21" t="s">
        <v>5370</v>
      </c>
      <c r="F1433" s="23" t="s">
        <v>4091</v>
      </c>
      <c r="G1433" s="23" t="s">
        <v>3665</v>
      </c>
      <c r="H1433" s="24">
        <v>54157900</v>
      </c>
      <c r="I1433" s="25">
        <v>54157900</v>
      </c>
      <c r="J1433" s="23" t="s">
        <v>57</v>
      </c>
      <c r="K1433" s="23" t="s">
        <v>5371</v>
      </c>
      <c r="L1433" s="22" t="s">
        <v>1815</v>
      </c>
      <c r="M1433" s="22" t="s">
        <v>1816</v>
      </c>
      <c r="N1433" s="22">
        <v>3835465</v>
      </c>
      <c r="O1433" s="22" t="s">
        <v>1817</v>
      </c>
      <c r="P1433" s="26" t="s">
        <v>1818</v>
      </c>
      <c r="Q1433" s="26" t="s">
        <v>2175</v>
      </c>
      <c r="R1433" s="26" t="s">
        <v>1820</v>
      </c>
      <c r="S1433" s="27" t="s">
        <v>1821</v>
      </c>
      <c r="T1433" s="26" t="s">
        <v>2175</v>
      </c>
      <c r="U1433" s="26" t="s">
        <v>1822</v>
      </c>
      <c r="V1433" s="28" t="s">
        <v>2194</v>
      </c>
      <c r="W1433" s="29" t="s">
        <v>2194</v>
      </c>
      <c r="X1433" s="30">
        <v>43052</v>
      </c>
      <c r="Y1433" s="26">
        <v>2017060093032</v>
      </c>
      <c r="Z1433" s="29" t="s">
        <v>2194</v>
      </c>
      <c r="AA1433" s="33">
        <f t="shared" si="23"/>
        <v>1</v>
      </c>
      <c r="AB1433" s="31" t="s">
        <v>2131</v>
      </c>
      <c r="AC1433" s="32" t="s">
        <v>360</v>
      </c>
      <c r="AD1433" s="32" t="s">
        <v>47</v>
      </c>
      <c r="AE1433" s="22" t="s">
        <v>2177</v>
      </c>
      <c r="AF1433" s="26" t="s">
        <v>53</v>
      </c>
      <c r="AG1433" s="22" t="s">
        <v>4847</v>
      </c>
    </row>
    <row r="1434" spans="1:33" ht="120" x14ac:dyDescent="0.25">
      <c r="A1434" s="20" t="s">
        <v>1813</v>
      </c>
      <c r="B1434" s="21">
        <v>50193000</v>
      </c>
      <c r="C1434" s="22" t="s">
        <v>2195</v>
      </c>
      <c r="D1434" s="36">
        <v>43049</v>
      </c>
      <c r="E1434" s="21" t="s">
        <v>5370</v>
      </c>
      <c r="F1434" s="23" t="s">
        <v>4091</v>
      </c>
      <c r="G1434" s="23" t="s">
        <v>3665</v>
      </c>
      <c r="H1434" s="24">
        <v>100792000</v>
      </c>
      <c r="I1434" s="25">
        <v>100792000</v>
      </c>
      <c r="J1434" s="23" t="s">
        <v>57</v>
      </c>
      <c r="K1434" s="23" t="s">
        <v>5371</v>
      </c>
      <c r="L1434" s="22" t="s">
        <v>1815</v>
      </c>
      <c r="M1434" s="22" t="s">
        <v>1816</v>
      </c>
      <c r="N1434" s="22">
        <v>3835465</v>
      </c>
      <c r="O1434" s="22" t="s">
        <v>1817</v>
      </c>
      <c r="P1434" s="26" t="s">
        <v>1818</v>
      </c>
      <c r="Q1434" s="26" t="s">
        <v>2175</v>
      </c>
      <c r="R1434" s="26" t="s">
        <v>1820</v>
      </c>
      <c r="S1434" s="27" t="s">
        <v>1821</v>
      </c>
      <c r="T1434" s="26" t="s">
        <v>2175</v>
      </c>
      <c r="U1434" s="26" t="s">
        <v>1822</v>
      </c>
      <c r="V1434" s="28" t="s">
        <v>2196</v>
      </c>
      <c r="W1434" s="29" t="s">
        <v>2196</v>
      </c>
      <c r="X1434" s="30">
        <v>43052</v>
      </c>
      <c r="Y1434" s="26">
        <v>2017060093032</v>
      </c>
      <c r="Z1434" s="29" t="s">
        <v>2196</v>
      </c>
      <c r="AA1434" s="33">
        <f t="shared" si="23"/>
        <v>1</v>
      </c>
      <c r="AB1434" s="31" t="s">
        <v>2134</v>
      </c>
      <c r="AC1434" s="32" t="s">
        <v>360</v>
      </c>
      <c r="AD1434" s="32" t="s">
        <v>47</v>
      </c>
      <c r="AE1434" s="22" t="s">
        <v>2177</v>
      </c>
      <c r="AF1434" s="26" t="s">
        <v>53</v>
      </c>
      <c r="AG1434" s="22" t="s">
        <v>4847</v>
      </c>
    </row>
    <row r="1435" spans="1:33" ht="120" x14ac:dyDescent="0.25">
      <c r="A1435" s="20" t="s">
        <v>1813</v>
      </c>
      <c r="B1435" s="21">
        <v>50193000</v>
      </c>
      <c r="C1435" s="22" t="s">
        <v>2197</v>
      </c>
      <c r="D1435" s="36">
        <v>43049</v>
      </c>
      <c r="E1435" s="21" t="s">
        <v>5370</v>
      </c>
      <c r="F1435" s="23" t="s">
        <v>4091</v>
      </c>
      <c r="G1435" s="23" t="s">
        <v>3665</v>
      </c>
      <c r="H1435" s="24">
        <v>46190600</v>
      </c>
      <c r="I1435" s="25">
        <v>46190600</v>
      </c>
      <c r="J1435" s="23" t="s">
        <v>57</v>
      </c>
      <c r="K1435" s="23" t="s">
        <v>5371</v>
      </c>
      <c r="L1435" s="22" t="s">
        <v>1815</v>
      </c>
      <c r="M1435" s="22" t="s">
        <v>1816</v>
      </c>
      <c r="N1435" s="22">
        <v>3835465</v>
      </c>
      <c r="O1435" s="22" t="s">
        <v>1817</v>
      </c>
      <c r="P1435" s="26" t="s">
        <v>1818</v>
      </c>
      <c r="Q1435" s="26" t="s">
        <v>2175</v>
      </c>
      <c r="R1435" s="26" t="s">
        <v>1820</v>
      </c>
      <c r="S1435" s="27" t="s">
        <v>1821</v>
      </c>
      <c r="T1435" s="26" t="s">
        <v>2175</v>
      </c>
      <c r="U1435" s="26" t="s">
        <v>1822</v>
      </c>
      <c r="V1435" s="28" t="s">
        <v>2198</v>
      </c>
      <c r="W1435" s="29" t="s">
        <v>2198</v>
      </c>
      <c r="X1435" s="30">
        <v>43052</v>
      </c>
      <c r="Y1435" s="26">
        <v>2017060093032</v>
      </c>
      <c r="Z1435" s="29" t="s">
        <v>2198</v>
      </c>
      <c r="AA1435" s="33">
        <f t="shared" si="23"/>
        <v>1</v>
      </c>
      <c r="AB1435" s="31" t="s">
        <v>2199</v>
      </c>
      <c r="AC1435" s="32" t="s">
        <v>360</v>
      </c>
      <c r="AD1435" s="32" t="s">
        <v>47</v>
      </c>
      <c r="AE1435" s="22" t="s">
        <v>2177</v>
      </c>
      <c r="AF1435" s="26" t="s">
        <v>53</v>
      </c>
      <c r="AG1435" s="22" t="s">
        <v>4847</v>
      </c>
    </row>
    <row r="1436" spans="1:33" ht="120" x14ac:dyDescent="0.25">
      <c r="A1436" s="20" t="s">
        <v>1813</v>
      </c>
      <c r="B1436" s="21">
        <v>50193000</v>
      </c>
      <c r="C1436" s="22" t="s">
        <v>2200</v>
      </c>
      <c r="D1436" s="36">
        <v>43049</v>
      </c>
      <c r="E1436" s="21" t="s">
        <v>5370</v>
      </c>
      <c r="F1436" s="23" t="s">
        <v>4091</v>
      </c>
      <c r="G1436" s="23" t="s">
        <v>3665</v>
      </c>
      <c r="H1436" s="24">
        <v>59397300</v>
      </c>
      <c r="I1436" s="25">
        <v>59397300</v>
      </c>
      <c r="J1436" s="23" t="s">
        <v>57</v>
      </c>
      <c r="K1436" s="23" t="s">
        <v>5371</v>
      </c>
      <c r="L1436" s="22" t="s">
        <v>1815</v>
      </c>
      <c r="M1436" s="22" t="s">
        <v>1816</v>
      </c>
      <c r="N1436" s="22">
        <v>3835465</v>
      </c>
      <c r="O1436" s="22" t="s">
        <v>1817</v>
      </c>
      <c r="P1436" s="26" t="s">
        <v>1818</v>
      </c>
      <c r="Q1436" s="26" t="s">
        <v>2175</v>
      </c>
      <c r="R1436" s="26" t="s">
        <v>1820</v>
      </c>
      <c r="S1436" s="27" t="s">
        <v>1821</v>
      </c>
      <c r="T1436" s="26" t="s">
        <v>2175</v>
      </c>
      <c r="U1436" s="26" t="s">
        <v>1822</v>
      </c>
      <c r="V1436" s="28" t="s">
        <v>2201</v>
      </c>
      <c r="W1436" s="29" t="s">
        <v>2201</v>
      </c>
      <c r="X1436" s="30">
        <v>43052</v>
      </c>
      <c r="Y1436" s="26">
        <v>2017060093032</v>
      </c>
      <c r="Z1436" s="29" t="s">
        <v>2201</v>
      </c>
      <c r="AA1436" s="33">
        <f t="shared" si="23"/>
        <v>1</v>
      </c>
      <c r="AB1436" s="31" t="s">
        <v>2158</v>
      </c>
      <c r="AC1436" s="32" t="s">
        <v>360</v>
      </c>
      <c r="AD1436" s="32" t="s">
        <v>47</v>
      </c>
      <c r="AE1436" s="22" t="s">
        <v>2177</v>
      </c>
      <c r="AF1436" s="26" t="s">
        <v>53</v>
      </c>
      <c r="AG1436" s="22" t="s">
        <v>4847</v>
      </c>
    </row>
    <row r="1437" spans="1:33" ht="120" x14ac:dyDescent="0.25">
      <c r="A1437" s="20" t="s">
        <v>1813</v>
      </c>
      <c r="B1437" s="21">
        <v>50193000</v>
      </c>
      <c r="C1437" s="22" t="s">
        <v>2202</v>
      </c>
      <c r="D1437" s="36">
        <v>43049</v>
      </c>
      <c r="E1437" s="21" t="s">
        <v>5370</v>
      </c>
      <c r="F1437" s="23" t="s">
        <v>4091</v>
      </c>
      <c r="G1437" s="23" t="s">
        <v>3665</v>
      </c>
      <c r="H1437" s="24">
        <v>256362000</v>
      </c>
      <c r="I1437" s="25">
        <v>256362000</v>
      </c>
      <c r="J1437" s="23" t="s">
        <v>57</v>
      </c>
      <c r="K1437" s="23" t="s">
        <v>5371</v>
      </c>
      <c r="L1437" s="22" t="s">
        <v>1815</v>
      </c>
      <c r="M1437" s="22" t="s">
        <v>1816</v>
      </c>
      <c r="N1437" s="22">
        <v>3835465</v>
      </c>
      <c r="O1437" s="22" t="s">
        <v>1817</v>
      </c>
      <c r="P1437" s="26" t="s">
        <v>1818</v>
      </c>
      <c r="Q1437" s="26" t="s">
        <v>2175</v>
      </c>
      <c r="R1437" s="26" t="s">
        <v>1820</v>
      </c>
      <c r="S1437" s="27" t="s">
        <v>1821</v>
      </c>
      <c r="T1437" s="26" t="s">
        <v>2175</v>
      </c>
      <c r="U1437" s="26" t="s">
        <v>1822</v>
      </c>
      <c r="V1437" s="28" t="s">
        <v>2203</v>
      </c>
      <c r="W1437" s="29" t="s">
        <v>2203</v>
      </c>
      <c r="X1437" s="30">
        <v>43052</v>
      </c>
      <c r="Y1437" s="26">
        <v>2017060093032</v>
      </c>
      <c r="Z1437" s="29" t="s">
        <v>2203</v>
      </c>
      <c r="AA1437" s="33">
        <f t="shared" si="23"/>
        <v>1</v>
      </c>
      <c r="AB1437" s="31" t="s">
        <v>2164</v>
      </c>
      <c r="AC1437" s="32" t="s">
        <v>360</v>
      </c>
      <c r="AD1437" s="32" t="s">
        <v>47</v>
      </c>
      <c r="AE1437" s="22" t="s">
        <v>2177</v>
      </c>
      <c r="AF1437" s="26" t="s">
        <v>53</v>
      </c>
      <c r="AG1437" s="22" t="s">
        <v>4847</v>
      </c>
    </row>
    <row r="1438" spans="1:33" ht="90" x14ac:dyDescent="0.25">
      <c r="A1438" s="20" t="s">
        <v>1813</v>
      </c>
      <c r="B1438" s="21">
        <v>85151603</v>
      </c>
      <c r="C1438" s="22" t="s">
        <v>2204</v>
      </c>
      <c r="D1438" s="36">
        <v>43049</v>
      </c>
      <c r="E1438" s="21" t="s">
        <v>5372</v>
      </c>
      <c r="F1438" s="23" t="s">
        <v>4091</v>
      </c>
      <c r="G1438" s="23" t="s">
        <v>3665</v>
      </c>
      <c r="H1438" s="24">
        <v>118817520</v>
      </c>
      <c r="I1438" s="25">
        <v>118817520</v>
      </c>
      <c r="J1438" s="23" t="s">
        <v>57</v>
      </c>
      <c r="K1438" s="23" t="s">
        <v>5371</v>
      </c>
      <c r="L1438" s="22" t="s">
        <v>1815</v>
      </c>
      <c r="M1438" s="22" t="s">
        <v>1816</v>
      </c>
      <c r="N1438" s="22">
        <v>3835465</v>
      </c>
      <c r="O1438" s="22" t="s">
        <v>1817</v>
      </c>
      <c r="P1438" s="26" t="s">
        <v>1818</v>
      </c>
      <c r="Q1438" s="26" t="s">
        <v>2205</v>
      </c>
      <c r="R1438" s="26" t="s">
        <v>2206</v>
      </c>
      <c r="S1438" s="27" t="s">
        <v>2207</v>
      </c>
      <c r="T1438" s="26" t="s">
        <v>2205</v>
      </c>
      <c r="U1438" s="26" t="s">
        <v>2208</v>
      </c>
      <c r="V1438" s="28">
        <v>7927</v>
      </c>
      <c r="W1438" s="29">
        <v>7927</v>
      </c>
      <c r="X1438" s="30">
        <v>43048</v>
      </c>
      <c r="Y1438" s="26">
        <v>2017060093032</v>
      </c>
      <c r="Z1438" s="29">
        <v>4600007771</v>
      </c>
      <c r="AA1438" s="33">
        <f t="shared" si="23"/>
        <v>1</v>
      </c>
      <c r="AB1438" s="31" t="s">
        <v>2158</v>
      </c>
      <c r="AC1438" s="32" t="s">
        <v>360</v>
      </c>
      <c r="AD1438" s="32" t="s">
        <v>47</v>
      </c>
      <c r="AE1438" s="22" t="s">
        <v>2209</v>
      </c>
      <c r="AF1438" s="26" t="s">
        <v>53</v>
      </c>
      <c r="AG1438" s="22" t="s">
        <v>4847</v>
      </c>
    </row>
    <row r="1439" spans="1:33" ht="75" x14ac:dyDescent="0.25">
      <c r="A1439" s="20" t="s">
        <v>1813</v>
      </c>
      <c r="B1439" s="21">
        <v>85151603</v>
      </c>
      <c r="C1439" s="22" t="s">
        <v>2210</v>
      </c>
      <c r="D1439" s="36">
        <v>43049</v>
      </c>
      <c r="E1439" s="21" t="s">
        <v>5372</v>
      </c>
      <c r="F1439" s="23" t="s">
        <v>4091</v>
      </c>
      <c r="G1439" s="23" t="s">
        <v>3665</v>
      </c>
      <c r="H1439" s="24">
        <v>119381264</v>
      </c>
      <c r="I1439" s="25">
        <v>119381264</v>
      </c>
      <c r="J1439" s="23" t="s">
        <v>57</v>
      </c>
      <c r="K1439" s="23" t="s">
        <v>5371</v>
      </c>
      <c r="L1439" s="22" t="s">
        <v>1815</v>
      </c>
      <c r="M1439" s="22" t="s">
        <v>1816</v>
      </c>
      <c r="N1439" s="22">
        <v>3835465</v>
      </c>
      <c r="O1439" s="22" t="s">
        <v>1817</v>
      </c>
      <c r="P1439" s="26" t="s">
        <v>1818</v>
      </c>
      <c r="Q1439" s="26" t="s">
        <v>2205</v>
      </c>
      <c r="R1439" s="26" t="s">
        <v>2206</v>
      </c>
      <c r="S1439" s="27" t="s">
        <v>2207</v>
      </c>
      <c r="T1439" s="26" t="s">
        <v>2205</v>
      </c>
      <c r="U1439" s="26" t="s">
        <v>2208</v>
      </c>
      <c r="V1439" s="28">
        <v>7928</v>
      </c>
      <c r="W1439" s="29">
        <v>7928</v>
      </c>
      <c r="X1439" s="30">
        <v>43048</v>
      </c>
      <c r="Y1439" s="26">
        <v>2017060093032</v>
      </c>
      <c r="Z1439" s="29">
        <v>4600007781</v>
      </c>
      <c r="AA1439" s="33">
        <f t="shared" si="23"/>
        <v>1</v>
      </c>
      <c r="AB1439" s="31" t="s">
        <v>2211</v>
      </c>
      <c r="AC1439" s="32" t="s">
        <v>360</v>
      </c>
      <c r="AD1439" s="32" t="s">
        <v>47</v>
      </c>
      <c r="AE1439" s="22" t="s">
        <v>2209</v>
      </c>
      <c r="AF1439" s="26" t="s">
        <v>53</v>
      </c>
      <c r="AG1439" s="22" t="s">
        <v>4847</v>
      </c>
    </row>
    <row r="1440" spans="1:33" ht="75" x14ac:dyDescent="0.25">
      <c r="A1440" s="20" t="s">
        <v>1813</v>
      </c>
      <c r="B1440" s="21">
        <v>85151603</v>
      </c>
      <c r="C1440" s="22" t="s">
        <v>2212</v>
      </c>
      <c r="D1440" s="36">
        <v>43049</v>
      </c>
      <c r="E1440" s="21" t="s">
        <v>5372</v>
      </c>
      <c r="F1440" s="23" t="s">
        <v>4091</v>
      </c>
      <c r="G1440" s="23" t="s">
        <v>3665</v>
      </c>
      <c r="H1440" s="24">
        <v>68050000</v>
      </c>
      <c r="I1440" s="25">
        <v>68050000</v>
      </c>
      <c r="J1440" s="23" t="s">
        <v>57</v>
      </c>
      <c r="K1440" s="23" t="s">
        <v>5371</v>
      </c>
      <c r="L1440" s="22" t="s">
        <v>1815</v>
      </c>
      <c r="M1440" s="22" t="s">
        <v>1816</v>
      </c>
      <c r="N1440" s="22">
        <v>3835465</v>
      </c>
      <c r="O1440" s="22" t="s">
        <v>1817</v>
      </c>
      <c r="P1440" s="26" t="s">
        <v>1818</v>
      </c>
      <c r="Q1440" s="26" t="s">
        <v>2205</v>
      </c>
      <c r="R1440" s="26" t="s">
        <v>2206</v>
      </c>
      <c r="S1440" s="27" t="s">
        <v>2207</v>
      </c>
      <c r="T1440" s="26" t="s">
        <v>2205</v>
      </c>
      <c r="U1440" s="26" t="s">
        <v>2208</v>
      </c>
      <c r="V1440" s="28">
        <v>7925</v>
      </c>
      <c r="W1440" s="29">
        <v>7925</v>
      </c>
      <c r="X1440" s="30">
        <v>43048</v>
      </c>
      <c r="Y1440" s="26">
        <v>2017060093032</v>
      </c>
      <c r="Z1440" s="29">
        <v>4600007786</v>
      </c>
      <c r="AA1440" s="33">
        <f t="shared" si="23"/>
        <v>1</v>
      </c>
      <c r="AB1440" s="31" t="s">
        <v>2128</v>
      </c>
      <c r="AC1440" s="32" t="s">
        <v>360</v>
      </c>
      <c r="AD1440" s="32" t="s">
        <v>47</v>
      </c>
      <c r="AE1440" s="22" t="s">
        <v>2209</v>
      </c>
      <c r="AF1440" s="26" t="s">
        <v>53</v>
      </c>
      <c r="AG1440" s="22" t="s">
        <v>4847</v>
      </c>
    </row>
    <row r="1441" spans="1:34" ht="75" x14ac:dyDescent="0.25">
      <c r="A1441" s="20" t="s">
        <v>1813</v>
      </c>
      <c r="B1441" s="21">
        <v>85151603</v>
      </c>
      <c r="C1441" s="22" t="s">
        <v>2213</v>
      </c>
      <c r="D1441" s="36">
        <v>43049</v>
      </c>
      <c r="E1441" s="21" t="s">
        <v>5372</v>
      </c>
      <c r="F1441" s="23" t="s">
        <v>4091</v>
      </c>
      <c r="G1441" s="23" t="s">
        <v>3665</v>
      </c>
      <c r="H1441" s="24">
        <v>133200048</v>
      </c>
      <c r="I1441" s="25">
        <v>133200048</v>
      </c>
      <c r="J1441" s="23" t="s">
        <v>57</v>
      </c>
      <c r="K1441" s="23" t="s">
        <v>5371</v>
      </c>
      <c r="L1441" s="22" t="s">
        <v>1815</v>
      </c>
      <c r="M1441" s="22" t="s">
        <v>1816</v>
      </c>
      <c r="N1441" s="22">
        <v>3835465</v>
      </c>
      <c r="O1441" s="22" t="s">
        <v>1817</v>
      </c>
      <c r="P1441" s="26" t="s">
        <v>1818</v>
      </c>
      <c r="Q1441" s="26" t="s">
        <v>2205</v>
      </c>
      <c r="R1441" s="26" t="s">
        <v>2206</v>
      </c>
      <c r="S1441" s="27" t="s">
        <v>2207</v>
      </c>
      <c r="T1441" s="26" t="s">
        <v>2205</v>
      </c>
      <c r="U1441" s="26" t="s">
        <v>2208</v>
      </c>
      <c r="V1441" s="28">
        <v>7924</v>
      </c>
      <c r="W1441" s="29">
        <v>7924</v>
      </c>
      <c r="X1441" s="30">
        <v>43048</v>
      </c>
      <c r="Y1441" s="26">
        <v>2017060093032</v>
      </c>
      <c r="Z1441" s="29">
        <v>4600007827</v>
      </c>
      <c r="AA1441" s="33">
        <f t="shared" si="23"/>
        <v>1</v>
      </c>
      <c r="AB1441" s="31" t="s">
        <v>2214</v>
      </c>
      <c r="AC1441" s="32" t="s">
        <v>360</v>
      </c>
      <c r="AD1441" s="32" t="s">
        <v>47</v>
      </c>
      <c r="AE1441" s="22" t="s">
        <v>2209</v>
      </c>
      <c r="AF1441" s="26" t="s">
        <v>53</v>
      </c>
      <c r="AG1441" s="22" t="s">
        <v>4847</v>
      </c>
    </row>
    <row r="1442" spans="1:34" ht="75" x14ac:dyDescent="0.25">
      <c r="A1442" s="20" t="s">
        <v>1813</v>
      </c>
      <c r="B1442" s="21">
        <v>85151603</v>
      </c>
      <c r="C1442" s="22" t="s">
        <v>2215</v>
      </c>
      <c r="D1442" s="36">
        <v>43049</v>
      </c>
      <c r="E1442" s="21" t="s">
        <v>5372</v>
      </c>
      <c r="F1442" s="23" t="s">
        <v>4091</v>
      </c>
      <c r="G1442" s="23" t="s">
        <v>3665</v>
      </c>
      <c r="H1442" s="24">
        <v>98225616</v>
      </c>
      <c r="I1442" s="25">
        <v>98225616</v>
      </c>
      <c r="J1442" s="23" t="s">
        <v>57</v>
      </c>
      <c r="K1442" s="23" t="s">
        <v>5371</v>
      </c>
      <c r="L1442" s="22" t="s">
        <v>1815</v>
      </c>
      <c r="M1442" s="22" t="s">
        <v>1816</v>
      </c>
      <c r="N1442" s="22">
        <v>3835465</v>
      </c>
      <c r="O1442" s="22" t="s">
        <v>1817</v>
      </c>
      <c r="P1442" s="26" t="s">
        <v>1818</v>
      </c>
      <c r="Q1442" s="26" t="s">
        <v>2205</v>
      </c>
      <c r="R1442" s="26" t="s">
        <v>2206</v>
      </c>
      <c r="S1442" s="27" t="s">
        <v>2207</v>
      </c>
      <c r="T1442" s="26" t="s">
        <v>2205</v>
      </c>
      <c r="U1442" s="26" t="s">
        <v>2208</v>
      </c>
      <c r="V1442" s="28">
        <v>7923</v>
      </c>
      <c r="W1442" s="29">
        <v>7923</v>
      </c>
      <c r="X1442" s="30">
        <v>43048</v>
      </c>
      <c r="Y1442" s="26">
        <v>2017060093032</v>
      </c>
      <c r="Z1442" s="29">
        <v>4600007817</v>
      </c>
      <c r="AA1442" s="33">
        <f t="shared" si="23"/>
        <v>1</v>
      </c>
      <c r="AB1442" s="31" t="s">
        <v>2116</v>
      </c>
      <c r="AC1442" s="32" t="s">
        <v>360</v>
      </c>
      <c r="AD1442" s="32" t="s">
        <v>47</v>
      </c>
      <c r="AE1442" s="22" t="s">
        <v>2209</v>
      </c>
      <c r="AF1442" s="26" t="s">
        <v>53</v>
      </c>
      <c r="AG1442" s="22" t="s">
        <v>4847</v>
      </c>
    </row>
    <row r="1443" spans="1:34" ht="150" x14ac:dyDescent="0.25">
      <c r="A1443" s="20" t="s">
        <v>1813</v>
      </c>
      <c r="B1443" s="21">
        <v>80801015</v>
      </c>
      <c r="C1443" s="22" t="s">
        <v>2216</v>
      </c>
      <c r="D1443" s="36">
        <v>43102</v>
      </c>
      <c r="E1443" s="21" t="s">
        <v>5373</v>
      </c>
      <c r="F1443" s="23" t="s">
        <v>4091</v>
      </c>
      <c r="G1443" s="23" t="s">
        <v>3665</v>
      </c>
      <c r="H1443" s="24">
        <v>1099581129</v>
      </c>
      <c r="I1443" s="25">
        <v>1099581129</v>
      </c>
      <c r="J1443" s="23" t="s">
        <v>57</v>
      </c>
      <c r="K1443" s="23" t="s">
        <v>5371</v>
      </c>
      <c r="L1443" s="22" t="s">
        <v>1815</v>
      </c>
      <c r="M1443" s="22" t="s">
        <v>1816</v>
      </c>
      <c r="N1443" s="22">
        <v>3835465</v>
      </c>
      <c r="O1443" s="22" t="s">
        <v>1817</v>
      </c>
      <c r="P1443" s="26" t="s">
        <v>1818</v>
      </c>
      <c r="Q1443" s="26" t="s">
        <v>2217</v>
      </c>
      <c r="R1443" s="26" t="s">
        <v>2218</v>
      </c>
      <c r="S1443" s="27">
        <v>20158001</v>
      </c>
      <c r="T1443" s="26" t="s">
        <v>2219</v>
      </c>
      <c r="U1443" s="26" t="s">
        <v>2220</v>
      </c>
      <c r="V1443" s="28" t="s">
        <v>2221</v>
      </c>
      <c r="W1443" s="29" t="s">
        <v>2221</v>
      </c>
      <c r="X1443" s="30">
        <v>43053</v>
      </c>
      <c r="Y1443" s="26">
        <v>2017060093032</v>
      </c>
      <c r="Z1443" s="29" t="s">
        <v>2221</v>
      </c>
      <c r="AA1443" s="33">
        <f t="shared" si="23"/>
        <v>1</v>
      </c>
      <c r="AB1443" s="31" t="s">
        <v>2222</v>
      </c>
      <c r="AC1443" s="32" t="s">
        <v>360</v>
      </c>
      <c r="AD1443" s="32" t="s">
        <v>47</v>
      </c>
      <c r="AE1443" s="22" t="s">
        <v>2223</v>
      </c>
      <c r="AF1443" s="26" t="s">
        <v>53</v>
      </c>
      <c r="AG1443" s="22" t="s">
        <v>4847</v>
      </c>
    </row>
    <row r="1444" spans="1:34" ht="90" x14ac:dyDescent="0.25">
      <c r="A1444" s="20" t="s">
        <v>1813</v>
      </c>
      <c r="B1444" s="21">
        <v>80161500</v>
      </c>
      <c r="C1444" s="22" t="s">
        <v>2224</v>
      </c>
      <c r="D1444" s="36">
        <v>43102</v>
      </c>
      <c r="E1444" s="21" t="s">
        <v>5374</v>
      </c>
      <c r="F1444" s="23" t="s">
        <v>4091</v>
      </c>
      <c r="G1444" s="23" t="s">
        <v>3665</v>
      </c>
      <c r="H1444" s="24">
        <v>2509158203</v>
      </c>
      <c r="I1444" s="25">
        <v>2509158203</v>
      </c>
      <c r="J1444" s="23" t="s">
        <v>57</v>
      </c>
      <c r="K1444" s="23" t="s">
        <v>5371</v>
      </c>
      <c r="L1444" s="22" t="s">
        <v>1815</v>
      </c>
      <c r="M1444" s="22" t="s">
        <v>1816</v>
      </c>
      <c r="N1444" s="22">
        <v>3835465</v>
      </c>
      <c r="O1444" s="22" t="s">
        <v>1817</v>
      </c>
      <c r="P1444" s="26" t="s">
        <v>1818</v>
      </c>
      <c r="Q1444" s="26" t="s">
        <v>2225</v>
      </c>
      <c r="R1444" s="26" t="s">
        <v>2226</v>
      </c>
      <c r="S1444" s="27" t="s">
        <v>1821</v>
      </c>
      <c r="T1444" s="26" t="s">
        <v>2227</v>
      </c>
      <c r="U1444" s="26" t="s">
        <v>2228</v>
      </c>
      <c r="V1444" s="28" t="s">
        <v>2229</v>
      </c>
      <c r="W1444" s="29" t="s">
        <v>2229</v>
      </c>
      <c r="X1444" s="30">
        <v>43053</v>
      </c>
      <c r="Y1444" s="26">
        <v>2017060093032</v>
      </c>
      <c r="Z1444" s="29" t="s">
        <v>2229</v>
      </c>
      <c r="AA1444" s="33">
        <f t="shared" si="23"/>
        <v>1</v>
      </c>
      <c r="AB1444" s="31" t="s">
        <v>2230</v>
      </c>
      <c r="AC1444" s="32" t="s">
        <v>360</v>
      </c>
      <c r="AD1444" s="32" t="s">
        <v>47</v>
      </c>
      <c r="AE1444" s="22" t="s">
        <v>2231</v>
      </c>
      <c r="AF1444" s="26" t="s">
        <v>53</v>
      </c>
      <c r="AG1444" s="22" t="s">
        <v>4847</v>
      </c>
    </row>
    <row r="1445" spans="1:34" ht="45" x14ac:dyDescent="0.25">
      <c r="A1445" s="20" t="s">
        <v>1813</v>
      </c>
      <c r="B1445" s="21">
        <v>90121500</v>
      </c>
      <c r="C1445" s="22" t="s">
        <v>5375</v>
      </c>
      <c r="D1445" s="36">
        <v>43011</v>
      </c>
      <c r="E1445" s="21" t="s">
        <v>5376</v>
      </c>
      <c r="F1445" s="23" t="s">
        <v>4091</v>
      </c>
      <c r="G1445" s="23" t="s">
        <v>3665</v>
      </c>
      <c r="H1445" s="24">
        <v>10000000</v>
      </c>
      <c r="I1445" s="25">
        <v>10000000</v>
      </c>
      <c r="J1445" s="23" t="s">
        <v>57</v>
      </c>
      <c r="K1445" s="23" t="s">
        <v>5371</v>
      </c>
      <c r="L1445" s="22" t="s">
        <v>5377</v>
      </c>
      <c r="M1445" s="22" t="s">
        <v>1816</v>
      </c>
      <c r="N1445" s="22" t="s">
        <v>1105</v>
      </c>
      <c r="O1445" s="22" t="s">
        <v>5378</v>
      </c>
      <c r="P1445" s="26"/>
      <c r="Q1445" s="26"/>
      <c r="R1445" s="26"/>
      <c r="S1445" s="27"/>
      <c r="T1445" s="26"/>
      <c r="U1445" s="26"/>
      <c r="V1445" s="28">
        <v>7571</v>
      </c>
      <c r="W1445" s="29">
        <v>7571</v>
      </c>
      <c r="X1445" s="30">
        <v>43013</v>
      </c>
      <c r="Y1445" s="26">
        <v>2017060092935</v>
      </c>
      <c r="Z1445" s="29">
        <v>4600007506</v>
      </c>
      <c r="AA1445" s="33">
        <f t="shared" si="23"/>
        <v>1</v>
      </c>
      <c r="AB1445" s="31" t="s">
        <v>4294</v>
      </c>
      <c r="AC1445" s="32" t="s">
        <v>360</v>
      </c>
      <c r="AD1445" s="32" t="s">
        <v>47</v>
      </c>
      <c r="AE1445" s="22" t="s">
        <v>5379</v>
      </c>
      <c r="AF1445" s="26" t="s">
        <v>53</v>
      </c>
      <c r="AG1445" s="22" t="s">
        <v>4847</v>
      </c>
    </row>
    <row r="1446" spans="1:34" ht="75" x14ac:dyDescent="0.25">
      <c r="A1446" s="20" t="s">
        <v>1813</v>
      </c>
      <c r="B1446" s="21">
        <v>85151603</v>
      </c>
      <c r="C1446" s="22" t="s">
        <v>5380</v>
      </c>
      <c r="D1446" s="36">
        <v>42979</v>
      </c>
      <c r="E1446" s="21" t="s">
        <v>5204</v>
      </c>
      <c r="F1446" s="23" t="s">
        <v>4091</v>
      </c>
      <c r="G1446" s="23" t="s">
        <v>3665</v>
      </c>
      <c r="H1446" s="24">
        <v>222945052</v>
      </c>
      <c r="I1446" s="25">
        <v>222945052</v>
      </c>
      <c r="J1446" s="23" t="s">
        <v>3579</v>
      </c>
      <c r="K1446" s="23" t="s">
        <v>47</v>
      </c>
      <c r="L1446" s="22" t="s">
        <v>1815</v>
      </c>
      <c r="M1446" s="22" t="s">
        <v>1816</v>
      </c>
      <c r="N1446" s="22">
        <v>3835465</v>
      </c>
      <c r="O1446" s="22" t="s">
        <v>1817</v>
      </c>
      <c r="P1446" s="26" t="s">
        <v>1818</v>
      </c>
      <c r="Q1446" s="26" t="s">
        <v>2205</v>
      </c>
      <c r="R1446" s="26" t="s">
        <v>2206</v>
      </c>
      <c r="S1446" s="27" t="s">
        <v>2207</v>
      </c>
      <c r="T1446" s="26" t="s">
        <v>2205</v>
      </c>
      <c r="U1446" s="26" t="s">
        <v>2208</v>
      </c>
      <c r="V1446" s="28">
        <v>7474</v>
      </c>
      <c r="W1446" s="29">
        <v>7474</v>
      </c>
      <c r="X1446" s="30">
        <v>42972</v>
      </c>
      <c r="Y1446" s="26">
        <v>2017060093032</v>
      </c>
      <c r="Z1446" s="29">
        <v>4600007285</v>
      </c>
      <c r="AA1446" s="33">
        <f t="shared" si="23"/>
        <v>1</v>
      </c>
      <c r="AB1446" s="31" t="s">
        <v>2189</v>
      </c>
      <c r="AC1446" s="32" t="s">
        <v>360</v>
      </c>
      <c r="AD1446" s="32" t="s">
        <v>5381</v>
      </c>
      <c r="AE1446" s="22" t="s">
        <v>2209</v>
      </c>
      <c r="AF1446" s="26" t="s">
        <v>53</v>
      </c>
      <c r="AG1446" s="22" t="s">
        <v>4847</v>
      </c>
    </row>
    <row r="1447" spans="1:34" ht="60" x14ac:dyDescent="0.25">
      <c r="A1447" s="20" t="s">
        <v>5098</v>
      </c>
      <c r="B1447" s="21">
        <v>77101901</v>
      </c>
      <c r="C1447" s="22" t="s">
        <v>3577</v>
      </c>
      <c r="D1447" s="36">
        <v>43342</v>
      </c>
      <c r="E1447" s="21" t="s">
        <v>3578</v>
      </c>
      <c r="F1447" s="23" t="s">
        <v>4037</v>
      </c>
      <c r="G1447" s="23" t="s">
        <v>5382</v>
      </c>
      <c r="H1447" s="24">
        <v>200000000</v>
      </c>
      <c r="I1447" s="25">
        <v>200000000</v>
      </c>
      <c r="J1447" s="23" t="s">
        <v>3579</v>
      </c>
      <c r="K1447" s="23" t="s">
        <v>47</v>
      </c>
      <c r="L1447" s="22" t="s">
        <v>3580</v>
      </c>
      <c r="M1447" s="22" t="s">
        <v>3223</v>
      </c>
      <c r="N1447" s="22">
        <v>5268</v>
      </c>
      <c r="O1447" s="22" t="s">
        <v>3581</v>
      </c>
      <c r="P1447" s="26" t="s">
        <v>3582</v>
      </c>
      <c r="Q1447" s="26" t="s">
        <v>3583</v>
      </c>
      <c r="R1447" s="26" t="s">
        <v>3582</v>
      </c>
      <c r="S1447" s="27" t="s">
        <v>3584</v>
      </c>
      <c r="T1447" s="26" t="s">
        <v>3583</v>
      </c>
      <c r="U1447" s="26" t="s">
        <v>3585</v>
      </c>
      <c r="V1447" s="28"/>
      <c r="W1447" s="29"/>
      <c r="X1447" s="30"/>
      <c r="Y1447" s="26"/>
      <c r="Z1447" s="29"/>
      <c r="AA1447" s="33" t="str">
        <f t="shared" si="23"/>
        <v/>
      </c>
      <c r="AB1447" s="31"/>
      <c r="AC1447" s="32"/>
      <c r="AD1447" s="32"/>
      <c r="AE1447" s="22"/>
      <c r="AF1447" s="26" t="s">
        <v>3580</v>
      </c>
      <c r="AG1447" s="22" t="s">
        <v>1134</v>
      </c>
      <c r="AH1447" t="s">
        <v>411</v>
      </c>
    </row>
    <row r="1448" spans="1:34" ht="135" x14ac:dyDescent="0.25">
      <c r="A1448" s="20" t="s">
        <v>5098</v>
      </c>
      <c r="B1448" s="21">
        <v>81141601</v>
      </c>
      <c r="C1448" s="22" t="s">
        <v>3590</v>
      </c>
      <c r="D1448" s="36">
        <v>43101</v>
      </c>
      <c r="E1448" s="21" t="s">
        <v>3549</v>
      </c>
      <c r="F1448" s="23" t="s">
        <v>3591</v>
      </c>
      <c r="G1448" s="23" t="s">
        <v>5382</v>
      </c>
      <c r="H1448" s="24">
        <v>200000000</v>
      </c>
      <c r="I1448" s="25">
        <v>200000000</v>
      </c>
      <c r="J1448" s="23" t="s">
        <v>3579</v>
      </c>
      <c r="K1448" s="23" t="s">
        <v>47</v>
      </c>
      <c r="L1448" s="22" t="s">
        <v>3592</v>
      </c>
      <c r="M1448" s="22" t="s">
        <v>3223</v>
      </c>
      <c r="N1448" s="22">
        <v>8635</v>
      </c>
      <c r="O1448" s="22" t="s">
        <v>3593</v>
      </c>
      <c r="P1448" s="26" t="s">
        <v>3586</v>
      </c>
      <c r="Q1448" s="26" t="s">
        <v>3587</v>
      </c>
      <c r="R1448" s="26" t="s">
        <v>3588</v>
      </c>
      <c r="S1448" s="27" t="s">
        <v>3589</v>
      </c>
      <c r="T1448" s="26" t="s">
        <v>3587</v>
      </c>
      <c r="U1448" s="26" t="s">
        <v>3594</v>
      </c>
      <c r="V1448" s="28"/>
      <c r="W1448" s="29"/>
      <c r="X1448" s="30"/>
      <c r="Y1448" s="26"/>
      <c r="Z1448" s="29"/>
      <c r="AA1448" s="33" t="str">
        <f t="shared" si="23"/>
        <v/>
      </c>
      <c r="AB1448" s="31"/>
      <c r="AC1448" s="32"/>
      <c r="AD1448" s="32"/>
      <c r="AE1448" s="22"/>
      <c r="AF1448" s="26" t="s">
        <v>3592</v>
      </c>
      <c r="AG1448" s="22" t="s">
        <v>420</v>
      </c>
      <c r="AH1448" t="s">
        <v>411</v>
      </c>
    </row>
    <row r="1449" spans="1:34" ht="75" x14ac:dyDescent="0.25">
      <c r="A1449" s="20" t="s">
        <v>5098</v>
      </c>
      <c r="B1449" s="21">
        <v>81141601</v>
      </c>
      <c r="C1449" s="22" t="s">
        <v>3595</v>
      </c>
      <c r="D1449" s="36">
        <v>43101</v>
      </c>
      <c r="E1449" s="21" t="s">
        <v>3549</v>
      </c>
      <c r="F1449" s="23" t="s">
        <v>4045</v>
      </c>
      <c r="G1449" s="23" t="s">
        <v>5382</v>
      </c>
      <c r="H1449" s="24">
        <v>200000000</v>
      </c>
      <c r="I1449" s="25">
        <v>100000000</v>
      </c>
      <c r="J1449" s="23" t="s">
        <v>57</v>
      </c>
      <c r="K1449" s="23" t="s">
        <v>3576</v>
      </c>
      <c r="L1449" s="22" t="s">
        <v>3596</v>
      </c>
      <c r="M1449" s="22" t="s">
        <v>3223</v>
      </c>
      <c r="N1449" s="22">
        <v>5115</v>
      </c>
      <c r="O1449" s="22" t="s">
        <v>3597</v>
      </c>
      <c r="P1449" s="26" t="s">
        <v>3586</v>
      </c>
      <c r="Q1449" s="26" t="s">
        <v>3587</v>
      </c>
      <c r="R1449" s="26" t="s">
        <v>3588</v>
      </c>
      <c r="S1449" s="27" t="s">
        <v>3589</v>
      </c>
      <c r="T1449" s="26" t="s">
        <v>3587</v>
      </c>
      <c r="U1449" s="26" t="s">
        <v>3598</v>
      </c>
      <c r="V1449" s="28"/>
      <c r="W1449" s="29"/>
      <c r="X1449" s="30"/>
      <c r="Y1449" s="26"/>
      <c r="Z1449" s="29"/>
      <c r="AA1449" s="33" t="str">
        <f t="shared" si="23"/>
        <v/>
      </c>
      <c r="AB1449" s="31"/>
      <c r="AC1449" s="32"/>
      <c r="AD1449" s="32"/>
      <c r="AE1449" s="22"/>
      <c r="AF1449" s="26" t="s">
        <v>3596</v>
      </c>
      <c r="AG1449" s="22" t="s">
        <v>420</v>
      </c>
      <c r="AH1449" t="s">
        <v>411</v>
      </c>
    </row>
    <row r="1450" spans="1:34" ht="67.5" x14ac:dyDescent="0.25">
      <c r="A1450" s="20" t="s">
        <v>5098</v>
      </c>
      <c r="B1450" s="21">
        <v>81102000</v>
      </c>
      <c r="C1450" s="22" t="s">
        <v>3599</v>
      </c>
      <c r="D1450" s="36">
        <v>43342</v>
      </c>
      <c r="E1450" s="21" t="s">
        <v>3554</v>
      </c>
      <c r="F1450" s="23" t="s">
        <v>4045</v>
      </c>
      <c r="G1450" s="23" t="s">
        <v>5382</v>
      </c>
      <c r="H1450" s="24">
        <v>300000000</v>
      </c>
      <c r="I1450" s="25">
        <v>300000000</v>
      </c>
      <c r="J1450" s="23" t="s">
        <v>3579</v>
      </c>
      <c r="K1450" s="23" t="s">
        <v>47</v>
      </c>
      <c r="L1450" s="22" t="s">
        <v>3580</v>
      </c>
      <c r="M1450" s="22" t="s">
        <v>3223</v>
      </c>
      <c r="N1450" s="22">
        <v>5499</v>
      </c>
      <c r="O1450" s="22" t="s">
        <v>3600</v>
      </c>
      <c r="P1450" s="26" t="s">
        <v>3586</v>
      </c>
      <c r="Q1450" s="26" t="s">
        <v>3587</v>
      </c>
      <c r="R1450" s="26" t="s">
        <v>3588</v>
      </c>
      <c r="S1450" s="27" t="s">
        <v>3589</v>
      </c>
      <c r="T1450" s="26" t="s">
        <v>3587</v>
      </c>
      <c r="U1450" s="26" t="s">
        <v>3601</v>
      </c>
      <c r="V1450" s="28"/>
      <c r="W1450" s="29"/>
      <c r="X1450" s="30"/>
      <c r="Y1450" s="26"/>
      <c r="Z1450" s="29"/>
      <c r="AA1450" s="33" t="str">
        <f t="shared" si="23"/>
        <v/>
      </c>
      <c r="AB1450" s="31"/>
      <c r="AC1450" s="32"/>
      <c r="AD1450" s="32"/>
      <c r="AE1450" s="22"/>
      <c r="AF1450" s="26" t="s">
        <v>3653</v>
      </c>
      <c r="AG1450" s="22" t="s">
        <v>1134</v>
      </c>
      <c r="AH1450" t="s">
        <v>411</v>
      </c>
    </row>
    <row r="1451" spans="1:34" ht="67.5" x14ac:dyDescent="0.25">
      <c r="A1451" s="20" t="s">
        <v>5098</v>
      </c>
      <c r="B1451" s="21">
        <v>78111808</v>
      </c>
      <c r="C1451" s="22" t="s">
        <v>3603</v>
      </c>
      <c r="D1451" s="36">
        <v>43101</v>
      </c>
      <c r="E1451" s="21" t="s">
        <v>3602</v>
      </c>
      <c r="F1451" s="23" t="s">
        <v>3591</v>
      </c>
      <c r="G1451" s="23" t="s">
        <v>5382</v>
      </c>
      <c r="H1451" s="24">
        <v>200000000</v>
      </c>
      <c r="I1451" s="25">
        <v>200000000</v>
      </c>
      <c r="J1451" s="23" t="s">
        <v>3579</v>
      </c>
      <c r="K1451" s="23" t="s">
        <v>47</v>
      </c>
      <c r="L1451" s="22" t="s">
        <v>3604</v>
      </c>
      <c r="M1451" s="22" t="s">
        <v>69</v>
      </c>
      <c r="N1451" s="22" t="s">
        <v>3605</v>
      </c>
      <c r="O1451" s="22" t="s">
        <v>3593</v>
      </c>
      <c r="P1451" s="26" t="s">
        <v>3586</v>
      </c>
      <c r="Q1451" s="26" t="s">
        <v>3587</v>
      </c>
      <c r="R1451" s="26" t="s">
        <v>3588</v>
      </c>
      <c r="S1451" s="27" t="s">
        <v>3589</v>
      </c>
      <c r="T1451" s="26" t="s">
        <v>3587</v>
      </c>
      <c r="U1451" s="26" t="s">
        <v>3606</v>
      </c>
      <c r="V1451" s="28"/>
      <c r="W1451" s="29"/>
      <c r="X1451" s="30"/>
      <c r="Y1451" s="26"/>
      <c r="Z1451" s="29"/>
      <c r="AA1451" s="33" t="str">
        <f t="shared" si="23"/>
        <v/>
      </c>
      <c r="AB1451" s="31"/>
      <c r="AC1451" s="32"/>
      <c r="AD1451" s="32"/>
      <c r="AE1451" s="22"/>
      <c r="AF1451" s="26" t="s">
        <v>3654</v>
      </c>
      <c r="AG1451" s="22" t="s">
        <v>420</v>
      </c>
      <c r="AH1451" t="s">
        <v>411</v>
      </c>
    </row>
    <row r="1452" spans="1:34" ht="67.5" x14ac:dyDescent="0.25">
      <c r="A1452" s="20" t="s">
        <v>5098</v>
      </c>
      <c r="B1452" s="21">
        <v>80111504</v>
      </c>
      <c r="C1452" s="22" t="s">
        <v>3607</v>
      </c>
      <c r="D1452" s="36">
        <v>43101</v>
      </c>
      <c r="E1452" s="21" t="s">
        <v>3602</v>
      </c>
      <c r="F1452" s="23" t="s">
        <v>4045</v>
      </c>
      <c r="G1452" s="23" t="s">
        <v>5382</v>
      </c>
      <c r="H1452" s="24">
        <v>140000000</v>
      </c>
      <c r="I1452" s="25">
        <v>140000000</v>
      </c>
      <c r="J1452" s="23" t="s">
        <v>3579</v>
      </c>
      <c r="K1452" s="23" t="s">
        <v>47</v>
      </c>
      <c r="L1452" s="22" t="s">
        <v>3604</v>
      </c>
      <c r="M1452" s="22" t="s">
        <v>69</v>
      </c>
      <c r="N1452" s="22" t="s">
        <v>3608</v>
      </c>
      <c r="O1452" s="22" t="s">
        <v>3609</v>
      </c>
      <c r="P1452" s="26" t="s">
        <v>3586</v>
      </c>
      <c r="Q1452" s="26" t="s">
        <v>3587</v>
      </c>
      <c r="R1452" s="26" t="s">
        <v>3588</v>
      </c>
      <c r="S1452" s="27" t="s">
        <v>3610</v>
      </c>
      <c r="T1452" s="26" t="s">
        <v>3587</v>
      </c>
      <c r="U1452" s="26" t="s">
        <v>3611</v>
      </c>
      <c r="V1452" s="28"/>
      <c r="W1452" s="29"/>
      <c r="X1452" s="30"/>
      <c r="Y1452" s="26"/>
      <c r="Z1452" s="29"/>
      <c r="AA1452" s="33" t="str">
        <f t="shared" si="23"/>
        <v/>
      </c>
      <c r="AB1452" s="31"/>
      <c r="AC1452" s="32"/>
      <c r="AD1452" s="32"/>
      <c r="AE1452" s="22"/>
      <c r="AF1452" s="26" t="s">
        <v>3654</v>
      </c>
      <c r="AG1452" s="22" t="s">
        <v>420</v>
      </c>
      <c r="AH1452" t="s">
        <v>411</v>
      </c>
    </row>
    <row r="1453" spans="1:34" ht="45" x14ac:dyDescent="0.25">
      <c r="A1453" s="20" t="s">
        <v>5098</v>
      </c>
      <c r="B1453" s="21">
        <v>77111602</v>
      </c>
      <c r="C1453" s="22" t="s">
        <v>3612</v>
      </c>
      <c r="D1453" s="36">
        <v>43342</v>
      </c>
      <c r="E1453" s="21" t="s">
        <v>3554</v>
      </c>
      <c r="F1453" s="23" t="s">
        <v>4037</v>
      </c>
      <c r="G1453" s="23" t="s">
        <v>5382</v>
      </c>
      <c r="H1453" s="24">
        <v>400000000</v>
      </c>
      <c r="I1453" s="25">
        <v>400000000</v>
      </c>
      <c r="J1453" s="23" t="s">
        <v>3579</v>
      </c>
      <c r="K1453" s="23" t="s">
        <v>47</v>
      </c>
      <c r="L1453" s="22" t="s">
        <v>3613</v>
      </c>
      <c r="M1453" s="22" t="s">
        <v>3223</v>
      </c>
      <c r="N1453" s="22">
        <v>5499</v>
      </c>
      <c r="O1453" s="22" t="s">
        <v>3614</v>
      </c>
      <c r="P1453" s="26" t="s">
        <v>3615</v>
      </c>
      <c r="Q1453" s="26" t="s">
        <v>3616</v>
      </c>
      <c r="R1453" s="26" t="s">
        <v>3617</v>
      </c>
      <c r="S1453" s="27" t="s">
        <v>3618</v>
      </c>
      <c r="T1453" s="26" t="s">
        <v>3587</v>
      </c>
      <c r="U1453" s="26" t="s">
        <v>3619</v>
      </c>
      <c r="V1453" s="28"/>
      <c r="W1453" s="29"/>
      <c r="X1453" s="30"/>
      <c r="Y1453" s="26"/>
      <c r="Z1453" s="29"/>
      <c r="AA1453" s="33" t="str">
        <f t="shared" si="23"/>
        <v/>
      </c>
      <c r="AB1453" s="31"/>
      <c r="AC1453" s="32"/>
      <c r="AD1453" s="32"/>
      <c r="AE1453" s="22"/>
      <c r="AF1453" s="26" t="s">
        <v>3613</v>
      </c>
      <c r="AG1453" s="22" t="s">
        <v>53</v>
      </c>
      <c r="AH1453" t="s">
        <v>411</v>
      </c>
    </row>
    <row r="1454" spans="1:34" ht="75" x14ac:dyDescent="0.25">
      <c r="A1454" s="20" t="s">
        <v>5098</v>
      </c>
      <c r="B1454" s="21" t="s">
        <v>3620</v>
      </c>
      <c r="C1454" s="22" t="s">
        <v>3621</v>
      </c>
      <c r="D1454" s="36">
        <v>43342</v>
      </c>
      <c r="E1454" s="21" t="s">
        <v>3554</v>
      </c>
      <c r="F1454" s="23" t="s">
        <v>4037</v>
      </c>
      <c r="G1454" s="23" t="s">
        <v>5382</v>
      </c>
      <c r="H1454" s="24">
        <v>270000000</v>
      </c>
      <c r="I1454" s="25">
        <v>270000000</v>
      </c>
      <c r="J1454" s="23" t="s">
        <v>3579</v>
      </c>
      <c r="K1454" s="23" t="s">
        <v>47</v>
      </c>
      <c r="L1454" s="22" t="s">
        <v>3622</v>
      </c>
      <c r="M1454" s="22" t="s">
        <v>3223</v>
      </c>
      <c r="N1454" s="22" t="s">
        <v>3623</v>
      </c>
      <c r="O1454" s="22" t="s">
        <v>3624</v>
      </c>
      <c r="P1454" s="26" t="s">
        <v>3615</v>
      </c>
      <c r="Q1454" s="26" t="s">
        <v>3625</v>
      </c>
      <c r="R1454" s="26" t="s">
        <v>3617</v>
      </c>
      <c r="S1454" s="27" t="s">
        <v>3618</v>
      </c>
      <c r="T1454" s="26" t="s">
        <v>3626</v>
      </c>
      <c r="U1454" s="26" t="s">
        <v>3627</v>
      </c>
      <c r="V1454" s="28"/>
      <c r="W1454" s="29"/>
      <c r="X1454" s="30"/>
      <c r="Y1454" s="26"/>
      <c r="Z1454" s="29"/>
      <c r="AA1454" s="33" t="str">
        <f t="shared" si="23"/>
        <v/>
      </c>
      <c r="AB1454" s="31"/>
      <c r="AC1454" s="32"/>
      <c r="AD1454" s="32"/>
      <c r="AE1454" s="22"/>
      <c r="AF1454" s="26" t="s">
        <v>3622</v>
      </c>
      <c r="AG1454" s="22" t="s">
        <v>53</v>
      </c>
      <c r="AH1454" t="s">
        <v>411</v>
      </c>
    </row>
    <row r="1455" spans="1:34" ht="60" x14ac:dyDescent="0.25">
      <c r="A1455" s="20" t="s">
        <v>5098</v>
      </c>
      <c r="B1455" s="21">
        <v>71100000</v>
      </c>
      <c r="C1455" s="22" t="s">
        <v>3628</v>
      </c>
      <c r="D1455" s="36">
        <v>43342</v>
      </c>
      <c r="E1455" s="21" t="s">
        <v>3554</v>
      </c>
      <c r="F1455" s="23" t="s">
        <v>4037</v>
      </c>
      <c r="G1455" s="23" t="s">
        <v>5382</v>
      </c>
      <c r="H1455" s="24">
        <v>410000000</v>
      </c>
      <c r="I1455" s="25">
        <v>390000000</v>
      </c>
      <c r="J1455" s="23" t="s">
        <v>57</v>
      </c>
      <c r="K1455" s="23" t="s">
        <v>3576</v>
      </c>
      <c r="L1455" s="22" t="s">
        <v>3629</v>
      </c>
      <c r="M1455" s="22" t="s">
        <v>3223</v>
      </c>
      <c r="N1455" s="22">
        <v>5268</v>
      </c>
      <c r="O1455" s="22" t="s">
        <v>3630</v>
      </c>
      <c r="P1455" s="26" t="s">
        <v>3615</v>
      </c>
      <c r="Q1455" s="26" t="s">
        <v>3631</v>
      </c>
      <c r="R1455" s="26" t="s">
        <v>3617</v>
      </c>
      <c r="S1455" s="27" t="s">
        <v>3618</v>
      </c>
      <c r="T1455" s="26" t="s">
        <v>3632</v>
      </c>
      <c r="U1455" s="26" t="s">
        <v>3633</v>
      </c>
      <c r="V1455" s="28"/>
      <c r="W1455" s="29"/>
      <c r="X1455" s="30"/>
      <c r="Y1455" s="26"/>
      <c r="Z1455" s="29"/>
      <c r="AA1455" s="33" t="str">
        <f t="shared" si="23"/>
        <v/>
      </c>
      <c r="AB1455" s="31"/>
      <c r="AC1455" s="32"/>
      <c r="AD1455" s="32"/>
      <c r="AE1455" s="22"/>
      <c r="AF1455" s="26" t="s">
        <v>3629</v>
      </c>
      <c r="AG1455" s="22" t="s">
        <v>1134</v>
      </c>
      <c r="AH1455" t="s">
        <v>411</v>
      </c>
    </row>
    <row r="1456" spans="1:34" ht="105" x14ac:dyDescent="0.25">
      <c r="A1456" s="20" t="s">
        <v>5098</v>
      </c>
      <c r="B1456" s="21" t="s">
        <v>3634</v>
      </c>
      <c r="C1456" s="22" t="s">
        <v>3635</v>
      </c>
      <c r="D1456" s="36">
        <v>43342</v>
      </c>
      <c r="E1456" s="21" t="s">
        <v>3578</v>
      </c>
      <c r="F1456" s="23" t="s">
        <v>4045</v>
      </c>
      <c r="G1456" s="23" t="s">
        <v>5383</v>
      </c>
      <c r="H1456" s="24">
        <v>6404638476</v>
      </c>
      <c r="I1456" s="25" t="e">
        <f>[9]!Tabla2[[#This Row],[Valor total estimado]]</f>
        <v>#REF!</v>
      </c>
      <c r="J1456" s="23" t="s">
        <v>3579</v>
      </c>
      <c r="K1456" s="23" t="s">
        <v>47</v>
      </c>
      <c r="L1456" s="22" t="s">
        <v>3636</v>
      </c>
      <c r="M1456" s="22" t="s">
        <v>69</v>
      </c>
      <c r="N1456" s="22">
        <v>9116</v>
      </c>
      <c r="O1456" s="22" t="s">
        <v>3637</v>
      </c>
      <c r="P1456" s="26" t="s">
        <v>3586</v>
      </c>
      <c r="Q1456" s="26" t="s">
        <v>3638</v>
      </c>
      <c r="R1456" s="26" t="s">
        <v>3588</v>
      </c>
      <c r="S1456" s="27" t="s">
        <v>3639</v>
      </c>
      <c r="T1456" s="26" t="s">
        <v>3638</v>
      </c>
      <c r="U1456" s="26" t="s">
        <v>3640</v>
      </c>
      <c r="V1456" s="28"/>
      <c r="W1456" s="29"/>
      <c r="X1456" s="30"/>
      <c r="Y1456" s="26"/>
      <c r="Z1456" s="29"/>
      <c r="AA1456" s="33" t="str">
        <f t="shared" si="23"/>
        <v/>
      </c>
      <c r="AB1456" s="31"/>
      <c r="AC1456" s="32"/>
      <c r="AD1456" s="32"/>
      <c r="AE1456" s="22"/>
      <c r="AF1456" s="26" t="s">
        <v>3636</v>
      </c>
      <c r="AG1456" s="22" t="s">
        <v>1134</v>
      </c>
      <c r="AH1456" t="s">
        <v>411</v>
      </c>
    </row>
    <row r="1457" spans="1:34" ht="89.25" x14ac:dyDescent="0.25">
      <c r="A1457" s="20" t="s">
        <v>5098</v>
      </c>
      <c r="B1457" s="21" t="s">
        <v>3641</v>
      </c>
      <c r="C1457" s="22" t="s">
        <v>3642</v>
      </c>
      <c r="D1457" s="36">
        <v>43189</v>
      </c>
      <c r="E1457" s="21" t="s">
        <v>3549</v>
      </c>
      <c r="F1457" s="23" t="s">
        <v>3643</v>
      </c>
      <c r="G1457" s="23" t="s">
        <v>5383</v>
      </c>
      <c r="H1457" s="24">
        <v>6000000000</v>
      </c>
      <c r="I1457" s="25" t="e">
        <f>[9]!Tabla2[[#This Row],[Valor total estimado]]</f>
        <v>#REF!</v>
      </c>
      <c r="J1457" s="23" t="s">
        <v>3579</v>
      </c>
      <c r="K1457" s="23" t="s">
        <v>47</v>
      </c>
      <c r="L1457" s="22" t="s">
        <v>3613</v>
      </c>
      <c r="M1457" s="22" t="s">
        <v>3223</v>
      </c>
      <c r="N1457" s="22">
        <v>5499</v>
      </c>
      <c r="O1457" s="22" t="s">
        <v>3614</v>
      </c>
      <c r="P1457" s="26" t="s">
        <v>3586</v>
      </c>
      <c r="Q1457" s="26" t="s">
        <v>3638</v>
      </c>
      <c r="R1457" s="26" t="s">
        <v>3588</v>
      </c>
      <c r="S1457" s="27" t="s">
        <v>3644</v>
      </c>
      <c r="T1457" s="26" t="s">
        <v>3638</v>
      </c>
      <c r="U1457" s="26" t="s">
        <v>3640</v>
      </c>
      <c r="V1457" s="28"/>
      <c r="W1457" s="29"/>
      <c r="X1457" s="30"/>
      <c r="Y1457" s="26"/>
      <c r="Z1457" s="29"/>
      <c r="AA1457" s="33" t="str">
        <f t="shared" si="23"/>
        <v/>
      </c>
      <c r="AB1457" s="31"/>
      <c r="AC1457" s="32"/>
      <c r="AD1457" s="32"/>
      <c r="AE1457" s="22"/>
      <c r="AF1457" s="26" t="s">
        <v>3613</v>
      </c>
      <c r="AG1457" s="22" t="s">
        <v>1134</v>
      </c>
      <c r="AH1457" t="s">
        <v>411</v>
      </c>
    </row>
    <row r="1458" spans="1:34" ht="89.25" x14ac:dyDescent="0.25">
      <c r="A1458" s="20" t="s">
        <v>5098</v>
      </c>
      <c r="B1458" s="21" t="s">
        <v>3645</v>
      </c>
      <c r="C1458" s="22" t="s">
        <v>3646</v>
      </c>
      <c r="D1458" s="36">
        <v>43251</v>
      </c>
      <c r="E1458" s="21" t="s">
        <v>3551</v>
      </c>
      <c r="F1458" s="23" t="s">
        <v>3643</v>
      </c>
      <c r="G1458" s="23" t="s">
        <v>5383</v>
      </c>
      <c r="H1458" s="24">
        <v>4000000000</v>
      </c>
      <c r="I1458" s="25">
        <v>4000000000</v>
      </c>
      <c r="J1458" s="23" t="s">
        <v>3579</v>
      </c>
      <c r="K1458" s="23" t="s">
        <v>47</v>
      </c>
      <c r="L1458" s="22" t="s">
        <v>3636</v>
      </c>
      <c r="M1458" s="22" t="s">
        <v>69</v>
      </c>
      <c r="N1458" s="22">
        <v>9116</v>
      </c>
      <c r="O1458" s="22" t="s">
        <v>3637</v>
      </c>
      <c r="P1458" s="26" t="s">
        <v>3586</v>
      </c>
      <c r="Q1458" s="26" t="s">
        <v>3638</v>
      </c>
      <c r="R1458" s="26" t="s">
        <v>3588</v>
      </c>
      <c r="S1458" s="27" t="s">
        <v>3639</v>
      </c>
      <c r="T1458" s="26" t="s">
        <v>3638</v>
      </c>
      <c r="U1458" s="26" t="s">
        <v>3640</v>
      </c>
      <c r="V1458" s="28"/>
      <c r="W1458" s="29"/>
      <c r="X1458" s="30"/>
      <c r="Y1458" s="26"/>
      <c r="Z1458" s="29"/>
      <c r="AA1458" s="33" t="str">
        <f t="shared" si="23"/>
        <v/>
      </c>
      <c r="AB1458" s="31"/>
      <c r="AC1458" s="32"/>
      <c r="AD1458" s="32"/>
      <c r="AE1458" s="22"/>
      <c r="AF1458" s="26" t="s">
        <v>3636</v>
      </c>
      <c r="AG1458" s="22" t="s">
        <v>1134</v>
      </c>
      <c r="AH1458" t="s">
        <v>411</v>
      </c>
    </row>
    <row r="1459" spans="1:34" ht="90" x14ac:dyDescent="0.25">
      <c r="A1459" s="20" t="s">
        <v>5098</v>
      </c>
      <c r="B1459" s="21">
        <v>73152103</v>
      </c>
      <c r="C1459" s="22" t="s">
        <v>3647</v>
      </c>
      <c r="D1459" s="36">
        <v>43159</v>
      </c>
      <c r="E1459" s="21" t="s">
        <v>3560</v>
      </c>
      <c r="F1459" s="23" t="s">
        <v>3648</v>
      </c>
      <c r="G1459" s="23" t="s">
        <v>5384</v>
      </c>
      <c r="H1459" s="24">
        <v>26600000</v>
      </c>
      <c r="I1459" s="25">
        <v>26600000</v>
      </c>
      <c r="J1459" s="23" t="s">
        <v>3579</v>
      </c>
      <c r="K1459" s="23" t="s">
        <v>47</v>
      </c>
      <c r="L1459" s="22" t="s">
        <v>3649</v>
      </c>
      <c r="M1459" s="22" t="s">
        <v>3223</v>
      </c>
      <c r="N1459" s="22">
        <v>5110</v>
      </c>
      <c r="O1459" s="22" t="s">
        <v>3650</v>
      </c>
      <c r="P1459" s="26" t="s">
        <v>3586</v>
      </c>
      <c r="Q1459" s="26" t="s">
        <v>3638</v>
      </c>
      <c r="R1459" s="26" t="s">
        <v>3588</v>
      </c>
      <c r="S1459" s="27" t="s">
        <v>3639</v>
      </c>
      <c r="T1459" s="26" t="s">
        <v>3638</v>
      </c>
      <c r="U1459" s="26" t="s">
        <v>3640</v>
      </c>
      <c r="V1459" s="28"/>
      <c r="W1459" s="29"/>
      <c r="X1459" s="30"/>
      <c r="Y1459" s="26"/>
      <c r="Z1459" s="29"/>
      <c r="AA1459" s="33" t="str">
        <f t="shared" si="23"/>
        <v/>
      </c>
      <c r="AB1459" s="31"/>
      <c r="AC1459" s="32"/>
      <c r="AD1459" s="32"/>
      <c r="AE1459" s="22"/>
      <c r="AF1459" s="26" t="s">
        <v>3636</v>
      </c>
      <c r="AG1459" s="22" t="s">
        <v>1134</v>
      </c>
      <c r="AH1459" t="s">
        <v>411</v>
      </c>
    </row>
    <row r="1460" spans="1:34" ht="67.5" x14ac:dyDescent="0.25">
      <c r="A1460" s="20" t="s">
        <v>5098</v>
      </c>
      <c r="B1460" s="21">
        <v>32101656</v>
      </c>
      <c r="C1460" s="22" t="s">
        <v>3651</v>
      </c>
      <c r="D1460" s="36">
        <v>43159</v>
      </c>
      <c r="E1460" s="21" t="s">
        <v>3560</v>
      </c>
      <c r="F1460" s="23" t="s">
        <v>3648</v>
      </c>
      <c r="G1460" s="23" t="s">
        <v>5384</v>
      </c>
      <c r="H1460" s="24">
        <v>73700000</v>
      </c>
      <c r="I1460" s="25">
        <v>73700000</v>
      </c>
      <c r="J1460" s="23" t="s">
        <v>3579</v>
      </c>
      <c r="K1460" s="23" t="s">
        <v>47</v>
      </c>
      <c r="L1460" s="22" t="s">
        <v>3649</v>
      </c>
      <c r="M1460" s="22" t="s">
        <v>3223</v>
      </c>
      <c r="N1460" s="22">
        <v>5110</v>
      </c>
      <c r="O1460" s="22" t="s">
        <v>3650</v>
      </c>
      <c r="P1460" s="26" t="s">
        <v>3586</v>
      </c>
      <c r="Q1460" s="26" t="s">
        <v>3638</v>
      </c>
      <c r="R1460" s="26" t="s">
        <v>3588</v>
      </c>
      <c r="S1460" s="27" t="s">
        <v>3639</v>
      </c>
      <c r="T1460" s="26" t="s">
        <v>3638</v>
      </c>
      <c r="U1460" s="26" t="s">
        <v>3640</v>
      </c>
      <c r="V1460" s="28"/>
      <c r="W1460" s="29"/>
      <c r="X1460" s="30"/>
      <c r="Y1460" s="26"/>
      <c r="Z1460" s="29"/>
      <c r="AA1460" s="33" t="str">
        <f t="shared" si="23"/>
        <v/>
      </c>
      <c r="AB1460" s="31"/>
      <c r="AC1460" s="32"/>
      <c r="AD1460" s="32"/>
      <c r="AE1460" s="22"/>
      <c r="AF1460" s="26" t="s">
        <v>3636</v>
      </c>
      <c r="AG1460" s="22" t="s">
        <v>53</v>
      </c>
      <c r="AH1460" t="s">
        <v>411</v>
      </c>
    </row>
    <row r="1461" spans="1:34" ht="90" x14ac:dyDescent="0.25">
      <c r="A1461" s="20" t="s">
        <v>5098</v>
      </c>
      <c r="B1461" s="21">
        <v>93141808</v>
      </c>
      <c r="C1461" s="22" t="s">
        <v>3652</v>
      </c>
      <c r="D1461" s="36">
        <v>43159</v>
      </c>
      <c r="E1461" s="21" t="s">
        <v>3560</v>
      </c>
      <c r="F1461" s="23" t="s">
        <v>3648</v>
      </c>
      <c r="G1461" s="23" t="s">
        <v>5384</v>
      </c>
      <c r="H1461" s="24">
        <v>53122000</v>
      </c>
      <c r="I1461" s="25">
        <v>53122000</v>
      </c>
      <c r="J1461" s="23" t="s">
        <v>3579</v>
      </c>
      <c r="K1461" s="23" t="s">
        <v>47</v>
      </c>
      <c r="L1461" s="22" t="s">
        <v>3649</v>
      </c>
      <c r="M1461" s="22" t="s">
        <v>3223</v>
      </c>
      <c r="N1461" s="22">
        <v>5110</v>
      </c>
      <c r="O1461" s="22" t="s">
        <v>3650</v>
      </c>
      <c r="P1461" s="26" t="s">
        <v>3586</v>
      </c>
      <c r="Q1461" s="26" t="s">
        <v>3638</v>
      </c>
      <c r="R1461" s="26" t="s">
        <v>3588</v>
      </c>
      <c r="S1461" s="27" t="s">
        <v>3639</v>
      </c>
      <c r="T1461" s="26" t="s">
        <v>3638</v>
      </c>
      <c r="U1461" s="26" t="s">
        <v>3640</v>
      </c>
      <c r="V1461" s="28"/>
      <c r="W1461" s="29"/>
      <c r="X1461" s="30"/>
      <c r="Y1461" s="26"/>
      <c r="Z1461" s="29"/>
      <c r="AA1461" s="33" t="str">
        <f t="shared" si="23"/>
        <v/>
      </c>
      <c r="AB1461" s="31"/>
      <c r="AC1461" s="32"/>
      <c r="AD1461" s="32"/>
      <c r="AE1461" s="22"/>
      <c r="AF1461" s="26" t="s">
        <v>3636</v>
      </c>
      <c r="AG1461" s="22" t="s">
        <v>53</v>
      </c>
      <c r="AH1461" t="s">
        <v>411</v>
      </c>
    </row>
    <row r="1462" spans="1:34" ht="90" x14ac:dyDescent="0.25">
      <c r="A1462" s="20" t="s">
        <v>2694</v>
      </c>
      <c r="B1462" s="21">
        <v>80111614</v>
      </c>
      <c r="C1462" s="22" t="s">
        <v>2700</v>
      </c>
      <c r="D1462" s="36">
        <v>43113</v>
      </c>
      <c r="E1462" s="21" t="s">
        <v>4201</v>
      </c>
      <c r="F1462" s="23" t="s">
        <v>4045</v>
      </c>
      <c r="G1462" s="23" t="s">
        <v>3665</v>
      </c>
      <c r="H1462" s="24">
        <f>56997760+59896005+59896005+56997760+56997760+98218796-3</f>
        <v>389004083</v>
      </c>
      <c r="I1462" s="25">
        <f>56997760+59896005+59896005+56997760+56997760+98218796-3</f>
        <v>389004083</v>
      </c>
      <c r="J1462" s="23" t="s">
        <v>3579</v>
      </c>
      <c r="K1462" s="23" t="s">
        <v>47</v>
      </c>
      <c r="L1462" s="22" t="s">
        <v>2708</v>
      </c>
      <c r="M1462" s="22" t="s">
        <v>2696</v>
      </c>
      <c r="N1462" s="22" t="s">
        <v>2709</v>
      </c>
      <c r="O1462" s="22" t="s">
        <v>2710</v>
      </c>
      <c r="P1462" s="26" t="s">
        <v>2697</v>
      </c>
      <c r="Q1462" s="26" t="s">
        <v>2712</v>
      </c>
      <c r="R1462" s="26" t="s">
        <v>2713</v>
      </c>
      <c r="S1462" s="27">
        <v>220166</v>
      </c>
      <c r="T1462" s="26" t="s">
        <v>2712</v>
      </c>
      <c r="U1462" s="26" t="s">
        <v>2714</v>
      </c>
      <c r="V1462" s="28" t="s">
        <v>2698</v>
      </c>
      <c r="W1462" s="29" t="s">
        <v>2698</v>
      </c>
      <c r="X1462" s="30"/>
      <c r="Y1462" s="26" t="s">
        <v>2698</v>
      </c>
      <c r="Z1462" s="29" t="s">
        <v>2698</v>
      </c>
      <c r="AA1462" s="33" t="str">
        <f t="shared" si="23"/>
        <v>Información incompleta</v>
      </c>
      <c r="AB1462" s="31" t="s">
        <v>2698</v>
      </c>
      <c r="AC1462" s="32" t="s">
        <v>324</v>
      </c>
      <c r="AD1462" s="32" t="s">
        <v>2701</v>
      </c>
      <c r="AE1462" s="22" t="s">
        <v>2715</v>
      </c>
      <c r="AF1462" s="26" t="s">
        <v>53</v>
      </c>
      <c r="AG1462" s="22" t="s">
        <v>5385</v>
      </c>
    </row>
    <row r="1463" spans="1:34" ht="90" x14ac:dyDescent="0.25">
      <c r="A1463" s="20" t="s">
        <v>2694</v>
      </c>
      <c r="B1463" s="21">
        <v>80111614</v>
      </c>
      <c r="C1463" s="22" t="s">
        <v>5386</v>
      </c>
      <c r="D1463" s="36">
        <v>43132</v>
      </c>
      <c r="E1463" s="21" t="s">
        <v>4923</v>
      </c>
      <c r="F1463" s="23" t="s">
        <v>4045</v>
      </c>
      <c r="G1463" s="23" t="s">
        <v>3665</v>
      </c>
      <c r="H1463" s="24">
        <v>17000000</v>
      </c>
      <c r="I1463" s="25">
        <v>17000000</v>
      </c>
      <c r="J1463" s="23" t="s">
        <v>3579</v>
      </c>
      <c r="K1463" s="23" t="s">
        <v>47</v>
      </c>
      <c r="L1463" s="22" t="s">
        <v>2708</v>
      </c>
      <c r="M1463" s="22" t="s">
        <v>2696</v>
      </c>
      <c r="N1463" s="22" t="s">
        <v>2709</v>
      </c>
      <c r="O1463" s="22" t="s">
        <v>2710</v>
      </c>
      <c r="P1463" s="26" t="s">
        <v>2697</v>
      </c>
      <c r="Q1463" s="26" t="s">
        <v>2712</v>
      </c>
      <c r="R1463" s="26" t="s">
        <v>2713</v>
      </c>
      <c r="S1463" s="27">
        <v>220166</v>
      </c>
      <c r="T1463" s="26" t="s">
        <v>2712</v>
      </c>
      <c r="U1463" s="26" t="s">
        <v>2714</v>
      </c>
      <c r="V1463" s="28" t="s">
        <v>2698</v>
      </c>
      <c r="W1463" s="29" t="s">
        <v>2698</v>
      </c>
      <c r="X1463" s="30"/>
      <c r="Y1463" s="26" t="s">
        <v>2698</v>
      </c>
      <c r="Z1463" s="29" t="s">
        <v>2698</v>
      </c>
      <c r="AA1463" s="33" t="str">
        <f t="shared" si="23"/>
        <v>Información incompleta</v>
      </c>
      <c r="AB1463" s="31" t="s">
        <v>2698</v>
      </c>
      <c r="AC1463" s="32" t="s">
        <v>324</v>
      </c>
      <c r="AD1463" s="32" t="s">
        <v>2701</v>
      </c>
      <c r="AE1463" s="22" t="s">
        <v>2715</v>
      </c>
      <c r="AF1463" s="26" t="s">
        <v>53</v>
      </c>
      <c r="AG1463" s="22" t="s">
        <v>5385</v>
      </c>
    </row>
    <row r="1464" spans="1:34" ht="105" x14ac:dyDescent="0.25">
      <c r="A1464" s="20" t="s">
        <v>2694</v>
      </c>
      <c r="B1464" s="21">
        <v>80111504</v>
      </c>
      <c r="C1464" s="22" t="s">
        <v>2695</v>
      </c>
      <c r="D1464" s="36">
        <v>43101</v>
      </c>
      <c r="E1464" s="21" t="s">
        <v>3786</v>
      </c>
      <c r="F1464" s="23" t="s">
        <v>3677</v>
      </c>
      <c r="G1464" s="23" t="s">
        <v>3665</v>
      </c>
      <c r="H1464" s="24">
        <f>5859315*5</f>
        <v>29296575</v>
      </c>
      <c r="I1464" s="25">
        <f>5859315*5</f>
        <v>29296575</v>
      </c>
      <c r="J1464" s="23" t="s">
        <v>3579</v>
      </c>
      <c r="K1464" s="23" t="s">
        <v>47</v>
      </c>
      <c r="L1464" s="22" t="s">
        <v>2708</v>
      </c>
      <c r="M1464" s="22" t="s">
        <v>2696</v>
      </c>
      <c r="N1464" s="22" t="s">
        <v>2709</v>
      </c>
      <c r="O1464" s="22" t="s">
        <v>2710</v>
      </c>
      <c r="P1464" s="26" t="s">
        <v>2697</v>
      </c>
      <c r="Q1464" s="26" t="s">
        <v>2712</v>
      </c>
      <c r="R1464" s="26" t="s">
        <v>2713</v>
      </c>
      <c r="S1464" s="27">
        <v>220166</v>
      </c>
      <c r="T1464" s="26" t="s">
        <v>2712</v>
      </c>
      <c r="U1464" s="26" t="s">
        <v>2714</v>
      </c>
      <c r="V1464" s="28" t="s">
        <v>2698</v>
      </c>
      <c r="W1464" s="29" t="s">
        <v>2698</v>
      </c>
      <c r="X1464" s="30"/>
      <c r="Y1464" s="26" t="s">
        <v>2698</v>
      </c>
      <c r="Z1464" s="29" t="s">
        <v>2698</v>
      </c>
      <c r="AA1464" s="33" t="str">
        <f t="shared" si="23"/>
        <v>Información incompleta</v>
      </c>
      <c r="AB1464" s="31" t="s">
        <v>2698</v>
      </c>
      <c r="AC1464" s="32" t="s">
        <v>324</v>
      </c>
      <c r="AD1464" s="32" t="s">
        <v>2716</v>
      </c>
      <c r="AE1464" s="22" t="s">
        <v>2715</v>
      </c>
      <c r="AF1464" s="26" t="s">
        <v>53</v>
      </c>
      <c r="AG1464" s="22" t="s">
        <v>5385</v>
      </c>
    </row>
    <row r="1465" spans="1:34" ht="105" x14ac:dyDescent="0.25">
      <c r="A1465" s="20" t="s">
        <v>2694</v>
      </c>
      <c r="B1465" s="21">
        <v>80111504</v>
      </c>
      <c r="C1465" s="22" t="s">
        <v>2699</v>
      </c>
      <c r="D1465" s="36">
        <v>43282</v>
      </c>
      <c r="E1465" s="21" t="s">
        <v>3786</v>
      </c>
      <c r="F1465" s="23" t="s">
        <v>3677</v>
      </c>
      <c r="G1465" s="23" t="s">
        <v>3665</v>
      </c>
      <c r="H1465" s="24">
        <f>5859315*5</f>
        <v>29296575</v>
      </c>
      <c r="I1465" s="25">
        <f>5859315*5</f>
        <v>29296575</v>
      </c>
      <c r="J1465" s="23" t="s">
        <v>3579</v>
      </c>
      <c r="K1465" s="23" t="s">
        <v>47</v>
      </c>
      <c r="L1465" s="22" t="s">
        <v>2708</v>
      </c>
      <c r="M1465" s="22" t="s">
        <v>2696</v>
      </c>
      <c r="N1465" s="22" t="s">
        <v>2709</v>
      </c>
      <c r="O1465" s="22" t="s">
        <v>2710</v>
      </c>
      <c r="P1465" s="26" t="s">
        <v>2697</v>
      </c>
      <c r="Q1465" s="26" t="s">
        <v>2712</v>
      </c>
      <c r="R1465" s="26" t="s">
        <v>2713</v>
      </c>
      <c r="S1465" s="27">
        <v>220166</v>
      </c>
      <c r="T1465" s="26" t="s">
        <v>2712</v>
      </c>
      <c r="U1465" s="26" t="s">
        <v>2714</v>
      </c>
      <c r="V1465" s="28" t="s">
        <v>2698</v>
      </c>
      <c r="W1465" s="29" t="s">
        <v>2698</v>
      </c>
      <c r="X1465" s="30"/>
      <c r="Y1465" s="26" t="s">
        <v>2698</v>
      </c>
      <c r="Z1465" s="29" t="s">
        <v>2698</v>
      </c>
      <c r="AA1465" s="33" t="str">
        <f t="shared" si="23"/>
        <v>Información incompleta</v>
      </c>
      <c r="AB1465" s="31" t="s">
        <v>2698</v>
      </c>
      <c r="AC1465" s="32" t="s">
        <v>324</v>
      </c>
      <c r="AD1465" s="32" t="s">
        <v>2716</v>
      </c>
      <c r="AE1465" s="22" t="s">
        <v>2715</v>
      </c>
      <c r="AF1465" s="26" t="s">
        <v>53</v>
      </c>
      <c r="AG1465" s="22" t="s">
        <v>5385</v>
      </c>
    </row>
    <row r="1466" spans="1:34" ht="75" x14ac:dyDescent="0.25">
      <c r="A1466" s="20" t="s">
        <v>2694</v>
      </c>
      <c r="B1466" s="21">
        <v>43191504</v>
      </c>
      <c r="C1466" s="22" t="s">
        <v>2717</v>
      </c>
      <c r="D1466" s="36">
        <v>43101</v>
      </c>
      <c r="E1466" s="21" t="s">
        <v>3786</v>
      </c>
      <c r="F1466" s="23" t="s">
        <v>3591</v>
      </c>
      <c r="G1466" s="23" t="s">
        <v>3665</v>
      </c>
      <c r="H1466" s="24">
        <v>15408492</v>
      </c>
      <c r="I1466" s="25">
        <v>0</v>
      </c>
      <c r="J1466" s="23" t="s">
        <v>3579</v>
      </c>
      <c r="K1466" s="23" t="s">
        <v>47</v>
      </c>
      <c r="L1466" s="22" t="s">
        <v>2708</v>
      </c>
      <c r="M1466" s="22" t="s">
        <v>2696</v>
      </c>
      <c r="N1466" s="22" t="s">
        <v>2709</v>
      </c>
      <c r="O1466" s="22" t="s">
        <v>2710</v>
      </c>
      <c r="P1466" s="26" t="s">
        <v>2697</v>
      </c>
      <c r="Q1466" s="26" t="s">
        <v>2712</v>
      </c>
      <c r="R1466" s="26" t="s">
        <v>2713</v>
      </c>
      <c r="S1466" s="27">
        <v>220166</v>
      </c>
      <c r="T1466" s="26" t="s">
        <v>2712</v>
      </c>
      <c r="U1466" s="26" t="s">
        <v>2714</v>
      </c>
      <c r="V1466" s="28" t="s">
        <v>2698</v>
      </c>
      <c r="W1466" s="29" t="s">
        <v>2698</v>
      </c>
      <c r="X1466" s="30"/>
      <c r="Y1466" s="26" t="s">
        <v>2698</v>
      </c>
      <c r="Z1466" s="29" t="s">
        <v>2698</v>
      </c>
      <c r="AA1466" s="33" t="str">
        <f t="shared" si="23"/>
        <v>Información incompleta</v>
      </c>
      <c r="AB1466" s="31" t="s">
        <v>2698</v>
      </c>
      <c r="AC1466" s="32" t="s">
        <v>324</v>
      </c>
      <c r="AD1466" s="32"/>
      <c r="AE1466" s="22" t="s">
        <v>2718</v>
      </c>
      <c r="AF1466" s="26" t="s">
        <v>53</v>
      </c>
      <c r="AG1466" s="22" t="s">
        <v>5385</v>
      </c>
    </row>
    <row r="1467" spans="1:34" ht="60" x14ac:dyDescent="0.25">
      <c r="A1467" s="20" t="s">
        <v>2694</v>
      </c>
      <c r="B1467" s="21">
        <v>80101504</v>
      </c>
      <c r="C1467" s="22" t="s">
        <v>5387</v>
      </c>
      <c r="D1467" s="36">
        <v>43252</v>
      </c>
      <c r="E1467" s="21" t="s">
        <v>3786</v>
      </c>
      <c r="F1467" s="23" t="s">
        <v>3677</v>
      </c>
      <c r="G1467" s="23" t="s">
        <v>3665</v>
      </c>
      <c r="H1467" s="24">
        <v>900000000</v>
      </c>
      <c r="I1467" s="25">
        <v>900000000</v>
      </c>
      <c r="J1467" s="23" t="s">
        <v>3579</v>
      </c>
      <c r="K1467" s="23" t="s">
        <v>47</v>
      </c>
      <c r="L1467" s="22" t="s">
        <v>2708</v>
      </c>
      <c r="M1467" s="22" t="s">
        <v>2696</v>
      </c>
      <c r="N1467" s="22" t="s">
        <v>2709</v>
      </c>
      <c r="O1467" s="22" t="s">
        <v>2710</v>
      </c>
      <c r="P1467" s="26" t="s">
        <v>2697</v>
      </c>
      <c r="Q1467" s="26" t="s">
        <v>2712</v>
      </c>
      <c r="R1467" s="26" t="s">
        <v>2713</v>
      </c>
      <c r="S1467" s="27">
        <v>220166</v>
      </c>
      <c r="T1467" s="26" t="s">
        <v>2712</v>
      </c>
      <c r="U1467" s="26" t="s">
        <v>2714</v>
      </c>
      <c r="V1467" s="28" t="s">
        <v>2698</v>
      </c>
      <c r="W1467" s="29" t="s">
        <v>2698</v>
      </c>
      <c r="X1467" s="30"/>
      <c r="Y1467" s="26" t="s">
        <v>2698</v>
      </c>
      <c r="Z1467" s="29" t="s">
        <v>2698</v>
      </c>
      <c r="AA1467" s="33" t="str">
        <f t="shared" si="23"/>
        <v>Información incompleta</v>
      </c>
      <c r="AB1467" s="31" t="s">
        <v>2698</v>
      </c>
      <c r="AC1467" s="32" t="s">
        <v>324</v>
      </c>
      <c r="AD1467" s="32"/>
      <c r="AE1467" s="22" t="s">
        <v>2711</v>
      </c>
      <c r="AF1467" s="26" t="s">
        <v>53</v>
      </c>
      <c r="AG1467" s="22" t="s">
        <v>5388</v>
      </c>
    </row>
    <row r="1468" spans="1:34" ht="60" x14ac:dyDescent="0.25">
      <c r="A1468" s="20" t="s">
        <v>2694</v>
      </c>
      <c r="B1468" s="21">
        <v>80111621</v>
      </c>
      <c r="C1468" s="22" t="s">
        <v>5389</v>
      </c>
      <c r="D1468" s="36">
        <v>37073</v>
      </c>
      <c r="E1468" s="21" t="s">
        <v>3786</v>
      </c>
      <c r="F1468" s="23" t="s">
        <v>4144</v>
      </c>
      <c r="G1468" s="23" t="s">
        <v>3665</v>
      </c>
      <c r="H1468" s="24">
        <v>75000000</v>
      </c>
      <c r="I1468" s="25">
        <v>75000000</v>
      </c>
      <c r="J1468" s="23" t="s">
        <v>3579</v>
      </c>
      <c r="K1468" s="23" t="s">
        <v>47</v>
      </c>
      <c r="L1468" s="22" t="s">
        <v>2708</v>
      </c>
      <c r="M1468" s="22" t="s">
        <v>2696</v>
      </c>
      <c r="N1468" s="22" t="s">
        <v>2709</v>
      </c>
      <c r="O1468" s="22" t="s">
        <v>2710</v>
      </c>
      <c r="P1468" s="26" t="s">
        <v>2697</v>
      </c>
      <c r="Q1468" s="26" t="s">
        <v>2712</v>
      </c>
      <c r="R1468" s="26" t="s">
        <v>2713</v>
      </c>
      <c r="S1468" s="27">
        <v>220166</v>
      </c>
      <c r="T1468" s="26" t="s">
        <v>2712</v>
      </c>
      <c r="U1468" s="26" t="s">
        <v>2714</v>
      </c>
      <c r="V1468" s="28"/>
      <c r="W1468" s="29"/>
      <c r="X1468" s="30"/>
      <c r="Y1468" s="26"/>
      <c r="Z1468" s="29"/>
      <c r="AA1468" s="33" t="str">
        <f t="shared" si="23"/>
        <v/>
      </c>
      <c r="AB1468" s="31"/>
      <c r="AC1468" s="32"/>
      <c r="AD1468" s="32"/>
      <c r="AE1468" s="22" t="s">
        <v>2711</v>
      </c>
      <c r="AF1468" s="26" t="s">
        <v>53</v>
      </c>
      <c r="AG1468" s="22"/>
    </row>
    <row r="1469" spans="1:34" ht="60" x14ac:dyDescent="0.25">
      <c r="A1469" s="20" t="s">
        <v>2694</v>
      </c>
      <c r="B1469" s="21">
        <v>80101504</v>
      </c>
      <c r="C1469" s="22" t="s">
        <v>2719</v>
      </c>
      <c r="D1469" s="36">
        <v>43282</v>
      </c>
      <c r="E1469" s="21" t="s">
        <v>3786</v>
      </c>
      <c r="F1469" s="23" t="s">
        <v>4144</v>
      </c>
      <c r="G1469" s="23" t="s">
        <v>3665</v>
      </c>
      <c r="H1469" s="24">
        <v>2100000000</v>
      </c>
      <c r="I1469" s="25">
        <v>0</v>
      </c>
      <c r="J1469" s="23" t="s">
        <v>3579</v>
      </c>
      <c r="K1469" s="23" t="s">
        <v>47</v>
      </c>
      <c r="L1469" s="22" t="s">
        <v>2708</v>
      </c>
      <c r="M1469" s="22" t="s">
        <v>2696</v>
      </c>
      <c r="N1469" s="22" t="s">
        <v>2709</v>
      </c>
      <c r="O1469" s="22" t="s">
        <v>2710</v>
      </c>
      <c r="P1469" s="26" t="s">
        <v>2697</v>
      </c>
      <c r="Q1469" s="26" t="s">
        <v>2712</v>
      </c>
      <c r="R1469" s="26" t="s">
        <v>2713</v>
      </c>
      <c r="S1469" s="27">
        <v>220166</v>
      </c>
      <c r="T1469" s="26" t="s">
        <v>2712</v>
      </c>
      <c r="U1469" s="26" t="s">
        <v>2714</v>
      </c>
      <c r="V1469" s="28" t="s">
        <v>2698</v>
      </c>
      <c r="W1469" s="29" t="s">
        <v>2698</v>
      </c>
      <c r="X1469" s="30"/>
      <c r="Y1469" s="26" t="s">
        <v>2698</v>
      </c>
      <c r="Z1469" s="29" t="s">
        <v>2698</v>
      </c>
      <c r="AA1469" s="33" t="str">
        <f t="shared" si="23"/>
        <v>Información incompleta</v>
      </c>
      <c r="AB1469" s="31" t="s">
        <v>2698</v>
      </c>
      <c r="AC1469" s="32" t="s">
        <v>324</v>
      </c>
      <c r="AD1469" s="32"/>
      <c r="AE1469" s="22" t="s">
        <v>2711</v>
      </c>
      <c r="AF1469" s="26" t="s">
        <v>53</v>
      </c>
      <c r="AG1469" s="22" t="s">
        <v>5388</v>
      </c>
    </row>
    <row r="1470" spans="1:34" ht="60" x14ac:dyDescent="0.25">
      <c r="A1470" s="20" t="s">
        <v>2694</v>
      </c>
      <c r="B1470" s="21">
        <v>80111614</v>
      </c>
      <c r="C1470" s="22" t="s">
        <v>2700</v>
      </c>
      <c r="D1470" s="36">
        <v>43101</v>
      </c>
      <c r="E1470" s="21" t="s">
        <v>4201</v>
      </c>
      <c r="F1470" s="23" t="s">
        <v>4144</v>
      </c>
      <c r="G1470" s="23" t="s">
        <v>3665</v>
      </c>
      <c r="H1470" s="24">
        <v>511233571</v>
      </c>
      <c r="I1470" s="25">
        <v>511233571</v>
      </c>
      <c r="J1470" s="23" t="s">
        <v>3579</v>
      </c>
      <c r="K1470" s="23" t="s">
        <v>47</v>
      </c>
      <c r="L1470" s="22" t="s">
        <v>2720</v>
      </c>
      <c r="M1470" s="22" t="s">
        <v>2696</v>
      </c>
      <c r="N1470" s="22" t="s">
        <v>2721</v>
      </c>
      <c r="O1470" s="22" t="s">
        <v>2722</v>
      </c>
      <c r="P1470" s="26" t="s">
        <v>2702</v>
      </c>
      <c r="Q1470" s="26" t="s">
        <v>2703</v>
      </c>
      <c r="R1470" s="26" t="s">
        <v>2723</v>
      </c>
      <c r="S1470" s="27" t="s">
        <v>2724</v>
      </c>
      <c r="T1470" s="26" t="s">
        <v>2725</v>
      </c>
      <c r="U1470" s="26" t="s">
        <v>2726</v>
      </c>
      <c r="V1470" s="28" t="s">
        <v>2698</v>
      </c>
      <c r="W1470" s="29" t="s">
        <v>2698</v>
      </c>
      <c r="X1470" s="30"/>
      <c r="Y1470" s="26" t="s">
        <v>2698</v>
      </c>
      <c r="Z1470" s="29" t="s">
        <v>2698</v>
      </c>
      <c r="AA1470" s="33" t="str">
        <f t="shared" si="23"/>
        <v>Información incompleta</v>
      </c>
      <c r="AB1470" s="31" t="s">
        <v>2698</v>
      </c>
      <c r="AC1470" s="32" t="s">
        <v>324</v>
      </c>
      <c r="AD1470" s="32"/>
      <c r="AE1470" s="22" t="s">
        <v>2727</v>
      </c>
      <c r="AF1470" s="26" t="s">
        <v>53</v>
      </c>
      <c r="AG1470" s="22" t="s">
        <v>5385</v>
      </c>
    </row>
    <row r="1471" spans="1:34" ht="60" x14ac:dyDescent="0.25">
      <c r="A1471" s="20" t="s">
        <v>2694</v>
      </c>
      <c r="B1471" s="21">
        <v>80111614</v>
      </c>
      <c r="C1471" s="22" t="s">
        <v>5386</v>
      </c>
      <c r="D1471" s="36">
        <v>43132</v>
      </c>
      <c r="E1471" s="21" t="s">
        <v>4201</v>
      </c>
      <c r="F1471" s="23" t="s">
        <v>4045</v>
      </c>
      <c r="G1471" s="23" t="s">
        <v>3665</v>
      </c>
      <c r="H1471" s="24">
        <v>14000000</v>
      </c>
      <c r="I1471" s="25">
        <v>14000000</v>
      </c>
      <c r="J1471" s="23" t="s">
        <v>3579</v>
      </c>
      <c r="K1471" s="23" t="s">
        <v>47</v>
      </c>
      <c r="L1471" s="22" t="s">
        <v>2720</v>
      </c>
      <c r="M1471" s="22" t="s">
        <v>2696</v>
      </c>
      <c r="N1471" s="22" t="s">
        <v>2721</v>
      </c>
      <c r="O1471" s="22" t="s">
        <v>2722</v>
      </c>
      <c r="P1471" s="26" t="s">
        <v>2702</v>
      </c>
      <c r="Q1471" s="26" t="s">
        <v>2703</v>
      </c>
      <c r="R1471" s="26" t="s">
        <v>2723</v>
      </c>
      <c r="S1471" s="27" t="s">
        <v>2724</v>
      </c>
      <c r="T1471" s="26" t="s">
        <v>2725</v>
      </c>
      <c r="U1471" s="26" t="s">
        <v>2726</v>
      </c>
      <c r="V1471" s="28" t="s">
        <v>2698</v>
      </c>
      <c r="W1471" s="29" t="s">
        <v>2698</v>
      </c>
      <c r="X1471" s="30"/>
      <c r="Y1471" s="26" t="s">
        <v>2698</v>
      </c>
      <c r="Z1471" s="29" t="s">
        <v>2698</v>
      </c>
      <c r="AA1471" s="33" t="str">
        <f t="shared" si="23"/>
        <v>Información incompleta</v>
      </c>
      <c r="AB1471" s="31" t="s">
        <v>2698</v>
      </c>
      <c r="AC1471" s="32" t="s">
        <v>324</v>
      </c>
      <c r="AD1471" s="32"/>
      <c r="AE1471" s="22" t="s">
        <v>2727</v>
      </c>
      <c r="AF1471" s="26" t="s">
        <v>53</v>
      </c>
      <c r="AG1471" s="22" t="s">
        <v>5385</v>
      </c>
    </row>
    <row r="1472" spans="1:34" ht="63.75" x14ac:dyDescent="0.25">
      <c r="A1472" s="20" t="s">
        <v>2694</v>
      </c>
      <c r="B1472" s="21">
        <v>78111502</v>
      </c>
      <c r="C1472" s="22" t="s">
        <v>2707</v>
      </c>
      <c r="D1472" s="36">
        <v>43009</v>
      </c>
      <c r="E1472" s="21" t="s">
        <v>4912</v>
      </c>
      <c r="F1472" s="23" t="s">
        <v>3677</v>
      </c>
      <c r="G1472" s="23" t="s">
        <v>3665</v>
      </c>
      <c r="H1472" s="24">
        <v>25750000</v>
      </c>
      <c r="I1472" s="25">
        <v>25750000</v>
      </c>
      <c r="J1472" s="23" t="s">
        <v>57</v>
      </c>
      <c r="K1472" s="23" t="s">
        <v>3576</v>
      </c>
      <c r="L1472" s="22" t="s">
        <v>2720</v>
      </c>
      <c r="M1472" s="22" t="s">
        <v>2696</v>
      </c>
      <c r="N1472" s="22" t="s">
        <v>2721</v>
      </c>
      <c r="O1472" s="22" t="s">
        <v>2722</v>
      </c>
      <c r="P1472" s="26" t="s">
        <v>2702</v>
      </c>
      <c r="Q1472" s="26" t="s">
        <v>2703</v>
      </c>
      <c r="R1472" s="26" t="s">
        <v>2723</v>
      </c>
      <c r="S1472" s="27" t="s">
        <v>2724</v>
      </c>
      <c r="T1472" s="26" t="s">
        <v>2725</v>
      </c>
      <c r="U1472" s="26" t="s">
        <v>2728</v>
      </c>
      <c r="V1472" s="28" t="s">
        <v>2729</v>
      </c>
      <c r="W1472" s="29">
        <v>18750</v>
      </c>
      <c r="X1472" s="30">
        <v>42990</v>
      </c>
      <c r="Y1472" s="26" t="s">
        <v>47</v>
      </c>
      <c r="Z1472" s="29">
        <v>4600007506</v>
      </c>
      <c r="AA1472" s="33">
        <f t="shared" si="23"/>
        <v>1</v>
      </c>
      <c r="AB1472" s="31" t="s">
        <v>2730</v>
      </c>
      <c r="AC1472" s="32" t="s">
        <v>360</v>
      </c>
      <c r="AD1472" s="32" t="s">
        <v>2731</v>
      </c>
      <c r="AE1472" s="22" t="s">
        <v>2732</v>
      </c>
      <c r="AF1472" s="26" t="s">
        <v>53</v>
      </c>
      <c r="AG1472" s="22" t="s">
        <v>5390</v>
      </c>
    </row>
    <row r="1473" spans="1:33" ht="105" x14ac:dyDescent="0.25">
      <c r="A1473" s="20" t="s">
        <v>2694</v>
      </c>
      <c r="B1473" s="21">
        <v>80111504</v>
      </c>
      <c r="C1473" s="22" t="s">
        <v>5391</v>
      </c>
      <c r="D1473" s="36">
        <v>43101</v>
      </c>
      <c r="E1473" s="21" t="s">
        <v>4629</v>
      </c>
      <c r="F1473" s="23" t="s">
        <v>3677</v>
      </c>
      <c r="G1473" s="23" t="s">
        <v>3665</v>
      </c>
      <c r="H1473" s="24">
        <v>5859315</v>
      </c>
      <c r="I1473" s="25">
        <v>5859315</v>
      </c>
      <c r="J1473" s="23" t="s">
        <v>3579</v>
      </c>
      <c r="K1473" s="23" t="s">
        <v>47</v>
      </c>
      <c r="L1473" s="22" t="s">
        <v>2720</v>
      </c>
      <c r="M1473" s="22" t="s">
        <v>2696</v>
      </c>
      <c r="N1473" s="22" t="s">
        <v>2721</v>
      </c>
      <c r="O1473" s="22" t="s">
        <v>2722</v>
      </c>
      <c r="P1473" s="26" t="s">
        <v>2702</v>
      </c>
      <c r="Q1473" s="26" t="s">
        <v>2704</v>
      </c>
      <c r="R1473" s="26" t="s">
        <v>2723</v>
      </c>
      <c r="S1473" s="27" t="s">
        <v>2724</v>
      </c>
      <c r="T1473" s="26" t="s">
        <v>2725</v>
      </c>
      <c r="U1473" s="26" t="s">
        <v>5392</v>
      </c>
      <c r="V1473" s="28" t="s">
        <v>2698</v>
      </c>
      <c r="W1473" s="29" t="s">
        <v>2698</v>
      </c>
      <c r="X1473" s="30"/>
      <c r="Y1473" s="26" t="s">
        <v>2698</v>
      </c>
      <c r="Z1473" s="29" t="s">
        <v>2698</v>
      </c>
      <c r="AA1473" s="33" t="str">
        <f t="shared" si="23"/>
        <v>Información incompleta</v>
      </c>
      <c r="AB1473" s="31" t="s">
        <v>2698</v>
      </c>
      <c r="AC1473" s="32" t="s">
        <v>324</v>
      </c>
      <c r="AD1473" s="32" t="s">
        <v>2705</v>
      </c>
      <c r="AE1473" s="22" t="s">
        <v>2706</v>
      </c>
      <c r="AF1473" s="26" t="s">
        <v>53</v>
      </c>
      <c r="AG1473" s="22" t="s">
        <v>5385</v>
      </c>
    </row>
    <row r="1474" spans="1:33" ht="105" x14ac:dyDescent="0.25">
      <c r="A1474" s="20" t="s">
        <v>2694</v>
      </c>
      <c r="B1474" s="21">
        <v>80111504</v>
      </c>
      <c r="C1474" s="22" t="s">
        <v>2699</v>
      </c>
      <c r="D1474" s="36">
        <v>43282</v>
      </c>
      <c r="E1474" s="21" t="s">
        <v>4629</v>
      </c>
      <c r="F1474" s="23" t="s">
        <v>3677</v>
      </c>
      <c r="G1474" s="23" t="s">
        <v>3665</v>
      </c>
      <c r="H1474" s="24">
        <v>5859315</v>
      </c>
      <c r="I1474" s="25">
        <v>0</v>
      </c>
      <c r="J1474" s="23" t="s">
        <v>3579</v>
      </c>
      <c r="K1474" s="23" t="s">
        <v>47</v>
      </c>
      <c r="L1474" s="22" t="s">
        <v>2720</v>
      </c>
      <c r="M1474" s="22" t="s">
        <v>2696</v>
      </c>
      <c r="N1474" s="22" t="s">
        <v>2721</v>
      </c>
      <c r="O1474" s="22" t="s">
        <v>2722</v>
      </c>
      <c r="P1474" s="26" t="s">
        <v>2702</v>
      </c>
      <c r="Q1474" s="26" t="s">
        <v>2704</v>
      </c>
      <c r="R1474" s="26" t="s">
        <v>2723</v>
      </c>
      <c r="S1474" s="27" t="s">
        <v>2724</v>
      </c>
      <c r="T1474" s="26" t="s">
        <v>2725</v>
      </c>
      <c r="U1474" s="26" t="s">
        <v>5392</v>
      </c>
      <c r="V1474" s="28" t="s">
        <v>2698</v>
      </c>
      <c r="W1474" s="29" t="s">
        <v>2698</v>
      </c>
      <c r="X1474" s="30"/>
      <c r="Y1474" s="26" t="s">
        <v>2698</v>
      </c>
      <c r="Z1474" s="29" t="s">
        <v>2698</v>
      </c>
      <c r="AA1474" s="33" t="str">
        <f t="shared" si="23"/>
        <v>Información incompleta</v>
      </c>
      <c r="AB1474" s="31" t="s">
        <v>2698</v>
      </c>
      <c r="AC1474" s="32" t="s">
        <v>324</v>
      </c>
      <c r="AD1474" s="32" t="s">
        <v>2705</v>
      </c>
      <c r="AE1474" s="22" t="s">
        <v>2706</v>
      </c>
      <c r="AF1474" s="26" t="s">
        <v>53</v>
      </c>
      <c r="AG1474" s="22" t="s">
        <v>5385</v>
      </c>
    </row>
    <row r="1475" spans="1:33" ht="75" x14ac:dyDescent="0.25">
      <c r="A1475" s="20" t="s">
        <v>2694</v>
      </c>
      <c r="B1475" s="21">
        <v>93141509</v>
      </c>
      <c r="C1475" s="22" t="s">
        <v>5393</v>
      </c>
      <c r="D1475" s="36">
        <v>43252</v>
      </c>
      <c r="E1475" s="21" t="s">
        <v>3786</v>
      </c>
      <c r="F1475" s="23" t="s">
        <v>3677</v>
      </c>
      <c r="G1475" s="23" t="s">
        <v>3665</v>
      </c>
      <c r="H1475" s="24">
        <v>261925032</v>
      </c>
      <c r="I1475" s="25">
        <v>261925032</v>
      </c>
      <c r="J1475" s="23" t="s">
        <v>3579</v>
      </c>
      <c r="K1475" s="23" t="s">
        <v>47</v>
      </c>
      <c r="L1475" s="22" t="s">
        <v>2720</v>
      </c>
      <c r="M1475" s="22" t="s">
        <v>2696</v>
      </c>
      <c r="N1475" s="22" t="s">
        <v>2721</v>
      </c>
      <c r="O1475" s="22" t="s">
        <v>2722</v>
      </c>
      <c r="P1475" s="26" t="s">
        <v>2702</v>
      </c>
      <c r="Q1475" s="26" t="s">
        <v>2703</v>
      </c>
      <c r="R1475" s="26" t="s">
        <v>2723</v>
      </c>
      <c r="S1475" s="27" t="s">
        <v>2724</v>
      </c>
      <c r="T1475" s="26" t="s">
        <v>2725</v>
      </c>
      <c r="U1475" s="26" t="s">
        <v>5394</v>
      </c>
      <c r="V1475" s="28" t="s">
        <v>2698</v>
      </c>
      <c r="W1475" s="29" t="s">
        <v>2698</v>
      </c>
      <c r="X1475" s="30"/>
      <c r="Y1475" s="26" t="s">
        <v>2698</v>
      </c>
      <c r="Z1475" s="29" t="s">
        <v>2698</v>
      </c>
      <c r="AA1475" s="33" t="str">
        <f t="shared" si="23"/>
        <v>Información incompleta</v>
      </c>
      <c r="AB1475" s="31" t="s">
        <v>2698</v>
      </c>
      <c r="AC1475" s="32" t="s">
        <v>324</v>
      </c>
      <c r="AD1475" s="32"/>
      <c r="AE1475" s="22" t="s">
        <v>2733</v>
      </c>
      <c r="AF1475" s="26" t="s">
        <v>53</v>
      </c>
      <c r="AG1475" s="22" t="s">
        <v>5390</v>
      </c>
    </row>
    <row r="1476" spans="1:33" ht="45" x14ac:dyDescent="0.25">
      <c r="A1476" s="20" t="s">
        <v>2694</v>
      </c>
      <c r="B1476" s="21">
        <v>93141509</v>
      </c>
      <c r="C1476" s="22" t="s">
        <v>5395</v>
      </c>
      <c r="D1476" s="36">
        <v>43252</v>
      </c>
      <c r="E1476" s="21" t="s">
        <v>3786</v>
      </c>
      <c r="F1476" s="23" t="s">
        <v>3677</v>
      </c>
      <c r="G1476" s="23" t="s">
        <v>3665</v>
      </c>
      <c r="H1476" s="24">
        <v>10000000</v>
      </c>
      <c r="I1476" s="25">
        <v>10000000</v>
      </c>
      <c r="J1476" s="23" t="s">
        <v>3579</v>
      </c>
      <c r="K1476" s="23" t="s">
        <v>47</v>
      </c>
      <c r="L1476" s="22" t="s">
        <v>2720</v>
      </c>
      <c r="M1476" s="22" t="s">
        <v>2696</v>
      </c>
      <c r="N1476" s="22" t="s">
        <v>2721</v>
      </c>
      <c r="O1476" s="22" t="s">
        <v>2722</v>
      </c>
      <c r="P1476" s="26" t="s">
        <v>2702</v>
      </c>
      <c r="Q1476" s="26" t="s">
        <v>2703</v>
      </c>
      <c r="R1476" s="26" t="s">
        <v>2723</v>
      </c>
      <c r="S1476" s="27" t="s">
        <v>2724</v>
      </c>
      <c r="T1476" s="26" t="s">
        <v>2725</v>
      </c>
      <c r="U1476" s="26" t="s">
        <v>5394</v>
      </c>
      <c r="V1476" s="28" t="s">
        <v>2698</v>
      </c>
      <c r="W1476" s="29" t="s">
        <v>2698</v>
      </c>
      <c r="X1476" s="30"/>
      <c r="Y1476" s="26" t="s">
        <v>2698</v>
      </c>
      <c r="Z1476" s="29" t="s">
        <v>2698</v>
      </c>
      <c r="AA1476" s="33" t="str">
        <f t="shared" si="23"/>
        <v>Información incompleta</v>
      </c>
      <c r="AB1476" s="31" t="s">
        <v>2698</v>
      </c>
      <c r="AC1476" s="32" t="s">
        <v>324</v>
      </c>
      <c r="AD1476" s="32"/>
      <c r="AE1476" s="22" t="s">
        <v>2733</v>
      </c>
      <c r="AF1476" s="26" t="s">
        <v>53</v>
      </c>
      <c r="AG1476" s="22" t="s">
        <v>5390</v>
      </c>
    </row>
    <row r="1477" spans="1:33" ht="45" x14ac:dyDescent="0.25">
      <c r="A1477" s="20" t="s">
        <v>2694</v>
      </c>
      <c r="B1477" s="21">
        <v>93141509</v>
      </c>
      <c r="C1477" s="22" t="s">
        <v>5396</v>
      </c>
      <c r="D1477" s="36">
        <v>43252</v>
      </c>
      <c r="E1477" s="21" t="s">
        <v>3786</v>
      </c>
      <c r="F1477" s="23" t="s">
        <v>3677</v>
      </c>
      <c r="G1477" s="23" t="s">
        <v>3665</v>
      </c>
      <c r="H1477" s="24">
        <v>29000000</v>
      </c>
      <c r="I1477" s="25">
        <v>29000000</v>
      </c>
      <c r="J1477" s="23" t="s">
        <v>3579</v>
      </c>
      <c r="K1477" s="23" t="s">
        <v>47</v>
      </c>
      <c r="L1477" s="22" t="s">
        <v>2720</v>
      </c>
      <c r="M1477" s="22" t="s">
        <v>2696</v>
      </c>
      <c r="N1477" s="22" t="s">
        <v>2721</v>
      </c>
      <c r="O1477" s="22" t="s">
        <v>2722</v>
      </c>
      <c r="P1477" s="26" t="s">
        <v>2702</v>
      </c>
      <c r="Q1477" s="26" t="s">
        <v>2703</v>
      </c>
      <c r="R1477" s="26" t="s">
        <v>2723</v>
      </c>
      <c r="S1477" s="27" t="s">
        <v>2724</v>
      </c>
      <c r="T1477" s="26" t="s">
        <v>2725</v>
      </c>
      <c r="U1477" s="26" t="s">
        <v>2734</v>
      </c>
      <c r="V1477" s="28" t="s">
        <v>2698</v>
      </c>
      <c r="W1477" s="29" t="s">
        <v>2698</v>
      </c>
      <c r="X1477" s="30"/>
      <c r="Y1477" s="26" t="s">
        <v>2698</v>
      </c>
      <c r="Z1477" s="29" t="s">
        <v>2698</v>
      </c>
      <c r="AA1477" s="33" t="str">
        <f t="shared" si="23"/>
        <v>Información incompleta</v>
      </c>
      <c r="AB1477" s="31" t="s">
        <v>2698</v>
      </c>
      <c r="AC1477" s="32" t="s">
        <v>324</v>
      </c>
      <c r="AD1477" s="32"/>
      <c r="AE1477" s="22" t="s">
        <v>2733</v>
      </c>
      <c r="AF1477" s="26" t="s">
        <v>53</v>
      </c>
      <c r="AG1477" s="22" t="s">
        <v>5390</v>
      </c>
    </row>
    <row r="1478" spans="1:33" ht="105" x14ac:dyDescent="0.25">
      <c r="A1478" s="20" t="s">
        <v>763</v>
      </c>
      <c r="B1478" s="21">
        <v>82121500</v>
      </c>
      <c r="C1478" s="22" t="s">
        <v>3352</v>
      </c>
      <c r="D1478" s="36">
        <v>42948</v>
      </c>
      <c r="E1478" s="21" t="s">
        <v>5397</v>
      </c>
      <c r="F1478" s="23" t="s">
        <v>3591</v>
      </c>
      <c r="G1478" s="23" t="s">
        <v>3665</v>
      </c>
      <c r="H1478" s="24">
        <v>2365125000</v>
      </c>
      <c r="I1478" s="25">
        <v>1071000000</v>
      </c>
      <c r="J1478" s="23" t="s">
        <v>57</v>
      </c>
      <c r="K1478" s="23" t="s">
        <v>3576</v>
      </c>
      <c r="L1478" s="22" t="s">
        <v>1103</v>
      </c>
      <c r="M1478" s="22" t="s">
        <v>1104</v>
      </c>
      <c r="N1478" s="22" t="s">
        <v>3353</v>
      </c>
      <c r="O1478" s="22" t="s">
        <v>1106</v>
      </c>
      <c r="P1478" s="26"/>
      <c r="Q1478" s="26"/>
      <c r="R1478" s="26"/>
      <c r="S1478" s="27"/>
      <c r="T1478" s="26"/>
      <c r="U1478" s="26"/>
      <c r="V1478" s="28">
        <v>7481</v>
      </c>
      <c r="W1478" s="29">
        <v>19926</v>
      </c>
      <c r="X1478" s="30">
        <v>43025</v>
      </c>
      <c r="Y1478" s="26">
        <v>2017060103039</v>
      </c>
      <c r="Z1478" s="29">
        <v>4600007552</v>
      </c>
      <c r="AA1478" s="33">
        <f t="shared" si="23"/>
        <v>1</v>
      </c>
      <c r="AB1478" s="31" t="s">
        <v>3354</v>
      </c>
      <c r="AC1478" s="32" t="s">
        <v>360</v>
      </c>
      <c r="AD1478" s="32" t="s">
        <v>5398</v>
      </c>
      <c r="AE1478" s="22" t="s">
        <v>3355</v>
      </c>
      <c r="AF1478" s="26" t="s">
        <v>5399</v>
      </c>
      <c r="AG1478" s="22" t="s">
        <v>1109</v>
      </c>
    </row>
    <row r="1479" spans="1:33" ht="195" x14ac:dyDescent="0.25">
      <c r="A1479" s="20" t="s">
        <v>763</v>
      </c>
      <c r="B1479" s="21" t="s">
        <v>5400</v>
      </c>
      <c r="C1479" s="22" t="s">
        <v>3356</v>
      </c>
      <c r="D1479" s="36">
        <v>42974</v>
      </c>
      <c r="E1479" s="21" t="s">
        <v>3564</v>
      </c>
      <c r="F1479" s="23" t="s">
        <v>4144</v>
      </c>
      <c r="G1479" s="23" t="s">
        <v>3665</v>
      </c>
      <c r="H1479" s="24">
        <v>142800000</v>
      </c>
      <c r="I1479" s="25">
        <v>47600000</v>
      </c>
      <c r="J1479" s="23" t="s">
        <v>57</v>
      </c>
      <c r="K1479" s="23" t="s">
        <v>3576</v>
      </c>
      <c r="L1479" s="22" t="s">
        <v>1103</v>
      </c>
      <c r="M1479" s="22" t="s">
        <v>1104</v>
      </c>
      <c r="N1479" s="22" t="s">
        <v>3353</v>
      </c>
      <c r="O1479" s="22" t="s">
        <v>1106</v>
      </c>
      <c r="P1479" s="26"/>
      <c r="Q1479" s="26"/>
      <c r="R1479" s="26"/>
      <c r="S1479" s="27"/>
      <c r="T1479" s="26"/>
      <c r="U1479" s="26"/>
      <c r="V1479" s="28">
        <v>7493</v>
      </c>
      <c r="W1479" s="29">
        <v>18157</v>
      </c>
      <c r="X1479" s="30">
        <v>42984</v>
      </c>
      <c r="Y1479" s="26" t="s">
        <v>47</v>
      </c>
      <c r="Z1479" s="29">
        <v>4600007251</v>
      </c>
      <c r="AA1479" s="33">
        <f t="shared" si="23"/>
        <v>1</v>
      </c>
      <c r="AB1479" s="31" t="s">
        <v>3357</v>
      </c>
      <c r="AC1479" s="32" t="s">
        <v>360</v>
      </c>
      <c r="AD1479" s="32" t="s">
        <v>5401</v>
      </c>
      <c r="AE1479" s="22" t="s">
        <v>3358</v>
      </c>
      <c r="AF1479" s="26" t="s">
        <v>5399</v>
      </c>
      <c r="AG1479" s="22" t="s">
        <v>1109</v>
      </c>
    </row>
    <row r="1480" spans="1:33" ht="60" x14ac:dyDescent="0.25">
      <c r="A1480" s="20" t="s">
        <v>763</v>
      </c>
      <c r="B1480" s="21" t="s">
        <v>5402</v>
      </c>
      <c r="C1480" s="22" t="s">
        <v>3359</v>
      </c>
      <c r="D1480" s="36">
        <v>42933</v>
      </c>
      <c r="E1480" s="21" t="s">
        <v>3572</v>
      </c>
      <c r="F1480" s="23" t="s">
        <v>3677</v>
      </c>
      <c r="G1480" s="23" t="s">
        <v>3665</v>
      </c>
      <c r="H1480" s="24">
        <v>781199952</v>
      </c>
      <c r="I1480" s="25">
        <v>342000000</v>
      </c>
      <c r="J1480" s="23" t="s">
        <v>57</v>
      </c>
      <c r="K1480" s="23" t="s">
        <v>3576</v>
      </c>
      <c r="L1480" s="22" t="s">
        <v>1103</v>
      </c>
      <c r="M1480" s="22" t="s">
        <v>1104</v>
      </c>
      <c r="N1480" s="22" t="s">
        <v>3353</v>
      </c>
      <c r="O1480" s="22" t="s">
        <v>1106</v>
      </c>
      <c r="P1480" s="26" t="s">
        <v>3360</v>
      </c>
      <c r="Q1480" s="26" t="s">
        <v>3361</v>
      </c>
      <c r="R1480" s="26" t="s">
        <v>3362</v>
      </c>
      <c r="S1480" s="27">
        <v>220129001</v>
      </c>
      <c r="T1480" s="26" t="s">
        <v>3363</v>
      </c>
      <c r="U1480" s="26" t="s">
        <v>3364</v>
      </c>
      <c r="V1480" s="28">
        <v>7363</v>
      </c>
      <c r="W1480" s="29">
        <v>16009</v>
      </c>
      <c r="X1480" s="30">
        <v>43018</v>
      </c>
      <c r="Y1480" s="26">
        <v>2017060102716</v>
      </c>
      <c r="Z1480" s="29">
        <v>4600007525</v>
      </c>
      <c r="AA1480" s="33">
        <f t="shared" si="23"/>
        <v>1</v>
      </c>
      <c r="AB1480" s="31" t="s">
        <v>3365</v>
      </c>
      <c r="AC1480" s="32" t="s">
        <v>360</v>
      </c>
      <c r="AD1480" s="32" t="s">
        <v>5403</v>
      </c>
      <c r="AE1480" s="22" t="s">
        <v>3366</v>
      </c>
      <c r="AF1480" s="26" t="s">
        <v>5399</v>
      </c>
      <c r="AG1480" s="22" t="s">
        <v>1109</v>
      </c>
    </row>
    <row r="1481" spans="1:33" ht="60" x14ac:dyDescent="0.25">
      <c r="A1481" s="20" t="s">
        <v>763</v>
      </c>
      <c r="B1481" s="21" t="s">
        <v>5404</v>
      </c>
      <c r="C1481" s="22" t="s">
        <v>3367</v>
      </c>
      <c r="D1481" s="36">
        <v>42941</v>
      </c>
      <c r="E1481" s="21" t="s">
        <v>3564</v>
      </c>
      <c r="F1481" s="23" t="s">
        <v>3677</v>
      </c>
      <c r="G1481" s="23" t="s">
        <v>3665</v>
      </c>
      <c r="H1481" s="24">
        <v>269423616</v>
      </c>
      <c r="I1481" s="25">
        <v>202067310</v>
      </c>
      <c r="J1481" s="23" t="s">
        <v>57</v>
      </c>
      <c r="K1481" s="23" t="s">
        <v>3576</v>
      </c>
      <c r="L1481" s="22" t="s">
        <v>1103</v>
      </c>
      <c r="M1481" s="22" t="s">
        <v>1104</v>
      </c>
      <c r="N1481" s="22" t="s">
        <v>1111</v>
      </c>
      <c r="O1481" s="22" t="s">
        <v>1106</v>
      </c>
      <c r="P1481" s="26"/>
      <c r="Q1481" s="26"/>
      <c r="R1481" s="26"/>
      <c r="S1481" s="27"/>
      <c r="T1481" s="26"/>
      <c r="U1481" s="26"/>
      <c r="V1481" s="28">
        <v>7392</v>
      </c>
      <c r="W1481" s="29">
        <v>17413</v>
      </c>
      <c r="X1481" s="30">
        <v>42976</v>
      </c>
      <c r="Y1481" s="26">
        <v>2017060098962</v>
      </c>
      <c r="Z1481" s="29">
        <v>4600007217</v>
      </c>
      <c r="AA1481" s="33">
        <f t="shared" si="23"/>
        <v>1</v>
      </c>
      <c r="AB1481" s="31" t="s">
        <v>1112</v>
      </c>
      <c r="AC1481" s="32" t="s">
        <v>360</v>
      </c>
      <c r="AD1481" s="32" t="s">
        <v>5405</v>
      </c>
      <c r="AE1481" s="22" t="s">
        <v>1113</v>
      </c>
      <c r="AF1481" s="26" t="s">
        <v>5399</v>
      </c>
      <c r="AG1481" s="22" t="s">
        <v>1109</v>
      </c>
    </row>
    <row r="1482" spans="1:33" ht="60" x14ac:dyDescent="0.25">
      <c r="A1482" s="20" t="s">
        <v>763</v>
      </c>
      <c r="B1482" s="21">
        <v>83111600</v>
      </c>
      <c r="C1482" s="22" t="s">
        <v>3368</v>
      </c>
      <c r="D1482" s="36">
        <v>42948</v>
      </c>
      <c r="E1482" s="21" t="s">
        <v>3565</v>
      </c>
      <c r="F1482" s="23" t="s">
        <v>4118</v>
      </c>
      <c r="G1482" s="23" t="s">
        <v>3665</v>
      </c>
      <c r="H1482" s="24">
        <v>850071952</v>
      </c>
      <c r="I1482" s="25">
        <v>334353600</v>
      </c>
      <c r="J1482" s="23" t="s">
        <v>57</v>
      </c>
      <c r="K1482" s="23" t="s">
        <v>3576</v>
      </c>
      <c r="L1482" s="22" t="s">
        <v>1108</v>
      </c>
      <c r="M1482" s="22" t="s">
        <v>1104</v>
      </c>
      <c r="N1482" s="22" t="s">
        <v>5088</v>
      </c>
      <c r="O1482" s="22" t="s">
        <v>1084</v>
      </c>
      <c r="P1482" s="26"/>
      <c r="Q1482" s="26"/>
      <c r="R1482" s="26"/>
      <c r="S1482" s="27"/>
      <c r="T1482" s="26"/>
      <c r="U1482" s="26"/>
      <c r="V1482" s="28">
        <v>7394</v>
      </c>
      <c r="W1482" s="29">
        <v>5149</v>
      </c>
      <c r="X1482" s="30">
        <v>42979</v>
      </c>
      <c r="Y1482" s="26">
        <v>2017060098928</v>
      </c>
      <c r="Z1482" s="29">
        <v>4600007212</v>
      </c>
      <c r="AA1482" s="33">
        <f t="shared" si="23"/>
        <v>1</v>
      </c>
      <c r="AB1482" s="31" t="s">
        <v>1107</v>
      </c>
      <c r="AC1482" s="32" t="s">
        <v>360</v>
      </c>
      <c r="AD1482" s="32" t="s">
        <v>5406</v>
      </c>
      <c r="AE1482" s="22" t="s">
        <v>5407</v>
      </c>
      <c r="AF1482" s="26" t="s">
        <v>5399</v>
      </c>
      <c r="AG1482" s="22" t="s">
        <v>1109</v>
      </c>
    </row>
    <row r="1483" spans="1:33" ht="63.75" x14ac:dyDescent="0.25">
      <c r="A1483" s="20" t="s">
        <v>763</v>
      </c>
      <c r="B1483" s="21">
        <v>90121500</v>
      </c>
      <c r="C1483" s="22" t="s">
        <v>461</v>
      </c>
      <c r="D1483" s="36">
        <v>42983</v>
      </c>
      <c r="E1483" s="21" t="s">
        <v>3563</v>
      </c>
      <c r="F1483" s="23" t="s">
        <v>3677</v>
      </c>
      <c r="G1483" s="23" t="s">
        <v>3665</v>
      </c>
      <c r="H1483" s="24">
        <v>2307728260</v>
      </c>
      <c r="I1483" s="25">
        <v>1646130260</v>
      </c>
      <c r="J1483" s="23" t="s">
        <v>57</v>
      </c>
      <c r="K1483" s="23" t="s">
        <v>3576</v>
      </c>
      <c r="L1483" s="22" t="s">
        <v>3372</v>
      </c>
      <c r="M1483" s="22" t="s">
        <v>1104</v>
      </c>
      <c r="N1483" s="22" t="s">
        <v>3373</v>
      </c>
      <c r="O1483" s="22" t="s">
        <v>3374</v>
      </c>
      <c r="P1483" s="26"/>
      <c r="Q1483" s="26"/>
      <c r="R1483" s="26"/>
      <c r="S1483" s="27"/>
      <c r="T1483" s="26"/>
      <c r="U1483" s="26"/>
      <c r="V1483" s="28">
        <v>7571</v>
      </c>
      <c r="W1483" s="29">
        <v>15618</v>
      </c>
      <c r="X1483" s="30">
        <v>43013</v>
      </c>
      <c r="Y1483" s="26">
        <v>2017060102139</v>
      </c>
      <c r="Z1483" s="29">
        <v>4600007506</v>
      </c>
      <c r="AA1483" s="33">
        <f t="shared" si="23"/>
        <v>1</v>
      </c>
      <c r="AB1483" s="31" t="s">
        <v>3375</v>
      </c>
      <c r="AC1483" s="32" t="s">
        <v>360</v>
      </c>
      <c r="AD1483" s="32" t="s">
        <v>5408</v>
      </c>
      <c r="AE1483" s="22" t="s">
        <v>2732</v>
      </c>
      <c r="AF1483" s="26" t="s">
        <v>5399</v>
      </c>
      <c r="AG1483" s="22" t="s">
        <v>1109</v>
      </c>
    </row>
    <row r="1484" spans="1:33" ht="120" x14ac:dyDescent="0.25">
      <c r="A1484" s="20" t="s">
        <v>763</v>
      </c>
      <c r="B1484" s="21">
        <v>78102200</v>
      </c>
      <c r="C1484" s="22" t="s">
        <v>3379</v>
      </c>
      <c r="D1484" s="36">
        <v>43003</v>
      </c>
      <c r="E1484" s="21" t="s">
        <v>3563</v>
      </c>
      <c r="F1484" s="23" t="s">
        <v>3677</v>
      </c>
      <c r="G1484" s="23" t="s">
        <v>3665</v>
      </c>
      <c r="H1484" s="24">
        <v>578562317</v>
      </c>
      <c r="I1484" s="25">
        <v>452162317</v>
      </c>
      <c r="J1484" s="23" t="s">
        <v>57</v>
      </c>
      <c r="K1484" s="23" t="s">
        <v>3576</v>
      </c>
      <c r="L1484" s="22" t="s">
        <v>1103</v>
      </c>
      <c r="M1484" s="22" t="s">
        <v>1104</v>
      </c>
      <c r="N1484" s="22" t="s">
        <v>3353</v>
      </c>
      <c r="O1484" s="22" t="s">
        <v>1106</v>
      </c>
      <c r="P1484" s="26"/>
      <c r="Q1484" s="26"/>
      <c r="R1484" s="26"/>
      <c r="S1484" s="27"/>
      <c r="T1484" s="26"/>
      <c r="U1484" s="26"/>
      <c r="V1484" s="28">
        <v>7561</v>
      </c>
      <c r="W1484" s="29">
        <v>19911</v>
      </c>
      <c r="X1484" s="30">
        <v>43013</v>
      </c>
      <c r="Y1484" s="26">
        <v>2017060102512</v>
      </c>
      <c r="Z1484" s="29">
        <v>4600007517</v>
      </c>
      <c r="AA1484" s="33">
        <f t="shared" ref="AA1484:AA1547" si="24">+IF(AND(W1484="",X1484="",Y1484="",Z1484=""),"",IF(AND(W1484&lt;&gt;"",X1484="",Y1484="",Z1484=""),0%,IF(AND(W1484&lt;&gt;"",X1484&lt;&gt;"",Y1484="",Z1484=""),33%,IF(AND(W1484&lt;&gt;"",X1484&lt;&gt;"",Y1484&lt;&gt;"",Z1484=""),66%,IF(AND(W1484&lt;&gt;"",X1484&lt;&gt;"",Y1484&lt;&gt;"",Z1484&lt;&gt;""),100%,"Información incompleta")))))</f>
        <v>1</v>
      </c>
      <c r="AB1484" s="31" t="s">
        <v>3380</v>
      </c>
      <c r="AC1484" s="32" t="s">
        <v>360</v>
      </c>
      <c r="AD1484" s="32" t="s">
        <v>5398</v>
      </c>
      <c r="AE1484" s="22" t="s">
        <v>3366</v>
      </c>
      <c r="AF1484" s="26" t="s">
        <v>5399</v>
      </c>
      <c r="AG1484" s="22" t="s">
        <v>1109</v>
      </c>
    </row>
    <row r="1485" spans="1:33" ht="75" x14ac:dyDescent="0.25">
      <c r="A1485" s="20" t="s">
        <v>763</v>
      </c>
      <c r="B1485" s="21">
        <v>83101804</v>
      </c>
      <c r="C1485" s="22" t="s">
        <v>3381</v>
      </c>
      <c r="D1485" s="36">
        <v>43009</v>
      </c>
      <c r="E1485" s="21" t="s">
        <v>3563</v>
      </c>
      <c r="F1485" s="23" t="s">
        <v>3677</v>
      </c>
      <c r="G1485" s="23" t="s">
        <v>3665</v>
      </c>
      <c r="H1485" s="24">
        <v>2781833847</v>
      </c>
      <c r="I1485" s="25">
        <v>4032642007</v>
      </c>
      <c r="J1485" s="23" t="s">
        <v>57</v>
      </c>
      <c r="K1485" s="23" t="s">
        <v>3576</v>
      </c>
      <c r="L1485" s="22" t="s">
        <v>3382</v>
      </c>
      <c r="M1485" s="22" t="s">
        <v>3383</v>
      </c>
      <c r="N1485" s="22" t="s">
        <v>3384</v>
      </c>
      <c r="O1485" s="22" t="s">
        <v>3385</v>
      </c>
      <c r="P1485" s="26"/>
      <c r="Q1485" s="26"/>
      <c r="R1485" s="26"/>
      <c r="S1485" s="27"/>
      <c r="T1485" s="26"/>
      <c r="U1485" s="26"/>
      <c r="V1485" s="28" t="s">
        <v>3386</v>
      </c>
      <c r="W1485" s="29">
        <v>0</v>
      </c>
      <c r="X1485" s="30">
        <v>43010</v>
      </c>
      <c r="Y1485" s="26">
        <v>2017060102511</v>
      </c>
      <c r="Z1485" s="29" t="s">
        <v>3386</v>
      </c>
      <c r="AA1485" s="33">
        <f t="shared" si="24"/>
        <v>1</v>
      </c>
      <c r="AB1485" s="31" t="s">
        <v>3387</v>
      </c>
      <c r="AC1485" s="32" t="s">
        <v>360</v>
      </c>
      <c r="AD1485" s="32" t="s">
        <v>5539</v>
      </c>
      <c r="AE1485" s="22" t="s">
        <v>3388</v>
      </c>
      <c r="AF1485" s="26" t="s">
        <v>5399</v>
      </c>
      <c r="AG1485" s="22" t="s">
        <v>1109</v>
      </c>
    </row>
    <row r="1486" spans="1:33" ht="45" x14ac:dyDescent="0.25">
      <c r="A1486" s="20" t="s">
        <v>763</v>
      </c>
      <c r="B1486" s="21">
        <v>78181701</v>
      </c>
      <c r="C1486" s="22" t="s">
        <v>3389</v>
      </c>
      <c r="D1486" s="36">
        <v>43009</v>
      </c>
      <c r="E1486" s="21" t="s">
        <v>3563</v>
      </c>
      <c r="F1486" s="23" t="s">
        <v>3591</v>
      </c>
      <c r="G1486" s="23" t="s">
        <v>3665</v>
      </c>
      <c r="H1486" s="24">
        <v>972967280</v>
      </c>
      <c r="I1486" s="25">
        <v>778373824</v>
      </c>
      <c r="J1486" s="23" t="s">
        <v>57</v>
      </c>
      <c r="K1486" s="23" t="s">
        <v>3576</v>
      </c>
      <c r="L1486" s="22" t="s">
        <v>3390</v>
      </c>
      <c r="M1486" s="22" t="s">
        <v>3383</v>
      </c>
      <c r="N1486" s="22" t="s">
        <v>3391</v>
      </c>
      <c r="O1486" s="22" t="s">
        <v>3392</v>
      </c>
      <c r="P1486" s="26"/>
      <c r="Q1486" s="26"/>
      <c r="R1486" s="26"/>
      <c r="S1486" s="27"/>
      <c r="T1486" s="26"/>
      <c r="U1486" s="26"/>
      <c r="V1486" s="28">
        <v>7373</v>
      </c>
      <c r="W1486" s="29">
        <v>16756</v>
      </c>
      <c r="X1486" s="30">
        <v>42964</v>
      </c>
      <c r="Y1486" s="26">
        <v>2017060102135</v>
      </c>
      <c r="Z1486" s="29">
        <v>4600007507</v>
      </c>
      <c r="AA1486" s="33">
        <f t="shared" si="24"/>
        <v>1</v>
      </c>
      <c r="AB1486" s="31" t="s">
        <v>3393</v>
      </c>
      <c r="AC1486" s="32" t="s">
        <v>360</v>
      </c>
      <c r="AD1486" s="32" t="s">
        <v>5398</v>
      </c>
      <c r="AE1486" s="22" t="s">
        <v>3394</v>
      </c>
      <c r="AF1486" s="26" t="s">
        <v>5399</v>
      </c>
      <c r="AG1486" s="22" t="s">
        <v>1109</v>
      </c>
    </row>
    <row r="1487" spans="1:33" ht="90" x14ac:dyDescent="0.25">
      <c r="A1487" s="20" t="s">
        <v>763</v>
      </c>
      <c r="B1487" s="21" t="s">
        <v>5409</v>
      </c>
      <c r="C1487" s="22" t="s">
        <v>3395</v>
      </c>
      <c r="D1487" s="36">
        <v>43009</v>
      </c>
      <c r="E1487" s="21" t="s">
        <v>5410</v>
      </c>
      <c r="F1487" s="23" t="s">
        <v>3591</v>
      </c>
      <c r="G1487" s="23" t="s">
        <v>3665</v>
      </c>
      <c r="H1487" s="24">
        <v>239999909</v>
      </c>
      <c r="I1487" s="25">
        <v>168189452</v>
      </c>
      <c r="J1487" s="23" t="s">
        <v>57</v>
      </c>
      <c r="K1487" s="23" t="s">
        <v>3576</v>
      </c>
      <c r="L1487" s="22" t="s">
        <v>3396</v>
      </c>
      <c r="M1487" s="22" t="s">
        <v>3383</v>
      </c>
      <c r="N1487" s="22" t="s">
        <v>3397</v>
      </c>
      <c r="O1487" s="22" t="s">
        <v>3042</v>
      </c>
      <c r="P1487" s="26"/>
      <c r="Q1487" s="26"/>
      <c r="R1487" s="26"/>
      <c r="S1487" s="27"/>
      <c r="T1487" s="26"/>
      <c r="U1487" s="26"/>
      <c r="V1487" s="28">
        <v>7027</v>
      </c>
      <c r="W1487" s="29">
        <v>18269</v>
      </c>
      <c r="X1487" s="30">
        <v>42958</v>
      </c>
      <c r="Y1487" s="26" t="s">
        <v>3398</v>
      </c>
      <c r="Z1487" s="29">
        <v>4600007553</v>
      </c>
      <c r="AA1487" s="33">
        <f t="shared" si="24"/>
        <v>1</v>
      </c>
      <c r="AB1487" s="31" t="s">
        <v>3399</v>
      </c>
      <c r="AC1487" s="32" t="s">
        <v>360</v>
      </c>
      <c r="AD1487" s="32" t="s">
        <v>5401</v>
      </c>
      <c r="AE1487" s="22" t="s">
        <v>3396</v>
      </c>
      <c r="AF1487" s="26" t="s">
        <v>5399</v>
      </c>
      <c r="AG1487" s="22" t="s">
        <v>1109</v>
      </c>
    </row>
    <row r="1488" spans="1:33" ht="75" x14ac:dyDescent="0.25">
      <c r="A1488" s="20" t="s">
        <v>763</v>
      </c>
      <c r="B1488" s="21" t="s">
        <v>5411</v>
      </c>
      <c r="C1488" s="22" t="s">
        <v>3400</v>
      </c>
      <c r="D1488" s="36">
        <v>43009</v>
      </c>
      <c r="E1488" s="21" t="s">
        <v>3563</v>
      </c>
      <c r="F1488" s="23" t="s">
        <v>4118</v>
      </c>
      <c r="G1488" s="23" t="s">
        <v>3665</v>
      </c>
      <c r="H1488" s="24">
        <v>334029055</v>
      </c>
      <c r="I1488" s="25">
        <v>234249589</v>
      </c>
      <c r="J1488" s="23" t="s">
        <v>57</v>
      </c>
      <c r="K1488" s="23" t="s">
        <v>3576</v>
      </c>
      <c r="L1488" s="22" t="s">
        <v>3396</v>
      </c>
      <c r="M1488" s="22" t="s">
        <v>3383</v>
      </c>
      <c r="N1488" s="22" t="s">
        <v>3397</v>
      </c>
      <c r="O1488" s="22" t="s">
        <v>3042</v>
      </c>
      <c r="P1488" s="26"/>
      <c r="Q1488" s="26"/>
      <c r="R1488" s="26"/>
      <c r="S1488" s="27"/>
      <c r="T1488" s="26"/>
      <c r="U1488" s="26"/>
      <c r="V1488" s="28">
        <v>7381</v>
      </c>
      <c r="W1488" s="29">
        <v>18268</v>
      </c>
      <c r="X1488" s="30">
        <v>43013</v>
      </c>
      <c r="Y1488" s="26">
        <v>2017060102513</v>
      </c>
      <c r="Z1488" s="29">
        <v>4600007210</v>
      </c>
      <c r="AA1488" s="33">
        <f t="shared" si="24"/>
        <v>1</v>
      </c>
      <c r="AB1488" s="31" t="s">
        <v>3401</v>
      </c>
      <c r="AC1488" s="32" t="s">
        <v>360</v>
      </c>
      <c r="AD1488" s="32" t="s">
        <v>5401</v>
      </c>
      <c r="AE1488" s="22" t="s">
        <v>3396</v>
      </c>
      <c r="AF1488" s="26" t="s">
        <v>5399</v>
      </c>
      <c r="AG1488" s="22" t="s">
        <v>1109</v>
      </c>
    </row>
    <row r="1489" spans="1:33" ht="90" x14ac:dyDescent="0.25">
      <c r="A1489" s="20" t="s">
        <v>763</v>
      </c>
      <c r="B1489" s="21">
        <v>41103007</v>
      </c>
      <c r="C1489" s="22" t="s">
        <v>3402</v>
      </c>
      <c r="D1489" s="36">
        <v>42917</v>
      </c>
      <c r="E1489" s="21" t="s">
        <v>3563</v>
      </c>
      <c r="F1489" s="23" t="s">
        <v>3677</v>
      </c>
      <c r="G1489" s="23" t="s">
        <v>3665</v>
      </c>
      <c r="H1489" s="24">
        <v>2089305153</v>
      </c>
      <c r="I1489" s="25">
        <v>2089305153</v>
      </c>
      <c r="J1489" s="23" t="s">
        <v>57</v>
      </c>
      <c r="K1489" s="23" t="s">
        <v>3576</v>
      </c>
      <c r="L1489" s="22" t="s">
        <v>1103</v>
      </c>
      <c r="M1489" s="22" t="s">
        <v>1104</v>
      </c>
      <c r="N1489" s="22" t="s">
        <v>3353</v>
      </c>
      <c r="O1489" s="22" t="s">
        <v>1106</v>
      </c>
      <c r="P1489" s="26"/>
      <c r="Q1489" s="26"/>
      <c r="R1489" s="26"/>
      <c r="S1489" s="27"/>
      <c r="T1489" s="26"/>
      <c r="U1489" s="26"/>
      <c r="V1489" s="28" t="s">
        <v>3403</v>
      </c>
      <c r="W1489" s="29">
        <v>0</v>
      </c>
      <c r="X1489" s="30">
        <v>43012</v>
      </c>
      <c r="Y1489" s="26">
        <v>2017060092935</v>
      </c>
      <c r="Z1489" s="29" t="s">
        <v>3403</v>
      </c>
      <c r="AA1489" s="33">
        <f t="shared" si="24"/>
        <v>1</v>
      </c>
      <c r="AB1489" s="31" t="s">
        <v>3404</v>
      </c>
      <c r="AC1489" s="32" t="s">
        <v>360</v>
      </c>
      <c r="AD1489" s="32" t="s">
        <v>5412</v>
      </c>
      <c r="AE1489" s="22" t="s">
        <v>3396</v>
      </c>
      <c r="AF1489" s="26" t="s">
        <v>5399</v>
      </c>
      <c r="AG1489" s="22" t="s">
        <v>1109</v>
      </c>
    </row>
    <row r="1490" spans="1:33" ht="90" x14ac:dyDescent="0.25">
      <c r="A1490" s="20" t="s">
        <v>763</v>
      </c>
      <c r="B1490" s="21">
        <v>76111500</v>
      </c>
      <c r="C1490" s="22" t="s">
        <v>3405</v>
      </c>
      <c r="D1490" s="36">
        <v>42948</v>
      </c>
      <c r="E1490" s="21" t="s">
        <v>3562</v>
      </c>
      <c r="F1490" s="23" t="s">
        <v>3591</v>
      </c>
      <c r="G1490" s="23" t="s">
        <v>3665</v>
      </c>
      <c r="H1490" s="24">
        <v>2203503881</v>
      </c>
      <c r="I1490" s="25">
        <v>1844990939</v>
      </c>
      <c r="J1490" s="23" t="s">
        <v>57</v>
      </c>
      <c r="K1490" s="23" t="s">
        <v>3576</v>
      </c>
      <c r="L1490" s="22" t="s">
        <v>5413</v>
      </c>
      <c r="M1490" s="22" t="s">
        <v>3383</v>
      </c>
      <c r="N1490" s="22" t="s">
        <v>3384</v>
      </c>
      <c r="O1490" s="22" t="s">
        <v>3385</v>
      </c>
      <c r="P1490" s="26"/>
      <c r="Q1490" s="26"/>
      <c r="R1490" s="26"/>
      <c r="S1490" s="27"/>
      <c r="T1490" s="26"/>
      <c r="U1490" s="26"/>
      <c r="V1490" s="28">
        <v>7365</v>
      </c>
      <c r="W1490" s="29">
        <v>18264</v>
      </c>
      <c r="X1490" s="30">
        <v>42979</v>
      </c>
      <c r="Y1490" s="26">
        <v>2017060105691</v>
      </c>
      <c r="Z1490" s="29">
        <v>4600007614</v>
      </c>
      <c r="AA1490" s="33">
        <f t="shared" si="24"/>
        <v>1</v>
      </c>
      <c r="AB1490" s="31" t="s">
        <v>3406</v>
      </c>
      <c r="AC1490" s="32" t="s">
        <v>360</v>
      </c>
      <c r="AD1490" s="32" t="s">
        <v>5401</v>
      </c>
      <c r="AE1490" s="22" t="s">
        <v>3407</v>
      </c>
      <c r="AF1490" s="26" t="s">
        <v>5399</v>
      </c>
      <c r="AG1490" s="22" t="s">
        <v>1109</v>
      </c>
    </row>
    <row r="1491" spans="1:33" ht="90" x14ac:dyDescent="0.25">
      <c r="A1491" s="20" t="s">
        <v>763</v>
      </c>
      <c r="B1491" s="21" t="s">
        <v>5414</v>
      </c>
      <c r="C1491" s="22" t="s">
        <v>3408</v>
      </c>
      <c r="D1491" s="36">
        <v>43049</v>
      </c>
      <c r="E1491" s="21" t="s">
        <v>3563</v>
      </c>
      <c r="F1491" s="23" t="s">
        <v>3677</v>
      </c>
      <c r="G1491" s="23" t="s">
        <v>3665</v>
      </c>
      <c r="H1491" s="24">
        <v>491525698</v>
      </c>
      <c r="I1491" s="25">
        <v>421307741</v>
      </c>
      <c r="J1491" s="23" t="s">
        <v>57</v>
      </c>
      <c r="K1491" s="23" t="s">
        <v>47</v>
      </c>
      <c r="L1491" s="22" t="s">
        <v>1103</v>
      </c>
      <c r="M1491" s="22" t="s">
        <v>1104</v>
      </c>
      <c r="N1491" s="22" t="s">
        <v>3353</v>
      </c>
      <c r="O1491" s="22" t="s">
        <v>1106</v>
      </c>
      <c r="P1491" s="26"/>
      <c r="Q1491" s="26"/>
      <c r="R1491" s="26"/>
      <c r="S1491" s="27"/>
      <c r="T1491" s="26"/>
      <c r="U1491" s="26"/>
      <c r="V1491" s="28">
        <v>7963</v>
      </c>
      <c r="W1491" s="29">
        <v>19122</v>
      </c>
      <c r="X1491" s="30">
        <v>43049</v>
      </c>
      <c r="Y1491" s="26">
        <v>2017060109240</v>
      </c>
      <c r="Z1491" s="29">
        <v>4600007860</v>
      </c>
      <c r="AA1491" s="33">
        <f t="shared" si="24"/>
        <v>1</v>
      </c>
      <c r="AB1491" s="31" t="s">
        <v>1112</v>
      </c>
      <c r="AC1491" s="32" t="s">
        <v>360</v>
      </c>
      <c r="AD1491" s="32" t="s">
        <v>5415</v>
      </c>
      <c r="AE1491" s="22" t="s">
        <v>3409</v>
      </c>
      <c r="AF1491" s="26" t="s">
        <v>5399</v>
      </c>
      <c r="AG1491" s="22" t="s">
        <v>5416</v>
      </c>
    </row>
    <row r="1492" spans="1:33" ht="56.25" x14ac:dyDescent="0.25">
      <c r="A1492" s="20" t="s">
        <v>763</v>
      </c>
      <c r="B1492" s="21" t="s">
        <v>3410</v>
      </c>
      <c r="C1492" s="22" t="s">
        <v>3411</v>
      </c>
      <c r="D1492" s="36">
        <v>42997</v>
      </c>
      <c r="E1492" s="21" t="s">
        <v>3549</v>
      </c>
      <c r="F1492" s="23" t="s">
        <v>4118</v>
      </c>
      <c r="G1492" s="23" t="s">
        <v>3665</v>
      </c>
      <c r="H1492" s="24">
        <v>247610247</v>
      </c>
      <c r="I1492" s="25">
        <v>147610247</v>
      </c>
      <c r="J1492" s="23" t="s">
        <v>57</v>
      </c>
      <c r="K1492" s="23" t="s">
        <v>3576</v>
      </c>
      <c r="L1492" s="22" t="s">
        <v>3396</v>
      </c>
      <c r="M1492" s="22" t="s">
        <v>3383</v>
      </c>
      <c r="N1492" s="22" t="s">
        <v>3397</v>
      </c>
      <c r="O1492" s="22" t="s">
        <v>3042</v>
      </c>
      <c r="P1492" s="26" t="s">
        <v>3412</v>
      </c>
      <c r="Q1492" s="26" t="s">
        <v>3413</v>
      </c>
      <c r="R1492" s="26" t="s">
        <v>3414</v>
      </c>
      <c r="S1492" s="27">
        <v>220098</v>
      </c>
      <c r="T1492" s="26" t="s">
        <v>3413</v>
      </c>
      <c r="U1492" s="26" t="s">
        <v>3415</v>
      </c>
      <c r="V1492" s="28">
        <v>7969</v>
      </c>
      <c r="W1492" s="29" t="s">
        <v>5417</v>
      </c>
      <c r="X1492" s="30">
        <v>43075</v>
      </c>
      <c r="Y1492" s="26">
        <v>2017060112898</v>
      </c>
      <c r="Z1492" s="29">
        <v>4600007957</v>
      </c>
      <c r="AA1492" s="33">
        <f t="shared" si="24"/>
        <v>1</v>
      </c>
      <c r="AB1492" s="31" t="s">
        <v>3416</v>
      </c>
      <c r="AC1492" s="32" t="s">
        <v>360</v>
      </c>
      <c r="AD1492" s="32" t="s">
        <v>5401</v>
      </c>
      <c r="AE1492" s="22" t="s">
        <v>3396</v>
      </c>
      <c r="AF1492" s="26" t="s">
        <v>5399</v>
      </c>
      <c r="AG1492" s="22" t="s">
        <v>1109</v>
      </c>
    </row>
    <row r="1493" spans="1:33" ht="75" x14ac:dyDescent="0.25">
      <c r="A1493" s="20" t="s">
        <v>763</v>
      </c>
      <c r="B1493" s="21">
        <v>72102900</v>
      </c>
      <c r="C1493" s="22" t="s">
        <v>5418</v>
      </c>
      <c r="D1493" s="36">
        <v>43070</v>
      </c>
      <c r="E1493" s="21" t="s">
        <v>3549</v>
      </c>
      <c r="F1493" s="23" t="s">
        <v>3648</v>
      </c>
      <c r="G1493" s="23" t="s">
        <v>3665</v>
      </c>
      <c r="H1493" s="24">
        <v>68600246</v>
      </c>
      <c r="I1493" s="25">
        <v>55245135</v>
      </c>
      <c r="J1493" s="23" t="s">
        <v>57</v>
      </c>
      <c r="K1493" s="23" t="s">
        <v>3576</v>
      </c>
      <c r="L1493" s="22" t="s">
        <v>3417</v>
      </c>
      <c r="M1493" s="22" t="s">
        <v>3383</v>
      </c>
      <c r="N1493" s="22" t="s">
        <v>3418</v>
      </c>
      <c r="O1493" s="22" t="s">
        <v>3419</v>
      </c>
      <c r="P1493" s="26" t="s">
        <v>3412</v>
      </c>
      <c r="Q1493" s="26" t="s">
        <v>3413</v>
      </c>
      <c r="R1493" s="26" t="s">
        <v>3414</v>
      </c>
      <c r="S1493" s="27">
        <v>220098</v>
      </c>
      <c r="T1493" s="26" t="s">
        <v>3413</v>
      </c>
      <c r="U1493" s="26" t="s">
        <v>3415</v>
      </c>
      <c r="V1493" s="28">
        <v>7996</v>
      </c>
      <c r="W1493" s="29" t="s">
        <v>5419</v>
      </c>
      <c r="X1493" s="30">
        <v>43081</v>
      </c>
      <c r="Y1493" s="26">
        <v>4600007987</v>
      </c>
      <c r="Z1493" s="29">
        <v>4600007987</v>
      </c>
      <c r="AA1493" s="33">
        <f t="shared" si="24"/>
        <v>1</v>
      </c>
      <c r="AB1493" s="31" t="s">
        <v>5420</v>
      </c>
      <c r="AC1493" s="32" t="s">
        <v>360</v>
      </c>
      <c r="AD1493" s="32" t="s">
        <v>5401</v>
      </c>
      <c r="AE1493" s="22" t="s">
        <v>3417</v>
      </c>
      <c r="AF1493" s="26" t="s">
        <v>5399</v>
      </c>
      <c r="AG1493" s="22" t="s">
        <v>1109</v>
      </c>
    </row>
    <row r="1494" spans="1:33" ht="76.5" x14ac:dyDescent="0.25">
      <c r="A1494" s="20" t="s">
        <v>763</v>
      </c>
      <c r="B1494" s="21">
        <v>78111800</v>
      </c>
      <c r="C1494" s="22" t="s">
        <v>3376</v>
      </c>
      <c r="D1494" s="36">
        <v>42961</v>
      </c>
      <c r="E1494" s="21" t="s">
        <v>3563</v>
      </c>
      <c r="F1494" s="23" t="s">
        <v>3591</v>
      </c>
      <c r="G1494" s="23" t="s">
        <v>3665</v>
      </c>
      <c r="H1494" s="24">
        <v>2268463600</v>
      </c>
      <c r="I1494" s="25">
        <v>1781544000</v>
      </c>
      <c r="J1494" s="23" t="s">
        <v>57</v>
      </c>
      <c r="K1494" s="23" t="s">
        <v>3576</v>
      </c>
      <c r="L1494" s="22" t="s">
        <v>1103</v>
      </c>
      <c r="M1494" s="22" t="s">
        <v>1104</v>
      </c>
      <c r="N1494" s="22" t="s">
        <v>3353</v>
      </c>
      <c r="O1494" s="22" t="s">
        <v>1106</v>
      </c>
      <c r="P1494" s="26"/>
      <c r="Q1494" s="26"/>
      <c r="R1494" s="26"/>
      <c r="S1494" s="27"/>
      <c r="T1494" s="26"/>
      <c r="U1494" s="26"/>
      <c r="V1494" s="28">
        <v>7380</v>
      </c>
      <c r="W1494" s="29">
        <v>19922</v>
      </c>
      <c r="X1494" s="30">
        <v>42978</v>
      </c>
      <c r="Y1494" s="26">
        <v>2017060106522</v>
      </c>
      <c r="Z1494" s="29">
        <v>4600007665</v>
      </c>
      <c r="AA1494" s="33">
        <f t="shared" si="24"/>
        <v>1</v>
      </c>
      <c r="AB1494" s="31" t="s">
        <v>3377</v>
      </c>
      <c r="AC1494" s="32" t="s">
        <v>360</v>
      </c>
      <c r="AD1494" s="32" t="s">
        <v>5398</v>
      </c>
      <c r="AE1494" s="22" t="s">
        <v>3378</v>
      </c>
      <c r="AF1494" s="26" t="s">
        <v>5399</v>
      </c>
      <c r="AG1494" s="22" t="s">
        <v>1109</v>
      </c>
    </row>
    <row r="1495" spans="1:33" ht="90" x14ac:dyDescent="0.25">
      <c r="A1495" s="20" t="s">
        <v>763</v>
      </c>
      <c r="B1495" s="21">
        <v>92121500</v>
      </c>
      <c r="C1495" s="22" t="s">
        <v>3369</v>
      </c>
      <c r="D1495" s="36">
        <v>42967</v>
      </c>
      <c r="E1495" s="21" t="s">
        <v>3562</v>
      </c>
      <c r="F1495" s="23" t="s">
        <v>3643</v>
      </c>
      <c r="G1495" s="23" t="s">
        <v>3665</v>
      </c>
      <c r="H1495" s="24">
        <f>5339057688</f>
        <v>5339057688</v>
      </c>
      <c r="I1495" s="25" t="s">
        <v>5421</v>
      </c>
      <c r="J1495" s="23" t="s">
        <v>57</v>
      </c>
      <c r="K1495" s="23" t="s">
        <v>3576</v>
      </c>
      <c r="L1495" s="22" t="s">
        <v>1103</v>
      </c>
      <c r="M1495" s="22" t="s">
        <v>1104</v>
      </c>
      <c r="N1495" s="22" t="s">
        <v>3353</v>
      </c>
      <c r="O1495" s="22" t="s">
        <v>1106</v>
      </c>
      <c r="P1495" s="26"/>
      <c r="Q1495" s="26"/>
      <c r="R1495" s="26"/>
      <c r="S1495" s="27"/>
      <c r="T1495" s="26"/>
      <c r="U1495" s="26"/>
      <c r="V1495" s="28">
        <v>7347</v>
      </c>
      <c r="W1495" s="29">
        <v>19910</v>
      </c>
      <c r="X1495" s="30">
        <v>42962</v>
      </c>
      <c r="Y1495" s="26">
        <v>2017060110237</v>
      </c>
      <c r="Z1495" s="29">
        <v>4600007928</v>
      </c>
      <c r="AA1495" s="33">
        <f t="shared" si="24"/>
        <v>1</v>
      </c>
      <c r="AB1495" s="31" t="s">
        <v>3370</v>
      </c>
      <c r="AC1495" s="32" t="s">
        <v>360</v>
      </c>
      <c r="AD1495" s="32" t="s">
        <v>5398</v>
      </c>
      <c r="AE1495" s="22" t="s">
        <v>3371</v>
      </c>
      <c r="AF1495" s="26" t="s">
        <v>5399</v>
      </c>
      <c r="AG1495" s="22" t="s">
        <v>1109</v>
      </c>
    </row>
    <row r="1496" spans="1:33" ht="102" x14ac:dyDescent="0.25">
      <c r="A1496" s="20" t="s">
        <v>763</v>
      </c>
      <c r="B1496" s="21">
        <v>77101703</v>
      </c>
      <c r="C1496" s="22" t="s">
        <v>3345</v>
      </c>
      <c r="D1496" s="36">
        <v>42705</v>
      </c>
      <c r="E1496" s="21" t="s">
        <v>3571</v>
      </c>
      <c r="F1496" s="23" t="s">
        <v>4118</v>
      </c>
      <c r="G1496" s="23" t="s">
        <v>3665</v>
      </c>
      <c r="H1496" s="24">
        <v>0</v>
      </c>
      <c r="I1496" s="25">
        <v>0</v>
      </c>
      <c r="J1496" s="23" t="s">
        <v>3579</v>
      </c>
      <c r="K1496" s="23" t="s">
        <v>47</v>
      </c>
      <c r="L1496" s="22" t="s">
        <v>1103</v>
      </c>
      <c r="M1496" s="22" t="s">
        <v>1104</v>
      </c>
      <c r="N1496" s="22">
        <v>3839370</v>
      </c>
      <c r="O1496" s="22" t="s">
        <v>1106</v>
      </c>
      <c r="P1496" s="26" t="s">
        <v>3349</v>
      </c>
      <c r="Q1496" s="26">
        <v>0</v>
      </c>
      <c r="R1496" s="26">
        <v>42711</v>
      </c>
      <c r="S1496" s="27">
        <v>20166060097540</v>
      </c>
      <c r="T1496" s="26" t="s">
        <v>3349</v>
      </c>
      <c r="U1496" s="26">
        <v>1</v>
      </c>
      <c r="V1496" s="28" t="s">
        <v>3349</v>
      </c>
      <c r="W1496" s="29">
        <v>0</v>
      </c>
      <c r="X1496" s="30">
        <v>42711</v>
      </c>
      <c r="Y1496" s="26">
        <v>20166060097540</v>
      </c>
      <c r="Z1496" s="29" t="s">
        <v>3349</v>
      </c>
      <c r="AA1496" s="33">
        <f t="shared" si="24"/>
        <v>1</v>
      </c>
      <c r="AB1496" s="31" t="s">
        <v>3350</v>
      </c>
      <c r="AC1496" s="32" t="s">
        <v>360</v>
      </c>
      <c r="AD1496" s="32" t="s">
        <v>5422</v>
      </c>
      <c r="AE1496" s="22" t="s">
        <v>3351</v>
      </c>
      <c r="AF1496" s="26" t="s">
        <v>5399</v>
      </c>
      <c r="AG1496" s="22" t="s">
        <v>1109</v>
      </c>
    </row>
    <row r="1497" spans="1:33" ht="195" x14ac:dyDescent="0.25">
      <c r="A1497" s="20" t="s">
        <v>763</v>
      </c>
      <c r="B1497" s="21">
        <v>55101500</v>
      </c>
      <c r="C1497" s="22" t="s">
        <v>5423</v>
      </c>
      <c r="D1497" s="36">
        <v>43101</v>
      </c>
      <c r="E1497" s="21" t="s">
        <v>3573</v>
      </c>
      <c r="F1497" s="23" t="s">
        <v>4118</v>
      </c>
      <c r="G1497" s="23" t="s">
        <v>3665</v>
      </c>
      <c r="H1497" s="24">
        <v>38000000</v>
      </c>
      <c r="I1497" s="25">
        <v>38000000</v>
      </c>
      <c r="J1497" s="23" t="s">
        <v>3579</v>
      </c>
      <c r="K1497" s="23" t="s">
        <v>47</v>
      </c>
      <c r="L1497" s="22" t="s">
        <v>1103</v>
      </c>
      <c r="M1497" s="22" t="s">
        <v>1104</v>
      </c>
      <c r="N1497" s="22" t="s">
        <v>3353</v>
      </c>
      <c r="O1497" s="22" t="s">
        <v>1106</v>
      </c>
      <c r="P1497" s="26"/>
      <c r="Q1497" s="26"/>
      <c r="R1497" s="26"/>
      <c r="S1497" s="27"/>
      <c r="T1497" s="26"/>
      <c r="U1497" s="26"/>
      <c r="V1497" s="28">
        <v>8023</v>
      </c>
      <c r="W1497" s="29">
        <v>19932</v>
      </c>
      <c r="X1497" s="30">
        <v>43117</v>
      </c>
      <c r="Y1497" s="26">
        <v>2018060003513</v>
      </c>
      <c r="Z1497" s="29">
        <v>4600007996</v>
      </c>
      <c r="AA1497" s="33">
        <f t="shared" si="24"/>
        <v>1</v>
      </c>
      <c r="AB1497" s="31" t="s">
        <v>3420</v>
      </c>
      <c r="AC1497" s="32" t="s">
        <v>360</v>
      </c>
      <c r="AD1497" s="32" t="s">
        <v>5401</v>
      </c>
      <c r="AE1497" s="22" t="s">
        <v>3421</v>
      </c>
      <c r="AF1497" s="26" t="s">
        <v>5399</v>
      </c>
      <c r="AG1497" s="22" t="s">
        <v>1109</v>
      </c>
    </row>
    <row r="1498" spans="1:33" ht="75" x14ac:dyDescent="0.25">
      <c r="A1498" s="20" t="s">
        <v>763</v>
      </c>
      <c r="B1498" s="21">
        <v>80121600</v>
      </c>
      <c r="C1498" s="22" t="s">
        <v>3422</v>
      </c>
      <c r="D1498" s="36">
        <v>43101</v>
      </c>
      <c r="E1498" s="21" t="s">
        <v>3549</v>
      </c>
      <c r="F1498" s="23" t="s">
        <v>4144</v>
      </c>
      <c r="G1498" s="23" t="s">
        <v>3665</v>
      </c>
      <c r="H1498" s="24">
        <v>12374879</v>
      </c>
      <c r="I1498" s="25">
        <v>12374879</v>
      </c>
      <c r="J1498" s="23" t="s">
        <v>3579</v>
      </c>
      <c r="K1498" s="23" t="s">
        <v>47</v>
      </c>
      <c r="L1498" s="22" t="s">
        <v>1103</v>
      </c>
      <c r="M1498" s="22" t="s">
        <v>1104</v>
      </c>
      <c r="N1498" s="22" t="s">
        <v>3353</v>
      </c>
      <c r="O1498" s="22" t="s">
        <v>1106</v>
      </c>
      <c r="P1498" s="26"/>
      <c r="Q1498" s="26"/>
      <c r="R1498" s="26"/>
      <c r="S1498" s="27"/>
      <c r="T1498" s="26"/>
      <c r="U1498" s="26"/>
      <c r="V1498" s="28">
        <v>8010</v>
      </c>
      <c r="W1498" s="29">
        <v>19908</v>
      </c>
      <c r="X1498" s="30">
        <v>43116</v>
      </c>
      <c r="Y1498" s="26">
        <v>4600007995</v>
      </c>
      <c r="Z1498" s="29">
        <v>4600007995</v>
      </c>
      <c r="AA1498" s="33">
        <f t="shared" si="24"/>
        <v>1</v>
      </c>
      <c r="AB1498" s="31" t="s">
        <v>3423</v>
      </c>
      <c r="AC1498" s="32" t="s">
        <v>360</v>
      </c>
      <c r="AD1498" s="32" t="s">
        <v>5401</v>
      </c>
      <c r="AE1498" s="22" t="s">
        <v>3424</v>
      </c>
      <c r="AF1498" s="26" t="s">
        <v>5399</v>
      </c>
      <c r="AG1498" s="22" t="s">
        <v>5424</v>
      </c>
    </row>
    <row r="1499" spans="1:33" ht="45" x14ac:dyDescent="0.25">
      <c r="A1499" s="20" t="s">
        <v>763</v>
      </c>
      <c r="B1499" s="21">
        <v>78111800</v>
      </c>
      <c r="C1499" s="22" t="s">
        <v>2516</v>
      </c>
      <c r="D1499" s="36">
        <v>43101</v>
      </c>
      <c r="E1499" s="21" t="s">
        <v>3557</v>
      </c>
      <c r="F1499" s="23" t="s">
        <v>3591</v>
      </c>
      <c r="G1499" s="23" t="s">
        <v>3665</v>
      </c>
      <c r="H1499" s="24">
        <v>2213053920</v>
      </c>
      <c r="I1499" s="25">
        <v>221303920</v>
      </c>
      <c r="J1499" s="23" t="s">
        <v>3579</v>
      </c>
      <c r="K1499" s="23" t="s">
        <v>47</v>
      </c>
      <c r="L1499" s="22" t="s">
        <v>5413</v>
      </c>
      <c r="M1499" s="22" t="s">
        <v>3383</v>
      </c>
      <c r="N1499" s="22" t="s">
        <v>3384</v>
      </c>
      <c r="O1499" s="22" t="s">
        <v>3385</v>
      </c>
      <c r="P1499" s="26"/>
      <c r="Q1499" s="26"/>
      <c r="R1499" s="26"/>
      <c r="S1499" s="27"/>
      <c r="T1499" s="26"/>
      <c r="U1499" s="26"/>
      <c r="V1499" s="28" t="s">
        <v>3438</v>
      </c>
      <c r="W1499" s="29">
        <v>19913</v>
      </c>
      <c r="X1499" s="30">
        <v>43102</v>
      </c>
      <c r="Y1499" s="26">
        <v>2018060026180</v>
      </c>
      <c r="Z1499" s="29">
        <v>4600008068</v>
      </c>
      <c r="AA1499" s="33">
        <f t="shared" si="24"/>
        <v>1</v>
      </c>
      <c r="AB1499" s="31" t="s">
        <v>5425</v>
      </c>
      <c r="AC1499" s="32" t="s">
        <v>360</v>
      </c>
      <c r="AD1499" s="32" t="s">
        <v>5401</v>
      </c>
      <c r="AE1499" s="22" t="s">
        <v>5426</v>
      </c>
      <c r="AF1499" s="26" t="s">
        <v>5399</v>
      </c>
      <c r="AG1499" s="22" t="s">
        <v>1109</v>
      </c>
    </row>
    <row r="1500" spans="1:33" ht="60" x14ac:dyDescent="0.25">
      <c r="A1500" s="20" t="s">
        <v>763</v>
      </c>
      <c r="B1500" s="21">
        <v>32101656</v>
      </c>
      <c r="C1500" s="22" t="s">
        <v>3439</v>
      </c>
      <c r="D1500" s="36">
        <v>43101</v>
      </c>
      <c r="E1500" s="21" t="s">
        <v>3549</v>
      </c>
      <c r="F1500" s="23" t="s">
        <v>3591</v>
      </c>
      <c r="G1500" s="23" t="s">
        <v>3665</v>
      </c>
      <c r="H1500" s="24">
        <v>131000000</v>
      </c>
      <c r="I1500" s="25">
        <v>131000000</v>
      </c>
      <c r="J1500" s="23" t="s">
        <v>3579</v>
      </c>
      <c r="K1500" s="23" t="s">
        <v>47</v>
      </c>
      <c r="L1500" s="22" t="s">
        <v>3390</v>
      </c>
      <c r="M1500" s="22" t="s">
        <v>3383</v>
      </c>
      <c r="N1500" s="22" t="s">
        <v>3391</v>
      </c>
      <c r="O1500" s="22" t="s">
        <v>3392</v>
      </c>
      <c r="P1500" s="26"/>
      <c r="Q1500" s="26"/>
      <c r="R1500" s="26"/>
      <c r="S1500" s="27"/>
      <c r="T1500" s="26"/>
      <c r="U1500" s="26"/>
      <c r="V1500" s="28">
        <v>8052</v>
      </c>
      <c r="W1500" s="29">
        <v>20073</v>
      </c>
      <c r="X1500" s="30">
        <v>43140</v>
      </c>
      <c r="Y1500" s="26">
        <v>2018060027560</v>
      </c>
      <c r="Z1500" s="29">
        <v>4600008074</v>
      </c>
      <c r="AA1500" s="33">
        <f t="shared" si="24"/>
        <v>1</v>
      </c>
      <c r="AB1500" s="31" t="s">
        <v>5427</v>
      </c>
      <c r="AC1500" s="32" t="s">
        <v>360</v>
      </c>
      <c r="AD1500" s="32" t="s">
        <v>5401</v>
      </c>
      <c r="AE1500" s="22" t="s">
        <v>5428</v>
      </c>
      <c r="AF1500" s="26" t="s">
        <v>5399</v>
      </c>
      <c r="AG1500" s="22" t="s">
        <v>1109</v>
      </c>
    </row>
    <row r="1501" spans="1:33" ht="60" x14ac:dyDescent="0.25">
      <c r="A1501" s="20" t="s">
        <v>763</v>
      </c>
      <c r="B1501" s="21">
        <v>39121000</v>
      </c>
      <c r="C1501" s="22" t="s">
        <v>5429</v>
      </c>
      <c r="D1501" s="36">
        <v>43101</v>
      </c>
      <c r="E1501" s="21" t="s">
        <v>3557</v>
      </c>
      <c r="F1501" s="23" t="s">
        <v>4118</v>
      </c>
      <c r="G1501" s="23" t="s">
        <v>3665</v>
      </c>
      <c r="H1501" s="24">
        <v>35244431</v>
      </c>
      <c r="I1501" s="25">
        <v>35244431</v>
      </c>
      <c r="J1501" s="23" t="s">
        <v>3579</v>
      </c>
      <c r="K1501" s="23" t="s">
        <v>47</v>
      </c>
      <c r="L1501" s="22" t="s">
        <v>3431</v>
      </c>
      <c r="M1501" s="22" t="s">
        <v>3383</v>
      </c>
      <c r="N1501" s="22" t="s">
        <v>3432</v>
      </c>
      <c r="O1501" s="22" t="s">
        <v>3433</v>
      </c>
      <c r="P1501" s="26"/>
      <c r="Q1501" s="26"/>
      <c r="R1501" s="26"/>
      <c r="S1501" s="27"/>
      <c r="T1501" s="26"/>
      <c r="U1501" s="26"/>
      <c r="V1501" s="28">
        <v>8019</v>
      </c>
      <c r="W1501" s="29">
        <v>20063</v>
      </c>
      <c r="X1501" s="30">
        <v>43124</v>
      </c>
      <c r="Y1501" s="26">
        <v>201860003668</v>
      </c>
      <c r="Z1501" s="29">
        <v>4600007997</v>
      </c>
      <c r="AA1501" s="33">
        <f t="shared" si="24"/>
        <v>1</v>
      </c>
      <c r="AB1501" s="31" t="s">
        <v>5430</v>
      </c>
      <c r="AC1501" s="32" t="s">
        <v>360</v>
      </c>
      <c r="AD1501" s="32" t="s">
        <v>5401</v>
      </c>
      <c r="AE1501" s="22" t="s">
        <v>5431</v>
      </c>
      <c r="AF1501" s="26" t="s">
        <v>5399</v>
      </c>
      <c r="AG1501" s="22" t="s">
        <v>1109</v>
      </c>
    </row>
    <row r="1502" spans="1:33" ht="120" x14ac:dyDescent="0.25">
      <c r="A1502" s="20" t="s">
        <v>763</v>
      </c>
      <c r="B1502" s="21" t="s">
        <v>5432</v>
      </c>
      <c r="C1502" s="22" t="s">
        <v>5433</v>
      </c>
      <c r="D1502" s="36">
        <v>43101</v>
      </c>
      <c r="E1502" s="21" t="s">
        <v>3557</v>
      </c>
      <c r="F1502" s="23" t="s">
        <v>3648</v>
      </c>
      <c r="G1502" s="23" t="s">
        <v>3665</v>
      </c>
      <c r="H1502" s="24">
        <v>70000000</v>
      </c>
      <c r="I1502" s="25">
        <v>59490000</v>
      </c>
      <c r="J1502" s="23" t="s">
        <v>3579</v>
      </c>
      <c r="K1502" s="23" t="s">
        <v>47</v>
      </c>
      <c r="L1502" s="22" t="s">
        <v>5426</v>
      </c>
      <c r="M1502" s="22" t="s">
        <v>3383</v>
      </c>
      <c r="N1502" s="22" t="s">
        <v>3441</v>
      </c>
      <c r="O1502" s="22" t="s">
        <v>5434</v>
      </c>
      <c r="P1502" s="26"/>
      <c r="Q1502" s="26"/>
      <c r="R1502" s="26"/>
      <c r="S1502" s="27"/>
      <c r="T1502" s="26"/>
      <c r="U1502" s="26"/>
      <c r="V1502" s="28">
        <v>8080</v>
      </c>
      <c r="W1502" s="29">
        <v>20922</v>
      </c>
      <c r="X1502" s="30">
        <v>43141</v>
      </c>
      <c r="Y1502" s="26">
        <v>4600008062</v>
      </c>
      <c r="Z1502" s="29">
        <v>4600008062</v>
      </c>
      <c r="AA1502" s="33">
        <f t="shared" si="24"/>
        <v>1</v>
      </c>
      <c r="AB1502" s="31" t="s">
        <v>5435</v>
      </c>
      <c r="AC1502" s="32" t="s">
        <v>360</v>
      </c>
      <c r="AD1502" s="32" t="s">
        <v>5401</v>
      </c>
      <c r="AE1502" s="22" t="s">
        <v>5426</v>
      </c>
      <c r="AF1502" s="26" t="s">
        <v>5399</v>
      </c>
      <c r="AG1502" s="22" t="s">
        <v>1109</v>
      </c>
    </row>
    <row r="1503" spans="1:33" ht="75" x14ac:dyDescent="0.25">
      <c r="A1503" s="20" t="s">
        <v>763</v>
      </c>
      <c r="B1503" s="21">
        <v>80111701</v>
      </c>
      <c r="C1503" s="22" t="s">
        <v>3445</v>
      </c>
      <c r="D1503" s="36">
        <v>43101</v>
      </c>
      <c r="E1503" s="21" t="s">
        <v>3557</v>
      </c>
      <c r="F1503" s="23" t="s">
        <v>4144</v>
      </c>
      <c r="G1503" s="23" t="s">
        <v>3665</v>
      </c>
      <c r="H1503" s="24">
        <v>80338148</v>
      </c>
      <c r="I1503" s="25">
        <v>80338148</v>
      </c>
      <c r="J1503" s="23" t="s">
        <v>3579</v>
      </c>
      <c r="K1503" s="23" t="s">
        <v>47</v>
      </c>
      <c r="L1503" s="22" t="s">
        <v>1103</v>
      </c>
      <c r="M1503" s="22" t="s">
        <v>1104</v>
      </c>
      <c r="N1503" s="22" t="s">
        <v>3353</v>
      </c>
      <c r="O1503" s="22" t="s">
        <v>1106</v>
      </c>
      <c r="P1503" s="26"/>
      <c r="Q1503" s="26"/>
      <c r="R1503" s="26"/>
      <c r="S1503" s="27"/>
      <c r="T1503" s="26"/>
      <c r="U1503" s="26"/>
      <c r="V1503" s="28">
        <v>8039</v>
      </c>
      <c r="W1503" s="29">
        <v>20179</v>
      </c>
      <c r="X1503" s="30">
        <v>43116</v>
      </c>
      <c r="Y1503" s="26" t="s">
        <v>47</v>
      </c>
      <c r="Z1503" s="29">
        <v>4600008011</v>
      </c>
      <c r="AA1503" s="33">
        <f t="shared" si="24"/>
        <v>1</v>
      </c>
      <c r="AB1503" s="31" t="s">
        <v>3446</v>
      </c>
      <c r="AC1503" s="32" t="s">
        <v>360</v>
      </c>
      <c r="AD1503" s="32" t="s">
        <v>5401</v>
      </c>
      <c r="AE1503" s="22" t="s">
        <v>3358</v>
      </c>
      <c r="AF1503" s="26" t="s">
        <v>5399</v>
      </c>
      <c r="AG1503" s="22" t="s">
        <v>1109</v>
      </c>
    </row>
    <row r="1504" spans="1:33" ht="90" x14ac:dyDescent="0.25">
      <c r="A1504" s="20" t="s">
        <v>763</v>
      </c>
      <c r="B1504" s="21">
        <v>80111701</v>
      </c>
      <c r="C1504" s="22" t="s">
        <v>3447</v>
      </c>
      <c r="D1504" s="36">
        <v>43101</v>
      </c>
      <c r="E1504" s="21" t="s">
        <v>3557</v>
      </c>
      <c r="F1504" s="23" t="s">
        <v>4144</v>
      </c>
      <c r="G1504" s="23" t="s">
        <v>3665</v>
      </c>
      <c r="H1504" s="24">
        <v>80338148</v>
      </c>
      <c r="I1504" s="25">
        <v>80338148</v>
      </c>
      <c r="J1504" s="23" t="s">
        <v>3579</v>
      </c>
      <c r="K1504" s="23" t="s">
        <v>47</v>
      </c>
      <c r="L1504" s="22" t="s">
        <v>1103</v>
      </c>
      <c r="M1504" s="22" t="s">
        <v>1104</v>
      </c>
      <c r="N1504" s="22" t="s">
        <v>3353</v>
      </c>
      <c r="O1504" s="22" t="s">
        <v>1106</v>
      </c>
      <c r="P1504" s="26"/>
      <c r="Q1504" s="26"/>
      <c r="R1504" s="26"/>
      <c r="S1504" s="27"/>
      <c r="T1504" s="26"/>
      <c r="U1504" s="26"/>
      <c r="V1504" s="28">
        <v>8033</v>
      </c>
      <c r="W1504" s="29">
        <v>20178</v>
      </c>
      <c r="X1504" s="30">
        <v>43116</v>
      </c>
      <c r="Y1504" s="26" t="s">
        <v>47</v>
      </c>
      <c r="Z1504" s="29">
        <v>460008012</v>
      </c>
      <c r="AA1504" s="33">
        <f t="shared" si="24"/>
        <v>1</v>
      </c>
      <c r="AB1504" s="31" t="s">
        <v>3448</v>
      </c>
      <c r="AC1504" s="32" t="s">
        <v>360</v>
      </c>
      <c r="AD1504" s="32" t="s">
        <v>5401</v>
      </c>
      <c r="AE1504" s="22" t="s">
        <v>3358</v>
      </c>
      <c r="AF1504" s="26" t="s">
        <v>5399</v>
      </c>
      <c r="AG1504" s="22" t="s">
        <v>1109</v>
      </c>
    </row>
    <row r="1505" spans="1:33" ht="60" x14ac:dyDescent="0.25">
      <c r="A1505" s="20" t="s">
        <v>763</v>
      </c>
      <c r="B1505" s="21">
        <v>81111703</v>
      </c>
      <c r="C1505" s="22" t="s">
        <v>5436</v>
      </c>
      <c r="D1505" s="36">
        <v>43132</v>
      </c>
      <c r="E1505" s="21" t="s">
        <v>3549</v>
      </c>
      <c r="F1505" s="23" t="s">
        <v>3648</v>
      </c>
      <c r="G1505" s="23" t="s">
        <v>3665</v>
      </c>
      <c r="H1505" s="24">
        <v>50000000</v>
      </c>
      <c r="I1505" s="25">
        <v>50000000</v>
      </c>
      <c r="J1505" s="23" t="s">
        <v>3579</v>
      </c>
      <c r="K1505" s="23" t="s">
        <v>47</v>
      </c>
      <c r="L1505" s="22" t="s">
        <v>1103</v>
      </c>
      <c r="M1505" s="22" t="s">
        <v>1104</v>
      </c>
      <c r="N1505" s="22">
        <v>3839370</v>
      </c>
      <c r="O1505" s="22" t="s">
        <v>1106</v>
      </c>
      <c r="P1505" s="26">
        <v>8089</v>
      </c>
      <c r="Q1505" s="26">
        <v>21054</v>
      </c>
      <c r="R1505" s="26">
        <v>43141</v>
      </c>
      <c r="S1505" s="27">
        <v>4600008061</v>
      </c>
      <c r="T1505" s="26">
        <v>4600008061</v>
      </c>
      <c r="U1505" s="26">
        <v>1</v>
      </c>
      <c r="V1505" s="28">
        <v>8089</v>
      </c>
      <c r="W1505" s="29">
        <v>21054</v>
      </c>
      <c r="X1505" s="30">
        <v>43141</v>
      </c>
      <c r="Y1505" s="26">
        <v>4600008061</v>
      </c>
      <c r="Z1505" s="29">
        <v>4600008061</v>
      </c>
      <c r="AA1505" s="33">
        <f t="shared" si="24"/>
        <v>1</v>
      </c>
      <c r="AB1505" s="31" t="s">
        <v>5437</v>
      </c>
      <c r="AC1505" s="32" t="s">
        <v>360</v>
      </c>
      <c r="AD1505" s="32" t="s">
        <v>5401</v>
      </c>
      <c r="AE1505" s="22" t="s">
        <v>5438</v>
      </c>
      <c r="AF1505" s="26" t="s">
        <v>5399</v>
      </c>
      <c r="AG1505" s="22" t="s">
        <v>1109</v>
      </c>
    </row>
    <row r="1506" spans="1:33" ht="51" x14ac:dyDescent="0.25">
      <c r="A1506" s="20" t="s">
        <v>763</v>
      </c>
      <c r="B1506" s="21">
        <v>56112102</v>
      </c>
      <c r="C1506" s="22" t="s">
        <v>5439</v>
      </c>
      <c r="D1506" s="36">
        <v>43132</v>
      </c>
      <c r="E1506" s="21" t="s">
        <v>4970</v>
      </c>
      <c r="F1506" s="23" t="s">
        <v>3648</v>
      </c>
      <c r="G1506" s="23" t="s">
        <v>3665</v>
      </c>
      <c r="H1506" s="24">
        <v>9787750</v>
      </c>
      <c r="I1506" s="25">
        <v>9787750</v>
      </c>
      <c r="J1506" s="23" t="s">
        <v>3579</v>
      </c>
      <c r="K1506" s="23" t="s">
        <v>47</v>
      </c>
      <c r="L1506" s="22" t="s">
        <v>1103</v>
      </c>
      <c r="M1506" s="22" t="s">
        <v>2820</v>
      </c>
      <c r="N1506" s="22" t="s">
        <v>3353</v>
      </c>
      <c r="O1506" s="22" t="s">
        <v>1106</v>
      </c>
      <c r="P1506" s="26"/>
      <c r="Q1506" s="26"/>
      <c r="R1506" s="26"/>
      <c r="S1506" s="27"/>
      <c r="T1506" s="26"/>
      <c r="U1506" s="26"/>
      <c r="V1506" s="28">
        <v>8085</v>
      </c>
      <c r="W1506" s="29">
        <v>20290</v>
      </c>
      <c r="X1506" s="30">
        <v>43145</v>
      </c>
      <c r="Y1506" s="26">
        <v>4600008064</v>
      </c>
      <c r="Z1506" s="29">
        <v>4600008064</v>
      </c>
      <c r="AA1506" s="33">
        <f t="shared" si="24"/>
        <v>1</v>
      </c>
      <c r="AB1506" s="31" t="s">
        <v>5440</v>
      </c>
      <c r="AC1506" s="32" t="s">
        <v>5351</v>
      </c>
      <c r="AD1506" s="32" t="s">
        <v>5401</v>
      </c>
      <c r="AE1506" s="22" t="s">
        <v>5441</v>
      </c>
      <c r="AF1506" s="26" t="s">
        <v>5399</v>
      </c>
      <c r="AG1506" s="22" t="s">
        <v>1109</v>
      </c>
    </row>
    <row r="1507" spans="1:33" ht="90" x14ac:dyDescent="0.25">
      <c r="A1507" s="20" t="s">
        <v>763</v>
      </c>
      <c r="B1507" s="21" t="s">
        <v>5442</v>
      </c>
      <c r="C1507" s="22" t="s">
        <v>5443</v>
      </c>
      <c r="D1507" s="36">
        <v>43076</v>
      </c>
      <c r="E1507" s="21" t="s">
        <v>5444</v>
      </c>
      <c r="F1507" s="23" t="s">
        <v>4185</v>
      </c>
      <c r="G1507" s="23" t="s">
        <v>3665</v>
      </c>
      <c r="H1507" s="24">
        <v>321264872</v>
      </c>
      <c r="I1507" s="25">
        <v>321264872</v>
      </c>
      <c r="J1507" s="23" t="s">
        <v>3579</v>
      </c>
      <c r="K1507" s="23" t="s">
        <v>47</v>
      </c>
      <c r="L1507" s="22" t="s">
        <v>1103</v>
      </c>
      <c r="M1507" s="22" t="s">
        <v>1104</v>
      </c>
      <c r="N1507" s="22" t="s">
        <v>3353</v>
      </c>
      <c r="O1507" s="22" t="s">
        <v>1106</v>
      </c>
      <c r="P1507" s="26"/>
      <c r="Q1507" s="26"/>
      <c r="R1507" s="26"/>
      <c r="S1507" s="27"/>
      <c r="T1507" s="26"/>
      <c r="U1507" s="26"/>
      <c r="V1507" s="28">
        <v>8030</v>
      </c>
      <c r="W1507" s="29">
        <v>19927</v>
      </c>
      <c r="X1507" s="30">
        <v>43122</v>
      </c>
      <c r="Y1507" s="26" t="s">
        <v>5445</v>
      </c>
      <c r="Z1507" s="29">
        <v>4600007994</v>
      </c>
      <c r="AA1507" s="33">
        <f t="shared" si="24"/>
        <v>1</v>
      </c>
      <c r="AB1507" s="31" t="s">
        <v>5446</v>
      </c>
      <c r="AC1507" s="32" t="s">
        <v>360</v>
      </c>
      <c r="AD1507" s="32" t="s">
        <v>5401</v>
      </c>
      <c r="AE1507" s="22" t="s">
        <v>5447</v>
      </c>
      <c r="AF1507" s="26" t="s">
        <v>5399</v>
      </c>
      <c r="AG1507" s="22" t="s">
        <v>1109</v>
      </c>
    </row>
    <row r="1508" spans="1:33" ht="60" x14ac:dyDescent="0.25">
      <c r="A1508" s="20" t="s">
        <v>763</v>
      </c>
      <c r="B1508" s="21">
        <v>78181500</v>
      </c>
      <c r="C1508" s="22" t="s">
        <v>3455</v>
      </c>
      <c r="D1508" s="36">
        <v>43124</v>
      </c>
      <c r="E1508" s="21" t="s">
        <v>3549</v>
      </c>
      <c r="F1508" s="23" t="s">
        <v>3648</v>
      </c>
      <c r="G1508" s="23" t="s">
        <v>3665</v>
      </c>
      <c r="H1508" s="24">
        <v>70000000</v>
      </c>
      <c r="I1508" s="25">
        <v>70000000</v>
      </c>
      <c r="J1508" s="23" t="s">
        <v>3579</v>
      </c>
      <c r="K1508" s="23" t="s">
        <v>47</v>
      </c>
      <c r="L1508" s="22" t="s">
        <v>1103</v>
      </c>
      <c r="M1508" s="22" t="s">
        <v>1104</v>
      </c>
      <c r="N1508" s="22" t="s">
        <v>3353</v>
      </c>
      <c r="O1508" s="22" t="s">
        <v>1106</v>
      </c>
      <c r="P1508" s="26"/>
      <c r="Q1508" s="26"/>
      <c r="R1508" s="26"/>
      <c r="S1508" s="27"/>
      <c r="T1508" s="26"/>
      <c r="U1508" s="26"/>
      <c r="V1508" s="28">
        <v>8089</v>
      </c>
      <c r="W1508" s="29">
        <v>20197</v>
      </c>
      <c r="X1508" s="30">
        <v>43171</v>
      </c>
      <c r="Y1508" s="26">
        <v>4600008082</v>
      </c>
      <c r="Z1508" s="29">
        <v>4600008082</v>
      </c>
      <c r="AA1508" s="33">
        <f t="shared" si="24"/>
        <v>1</v>
      </c>
      <c r="AB1508" s="31" t="s">
        <v>5448</v>
      </c>
      <c r="AC1508" s="32" t="s">
        <v>360</v>
      </c>
      <c r="AD1508" s="32" t="s">
        <v>5401</v>
      </c>
      <c r="AE1508" s="22" t="s">
        <v>5428</v>
      </c>
      <c r="AF1508" s="26" t="s">
        <v>5399</v>
      </c>
      <c r="AG1508" s="22" t="s">
        <v>1109</v>
      </c>
    </row>
    <row r="1509" spans="1:33" ht="51" x14ac:dyDescent="0.25">
      <c r="A1509" s="20" t="s">
        <v>763</v>
      </c>
      <c r="B1509" s="21">
        <v>72102900</v>
      </c>
      <c r="C1509" s="22" t="s">
        <v>3449</v>
      </c>
      <c r="D1509" s="36">
        <v>43101</v>
      </c>
      <c r="E1509" s="21" t="s">
        <v>3554</v>
      </c>
      <c r="F1509" s="23" t="s">
        <v>3658</v>
      </c>
      <c r="G1509" s="23" t="s">
        <v>3665</v>
      </c>
      <c r="H1509" s="24">
        <v>125859421</v>
      </c>
      <c r="I1509" s="25">
        <v>125859421</v>
      </c>
      <c r="J1509" s="23" t="s">
        <v>3579</v>
      </c>
      <c r="K1509" s="23" t="s">
        <v>47</v>
      </c>
      <c r="L1509" s="22" t="s">
        <v>3431</v>
      </c>
      <c r="M1509" s="22" t="s">
        <v>3383</v>
      </c>
      <c r="N1509" s="22" t="s">
        <v>3432</v>
      </c>
      <c r="O1509" s="22" t="s">
        <v>3433</v>
      </c>
      <c r="P1509" s="26"/>
      <c r="Q1509" s="26"/>
      <c r="R1509" s="26"/>
      <c r="S1509" s="27"/>
      <c r="T1509" s="26"/>
      <c r="U1509" s="26"/>
      <c r="V1509" s="28">
        <v>8051</v>
      </c>
      <c r="W1509" s="29">
        <v>20391</v>
      </c>
      <c r="X1509" s="30">
        <v>43133</v>
      </c>
      <c r="Y1509" s="26">
        <v>2018060030244</v>
      </c>
      <c r="Z1509" s="29">
        <v>4600008081</v>
      </c>
      <c r="AA1509" s="33">
        <f t="shared" si="24"/>
        <v>1</v>
      </c>
      <c r="AB1509" s="31" t="s">
        <v>5449</v>
      </c>
      <c r="AC1509" s="32" t="s">
        <v>360</v>
      </c>
      <c r="AD1509" s="32" t="s">
        <v>5401</v>
      </c>
      <c r="AE1509" s="22" t="s">
        <v>5431</v>
      </c>
      <c r="AF1509" s="26" t="s">
        <v>5399</v>
      </c>
      <c r="AG1509" s="22" t="s">
        <v>1109</v>
      </c>
    </row>
    <row r="1510" spans="1:33" ht="60" x14ac:dyDescent="0.25">
      <c r="A1510" s="20" t="s">
        <v>763</v>
      </c>
      <c r="B1510" s="21" t="s">
        <v>5450</v>
      </c>
      <c r="C1510" s="22" t="s">
        <v>3452</v>
      </c>
      <c r="D1510" s="36">
        <v>43132</v>
      </c>
      <c r="E1510" s="21" t="s">
        <v>3549</v>
      </c>
      <c r="F1510" s="23" t="s">
        <v>3648</v>
      </c>
      <c r="G1510" s="23" t="s">
        <v>3665</v>
      </c>
      <c r="H1510" s="24">
        <v>78124000</v>
      </c>
      <c r="I1510" s="25">
        <v>78124000</v>
      </c>
      <c r="J1510" s="23" t="s">
        <v>3579</v>
      </c>
      <c r="K1510" s="23" t="s">
        <v>47</v>
      </c>
      <c r="L1510" s="22" t="s">
        <v>3346</v>
      </c>
      <c r="M1510" s="22" t="s">
        <v>3451</v>
      </c>
      <c r="N1510" s="22" t="s">
        <v>3347</v>
      </c>
      <c r="O1510" s="22" t="s">
        <v>3348</v>
      </c>
      <c r="P1510" s="26"/>
      <c r="Q1510" s="26"/>
      <c r="R1510" s="26"/>
      <c r="S1510" s="27"/>
      <c r="T1510" s="26"/>
      <c r="U1510" s="26"/>
      <c r="V1510" s="28">
        <v>8133</v>
      </c>
      <c r="W1510" s="29">
        <v>21146</v>
      </c>
      <c r="X1510" s="30">
        <v>43172</v>
      </c>
      <c r="Y1510" s="26">
        <v>4600008083</v>
      </c>
      <c r="Z1510" s="29">
        <v>4600008083</v>
      </c>
      <c r="AA1510" s="33">
        <f t="shared" si="24"/>
        <v>1</v>
      </c>
      <c r="AB1510" s="31" t="s">
        <v>5451</v>
      </c>
      <c r="AC1510" s="32" t="s">
        <v>360</v>
      </c>
      <c r="AD1510" s="32" t="s">
        <v>5401</v>
      </c>
      <c r="AE1510" s="22" t="s">
        <v>5452</v>
      </c>
      <c r="AF1510" s="26" t="s">
        <v>5399</v>
      </c>
      <c r="AG1510" s="22" t="s">
        <v>1109</v>
      </c>
    </row>
    <row r="1511" spans="1:33" ht="75" x14ac:dyDescent="0.25">
      <c r="A1511" s="20" t="s">
        <v>763</v>
      </c>
      <c r="B1511" s="21" t="s">
        <v>3429</v>
      </c>
      <c r="C1511" s="22" t="s">
        <v>3430</v>
      </c>
      <c r="D1511" s="36">
        <v>43101</v>
      </c>
      <c r="E1511" s="21" t="s">
        <v>4568</v>
      </c>
      <c r="F1511" s="23" t="s">
        <v>3658</v>
      </c>
      <c r="G1511" s="23" t="s">
        <v>3665</v>
      </c>
      <c r="H1511" s="24">
        <v>199957610</v>
      </c>
      <c r="I1511" s="25">
        <v>199957610</v>
      </c>
      <c r="J1511" s="23" t="s">
        <v>3579</v>
      </c>
      <c r="K1511" s="23" t="s">
        <v>47</v>
      </c>
      <c r="L1511" s="22" t="s">
        <v>3431</v>
      </c>
      <c r="M1511" s="22" t="s">
        <v>3383</v>
      </c>
      <c r="N1511" s="22" t="s">
        <v>3432</v>
      </c>
      <c r="O1511" s="22" t="s">
        <v>3433</v>
      </c>
      <c r="P1511" s="26"/>
      <c r="Q1511" s="26"/>
      <c r="R1511" s="26"/>
      <c r="S1511" s="27"/>
      <c r="T1511" s="26"/>
      <c r="U1511" s="26"/>
      <c r="V1511" s="28">
        <v>8082</v>
      </c>
      <c r="W1511" s="29"/>
      <c r="X1511" s="30">
        <v>43167</v>
      </c>
      <c r="Y1511" s="26"/>
      <c r="Z1511" s="29"/>
      <c r="AA1511" s="33" t="str">
        <f t="shared" si="24"/>
        <v>Información incompleta</v>
      </c>
      <c r="AB1511" s="31"/>
      <c r="AC1511" s="32" t="s">
        <v>5453</v>
      </c>
      <c r="AD1511" s="32" t="s">
        <v>5454</v>
      </c>
      <c r="AE1511" s="22" t="s">
        <v>3478</v>
      </c>
      <c r="AF1511" s="26" t="s">
        <v>5399</v>
      </c>
      <c r="AG1511" s="22" t="s">
        <v>1109</v>
      </c>
    </row>
    <row r="1512" spans="1:33" ht="45" x14ac:dyDescent="0.25">
      <c r="A1512" s="20" t="s">
        <v>763</v>
      </c>
      <c r="B1512" s="21">
        <v>70111703</v>
      </c>
      <c r="C1512" s="22" t="s">
        <v>3456</v>
      </c>
      <c r="D1512" s="36">
        <v>43126</v>
      </c>
      <c r="E1512" s="21" t="s">
        <v>3549</v>
      </c>
      <c r="F1512" s="23" t="s">
        <v>3648</v>
      </c>
      <c r="G1512" s="23" t="s">
        <v>3665</v>
      </c>
      <c r="H1512" s="24">
        <v>76860828</v>
      </c>
      <c r="I1512" s="25">
        <v>76860828</v>
      </c>
      <c r="J1512" s="23" t="s">
        <v>3579</v>
      </c>
      <c r="K1512" s="23" t="s">
        <v>47</v>
      </c>
      <c r="L1512" s="22" t="s">
        <v>3431</v>
      </c>
      <c r="M1512" s="22" t="s">
        <v>3383</v>
      </c>
      <c r="N1512" s="22" t="s">
        <v>3432</v>
      </c>
      <c r="O1512" s="22" t="s">
        <v>3433</v>
      </c>
      <c r="P1512" s="26"/>
      <c r="Q1512" s="26"/>
      <c r="R1512" s="26"/>
      <c r="S1512" s="27"/>
      <c r="T1512" s="26"/>
      <c r="U1512" s="26"/>
      <c r="V1512" s="28">
        <v>8162</v>
      </c>
      <c r="W1512" s="29"/>
      <c r="X1512" s="30">
        <v>43196</v>
      </c>
      <c r="Y1512" s="26"/>
      <c r="Z1512" s="29"/>
      <c r="AA1512" s="33" t="str">
        <f t="shared" si="24"/>
        <v>Información incompleta</v>
      </c>
      <c r="AB1512" s="31"/>
      <c r="AC1512" s="32" t="s">
        <v>324</v>
      </c>
      <c r="AD1512" s="32" t="s">
        <v>5401</v>
      </c>
      <c r="AE1512" s="22" t="s">
        <v>5431</v>
      </c>
      <c r="AF1512" s="26" t="s">
        <v>5399</v>
      </c>
      <c r="AG1512" s="22" t="s">
        <v>1109</v>
      </c>
    </row>
    <row r="1513" spans="1:33" ht="60" x14ac:dyDescent="0.25">
      <c r="A1513" s="20" t="s">
        <v>763</v>
      </c>
      <c r="B1513" s="21" t="s">
        <v>5455</v>
      </c>
      <c r="C1513" s="22" t="s">
        <v>3460</v>
      </c>
      <c r="D1513" s="36">
        <v>43133</v>
      </c>
      <c r="E1513" s="21" t="s">
        <v>3549</v>
      </c>
      <c r="F1513" s="23" t="s">
        <v>3648</v>
      </c>
      <c r="G1513" s="23" t="s">
        <v>3665</v>
      </c>
      <c r="H1513" s="24">
        <v>38668167</v>
      </c>
      <c r="I1513" s="25">
        <v>44593473</v>
      </c>
      <c r="J1513" s="23" t="s">
        <v>3579</v>
      </c>
      <c r="K1513" s="23" t="s">
        <v>47</v>
      </c>
      <c r="L1513" s="22" t="s">
        <v>3346</v>
      </c>
      <c r="M1513" s="22" t="s">
        <v>3451</v>
      </c>
      <c r="N1513" s="22" t="s">
        <v>3347</v>
      </c>
      <c r="O1513" s="22" t="s">
        <v>3348</v>
      </c>
      <c r="P1513" s="26"/>
      <c r="Q1513" s="26"/>
      <c r="R1513" s="26"/>
      <c r="S1513" s="27"/>
      <c r="T1513" s="26"/>
      <c r="U1513" s="26"/>
      <c r="V1513" s="28">
        <v>8132</v>
      </c>
      <c r="W1513" s="29"/>
      <c r="X1513" s="30">
        <v>43166</v>
      </c>
      <c r="Y1513" s="26"/>
      <c r="Z1513" s="29"/>
      <c r="AA1513" s="33" t="str">
        <f t="shared" si="24"/>
        <v>Información incompleta</v>
      </c>
      <c r="AB1513" s="31"/>
      <c r="AC1513" s="32" t="s">
        <v>324</v>
      </c>
      <c r="AD1513" s="32" t="s">
        <v>5456</v>
      </c>
      <c r="AE1513" s="22" t="s">
        <v>5457</v>
      </c>
      <c r="AF1513" s="26" t="s">
        <v>5399</v>
      </c>
      <c r="AG1513" s="22" t="s">
        <v>1109</v>
      </c>
    </row>
    <row r="1514" spans="1:33" ht="60" x14ac:dyDescent="0.25">
      <c r="A1514" s="20" t="s">
        <v>763</v>
      </c>
      <c r="B1514" s="21" t="s">
        <v>5458</v>
      </c>
      <c r="C1514" s="22" t="s">
        <v>5459</v>
      </c>
      <c r="D1514" s="36">
        <v>43160</v>
      </c>
      <c r="E1514" s="21" t="s">
        <v>3553</v>
      </c>
      <c r="F1514" s="23" t="s">
        <v>3591</v>
      </c>
      <c r="G1514" s="23" t="s">
        <v>3665</v>
      </c>
      <c r="H1514" s="24">
        <v>332039494</v>
      </c>
      <c r="I1514" s="25">
        <v>332039494</v>
      </c>
      <c r="J1514" s="23" t="s">
        <v>3579</v>
      </c>
      <c r="K1514" s="23" t="s">
        <v>47</v>
      </c>
      <c r="L1514" s="22" t="s">
        <v>1103</v>
      </c>
      <c r="M1514" s="22" t="s">
        <v>1104</v>
      </c>
      <c r="N1514" s="22">
        <v>3839370</v>
      </c>
      <c r="O1514" s="22" t="s">
        <v>1106</v>
      </c>
      <c r="P1514" s="26"/>
      <c r="Q1514" s="26"/>
      <c r="R1514" s="26"/>
      <c r="S1514" s="27"/>
      <c r="T1514" s="26"/>
      <c r="U1514" s="26"/>
      <c r="V1514" s="28">
        <v>8167</v>
      </c>
      <c r="W1514" s="29"/>
      <c r="X1514" s="30">
        <v>43201</v>
      </c>
      <c r="Y1514" s="26"/>
      <c r="Z1514" s="29"/>
      <c r="AA1514" s="33" t="str">
        <f t="shared" si="24"/>
        <v>Información incompleta</v>
      </c>
      <c r="AB1514" s="31"/>
      <c r="AC1514" s="32" t="s">
        <v>1306</v>
      </c>
      <c r="AD1514" s="32" t="s">
        <v>5456</v>
      </c>
      <c r="AE1514" s="22" t="s">
        <v>5452</v>
      </c>
      <c r="AF1514" s="26" t="s">
        <v>5399</v>
      </c>
      <c r="AG1514" s="22" t="s">
        <v>1109</v>
      </c>
    </row>
    <row r="1515" spans="1:33" ht="60" x14ac:dyDescent="0.25">
      <c r="A1515" s="20" t="s">
        <v>763</v>
      </c>
      <c r="B1515" s="21" t="s">
        <v>5460</v>
      </c>
      <c r="C1515" s="22" t="s">
        <v>3459</v>
      </c>
      <c r="D1515" s="36">
        <v>43157</v>
      </c>
      <c r="E1515" s="21" t="s">
        <v>3558</v>
      </c>
      <c r="F1515" s="23" t="s">
        <v>3648</v>
      </c>
      <c r="G1515" s="23" t="s">
        <v>3665</v>
      </c>
      <c r="H1515" s="24">
        <v>17630252</v>
      </c>
      <c r="I1515" s="25">
        <v>17630252</v>
      </c>
      <c r="J1515" s="23" t="s">
        <v>3579</v>
      </c>
      <c r="K1515" s="23" t="s">
        <v>47</v>
      </c>
      <c r="L1515" s="22" t="s">
        <v>3346</v>
      </c>
      <c r="M1515" s="22" t="s">
        <v>3451</v>
      </c>
      <c r="N1515" s="22" t="s">
        <v>3347</v>
      </c>
      <c r="O1515" s="22" t="s">
        <v>3348</v>
      </c>
      <c r="P1515" s="26"/>
      <c r="Q1515" s="26"/>
      <c r="R1515" s="26"/>
      <c r="S1515" s="27"/>
      <c r="T1515" s="26"/>
      <c r="U1515" s="26"/>
      <c r="V1515" s="28"/>
      <c r="W1515" s="29"/>
      <c r="X1515" s="30"/>
      <c r="Y1515" s="26"/>
      <c r="Z1515" s="29"/>
      <c r="AA1515" s="33" t="str">
        <f t="shared" si="24"/>
        <v/>
      </c>
      <c r="AB1515" s="31"/>
      <c r="AC1515" s="32" t="s">
        <v>324</v>
      </c>
      <c r="AD1515" s="32" t="s">
        <v>5456</v>
      </c>
      <c r="AE1515" s="22"/>
      <c r="AF1515" s="26"/>
      <c r="AG1515" s="22"/>
    </row>
    <row r="1516" spans="1:33" ht="60" x14ac:dyDescent="0.25">
      <c r="A1516" s="20" t="s">
        <v>763</v>
      </c>
      <c r="B1516" s="21">
        <v>72102900</v>
      </c>
      <c r="C1516" s="22" t="s">
        <v>5461</v>
      </c>
      <c r="D1516" s="36">
        <v>43202</v>
      </c>
      <c r="E1516" s="21" t="s">
        <v>3554</v>
      </c>
      <c r="F1516" s="23" t="s">
        <v>3658</v>
      </c>
      <c r="G1516" s="23" t="s">
        <v>3665</v>
      </c>
      <c r="H1516" s="24">
        <v>384452216</v>
      </c>
      <c r="I1516" s="25">
        <v>384452216</v>
      </c>
      <c r="J1516" s="23" t="s">
        <v>3579</v>
      </c>
      <c r="K1516" s="23" t="s">
        <v>47</v>
      </c>
      <c r="L1516" s="22" t="s">
        <v>3431</v>
      </c>
      <c r="M1516" s="22" t="s">
        <v>3383</v>
      </c>
      <c r="N1516" s="22" t="s">
        <v>3432</v>
      </c>
      <c r="O1516" s="22" t="s">
        <v>3433</v>
      </c>
      <c r="P1516" s="26"/>
      <c r="Q1516" s="26"/>
      <c r="R1516" s="26"/>
      <c r="S1516" s="27"/>
      <c r="T1516" s="26"/>
      <c r="U1516" s="26"/>
      <c r="V1516" s="28"/>
      <c r="W1516" s="29"/>
      <c r="X1516" s="30"/>
      <c r="Y1516" s="26"/>
      <c r="Z1516" s="29"/>
      <c r="AA1516" s="33" t="str">
        <f t="shared" si="24"/>
        <v/>
      </c>
      <c r="AB1516" s="31"/>
      <c r="AC1516" s="32" t="s">
        <v>324</v>
      </c>
      <c r="AD1516" s="32" t="s">
        <v>5401</v>
      </c>
      <c r="AE1516" s="22"/>
      <c r="AF1516" s="26"/>
      <c r="AG1516" s="22"/>
    </row>
    <row r="1517" spans="1:33" ht="45" x14ac:dyDescent="0.25">
      <c r="A1517" s="20" t="s">
        <v>763</v>
      </c>
      <c r="B1517" s="21" t="s">
        <v>5462</v>
      </c>
      <c r="C1517" s="22" t="s">
        <v>5463</v>
      </c>
      <c r="D1517" s="36">
        <v>43221</v>
      </c>
      <c r="E1517" s="21" t="s">
        <v>3561</v>
      </c>
      <c r="F1517" s="23" t="s">
        <v>3648</v>
      </c>
      <c r="G1517" s="23" t="s">
        <v>3665</v>
      </c>
      <c r="H1517" s="24">
        <v>55000000</v>
      </c>
      <c r="I1517" s="25">
        <v>55000000</v>
      </c>
      <c r="J1517" s="23" t="s">
        <v>3579</v>
      </c>
      <c r="K1517" s="23" t="s">
        <v>47</v>
      </c>
      <c r="L1517" s="22" t="s">
        <v>3440</v>
      </c>
      <c r="M1517" s="22" t="s">
        <v>3383</v>
      </c>
      <c r="N1517" s="22" t="s">
        <v>3441</v>
      </c>
      <c r="O1517" s="22" t="s">
        <v>3442</v>
      </c>
      <c r="P1517" s="26"/>
      <c r="Q1517" s="26"/>
      <c r="R1517" s="26"/>
      <c r="S1517" s="27"/>
      <c r="T1517" s="26"/>
      <c r="U1517" s="26"/>
      <c r="V1517" s="28"/>
      <c r="W1517" s="29"/>
      <c r="X1517" s="30"/>
      <c r="Y1517" s="26"/>
      <c r="Z1517" s="29"/>
      <c r="AA1517" s="33" t="str">
        <f t="shared" si="24"/>
        <v/>
      </c>
      <c r="AB1517" s="31"/>
      <c r="AC1517" s="32" t="s">
        <v>324</v>
      </c>
      <c r="AD1517" s="32" t="s">
        <v>5401</v>
      </c>
      <c r="AE1517" s="22"/>
      <c r="AF1517" s="26"/>
      <c r="AG1517" s="22"/>
    </row>
    <row r="1518" spans="1:33" ht="60" x14ac:dyDescent="0.25">
      <c r="A1518" s="20" t="s">
        <v>763</v>
      </c>
      <c r="B1518" s="21" t="s">
        <v>5464</v>
      </c>
      <c r="C1518" s="22" t="s">
        <v>3450</v>
      </c>
      <c r="D1518" s="36">
        <v>43160</v>
      </c>
      <c r="E1518" s="21" t="s">
        <v>3558</v>
      </c>
      <c r="F1518" s="23" t="s">
        <v>3648</v>
      </c>
      <c r="G1518" s="23" t="s">
        <v>3665</v>
      </c>
      <c r="H1518" s="24">
        <v>109364270</v>
      </c>
      <c r="I1518" s="25">
        <v>109364270</v>
      </c>
      <c r="J1518" s="23" t="s">
        <v>3579</v>
      </c>
      <c r="K1518" s="23" t="s">
        <v>47</v>
      </c>
      <c r="L1518" s="22" t="s">
        <v>1103</v>
      </c>
      <c r="M1518" s="22" t="s">
        <v>1104</v>
      </c>
      <c r="N1518" s="22" t="s">
        <v>3347</v>
      </c>
      <c r="O1518" s="22" t="s">
        <v>3348</v>
      </c>
      <c r="P1518" s="26"/>
      <c r="Q1518" s="26"/>
      <c r="R1518" s="26"/>
      <c r="S1518" s="27"/>
      <c r="T1518" s="26"/>
      <c r="U1518" s="26"/>
      <c r="V1518" s="28"/>
      <c r="W1518" s="29"/>
      <c r="X1518" s="30"/>
      <c r="Y1518" s="26"/>
      <c r="Z1518" s="29"/>
      <c r="AA1518" s="33" t="str">
        <f t="shared" si="24"/>
        <v/>
      </c>
      <c r="AB1518" s="31"/>
      <c r="AC1518" s="32" t="s">
        <v>324</v>
      </c>
      <c r="AD1518" s="32" t="s">
        <v>5465</v>
      </c>
      <c r="AE1518" s="22" t="s">
        <v>5457</v>
      </c>
      <c r="AF1518" s="26" t="s">
        <v>5399</v>
      </c>
      <c r="AG1518" s="22" t="s">
        <v>1109</v>
      </c>
    </row>
    <row r="1519" spans="1:33" ht="60" x14ac:dyDescent="0.25">
      <c r="A1519" s="20" t="s">
        <v>763</v>
      </c>
      <c r="B1519" s="21" t="s">
        <v>5466</v>
      </c>
      <c r="C1519" s="22" t="s">
        <v>3444</v>
      </c>
      <c r="D1519" s="36">
        <v>43101</v>
      </c>
      <c r="E1519" s="21" t="s">
        <v>3551</v>
      </c>
      <c r="F1519" s="23" t="s">
        <v>3648</v>
      </c>
      <c r="G1519" s="23" t="s">
        <v>3665</v>
      </c>
      <c r="H1519" s="24">
        <v>64935000</v>
      </c>
      <c r="I1519" s="25">
        <v>64935000</v>
      </c>
      <c r="J1519" s="23" t="s">
        <v>3579</v>
      </c>
      <c r="K1519" s="23" t="s">
        <v>47</v>
      </c>
      <c r="L1519" s="22" t="s">
        <v>3378</v>
      </c>
      <c r="M1519" s="22" t="s">
        <v>1104</v>
      </c>
      <c r="N1519" s="22" t="s">
        <v>5467</v>
      </c>
      <c r="O1519" s="22" t="s">
        <v>5468</v>
      </c>
      <c r="P1519" s="26"/>
      <c r="Q1519" s="26"/>
      <c r="R1519" s="26"/>
      <c r="S1519" s="27"/>
      <c r="T1519" s="26"/>
      <c r="U1519" s="26"/>
      <c r="V1519" s="28"/>
      <c r="W1519" s="29"/>
      <c r="X1519" s="30"/>
      <c r="Y1519" s="26"/>
      <c r="Z1519" s="29"/>
      <c r="AA1519" s="33" t="str">
        <f t="shared" si="24"/>
        <v/>
      </c>
      <c r="AB1519" s="31"/>
      <c r="AC1519" s="32" t="s">
        <v>324</v>
      </c>
      <c r="AD1519" s="32"/>
      <c r="AE1519" s="22"/>
      <c r="AF1519" s="26"/>
      <c r="AG1519" s="22"/>
    </row>
    <row r="1520" spans="1:33" ht="135.75" x14ac:dyDescent="0.25">
      <c r="A1520" s="20" t="s">
        <v>763</v>
      </c>
      <c r="B1520" s="21">
        <v>80101600</v>
      </c>
      <c r="C1520" s="22" t="s">
        <v>5469</v>
      </c>
      <c r="D1520" s="36">
        <v>43221</v>
      </c>
      <c r="E1520" s="21" t="s">
        <v>3550</v>
      </c>
      <c r="F1520" s="23" t="s">
        <v>3591</v>
      </c>
      <c r="G1520" s="23" t="s">
        <v>3665</v>
      </c>
      <c r="H1520" s="24">
        <v>264775000</v>
      </c>
      <c r="I1520" s="25">
        <v>264775000</v>
      </c>
      <c r="J1520" s="23" t="s">
        <v>3579</v>
      </c>
      <c r="K1520" s="23" t="s">
        <v>47</v>
      </c>
      <c r="L1520" s="22" t="s">
        <v>1103</v>
      </c>
      <c r="M1520" s="22" t="s">
        <v>1104</v>
      </c>
      <c r="N1520" s="22">
        <v>3839370</v>
      </c>
      <c r="O1520" s="22" t="s">
        <v>1106</v>
      </c>
      <c r="P1520" s="26"/>
      <c r="Q1520" s="26"/>
      <c r="R1520" s="26"/>
      <c r="S1520" s="27"/>
      <c r="T1520" s="26"/>
      <c r="U1520" s="26" t="s">
        <v>727</v>
      </c>
      <c r="V1520" s="28"/>
      <c r="W1520" s="29"/>
      <c r="X1520" s="30"/>
      <c r="Y1520" s="26"/>
      <c r="Z1520" s="29"/>
      <c r="AA1520" s="33" t="str">
        <f t="shared" si="24"/>
        <v/>
      </c>
      <c r="AB1520" s="31"/>
      <c r="AC1520" s="32" t="s">
        <v>5453</v>
      </c>
      <c r="AD1520" s="32"/>
      <c r="AE1520" s="22"/>
      <c r="AF1520" s="26"/>
      <c r="AG1520" s="22"/>
    </row>
    <row r="1521" spans="1:33" ht="45" x14ac:dyDescent="0.25">
      <c r="A1521" s="20" t="s">
        <v>763</v>
      </c>
      <c r="B1521" s="21">
        <v>72102900</v>
      </c>
      <c r="C1521" s="22" t="s">
        <v>3434</v>
      </c>
      <c r="D1521" s="36">
        <v>43101</v>
      </c>
      <c r="E1521" s="21" t="s">
        <v>3549</v>
      </c>
      <c r="F1521" s="23" t="s">
        <v>3648</v>
      </c>
      <c r="G1521" s="23" t="s">
        <v>3665</v>
      </c>
      <c r="H1521" s="24">
        <v>15000000</v>
      </c>
      <c r="I1521" s="25">
        <v>15000000</v>
      </c>
      <c r="J1521" s="23" t="s">
        <v>3579</v>
      </c>
      <c r="K1521" s="23" t="s">
        <v>47</v>
      </c>
      <c r="L1521" s="22" t="s">
        <v>3435</v>
      </c>
      <c r="M1521" s="22" t="s">
        <v>3383</v>
      </c>
      <c r="N1521" s="22" t="s">
        <v>3436</v>
      </c>
      <c r="O1521" s="22" t="s">
        <v>3437</v>
      </c>
      <c r="P1521" s="26"/>
      <c r="Q1521" s="26"/>
      <c r="R1521" s="26"/>
      <c r="S1521" s="27"/>
      <c r="T1521" s="26"/>
      <c r="U1521" s="26"/>
      <c r="V1521" s="28"/>
      <c r="W1521" s="29"/>
      <c r="X1521" s="30"/>
      <c r="Y1521" s="26"/>
      <c r="Z1521" s="29"/>
      <c r="AA1521" s="33" t="str">
        <f t="shared" si="24"/>
        <v/>
      </c>
      <c r="AB1521" s="31"/>
      <c r="AC1521" s="32" t="s">
        <v>324</v>
      </c>
      <c r="AD1521" s="32" t="s">
        <v>5401</v>
      </c>
      <c r="AE1521" s="22"/>
      <c r="AF1521" s="26"/>
      <c r="AG1521" s="22"/>
    </row>
    <row r="1522" spans="1:33" ht="75" x14ac:dyDescent="0.25">
      <c r="A1522" s="20" t="s">
        <v>763</v>
      </c>
      <c r="B1522" s="21" t="s">
        <v>5470</v>
      </c>
      <c r="C1522" s="22" t="s">
        <v>3443</v>
      </c>
      <c r="D1522" s="36">
        <v>43101</v>
      </c>
      <c r="E1522" s="21" t="s">
        <v>3549</v>
      </c>
      <c r="F1522" s="23" t="s">
        <v>3648</v>
      </c>
      <c r="G1522" s="23" t="s">
        <v>3665</v>
      </c>
      <c r="H1522" s="24">
        <v>59745617</v>
      </c>
      <c r="I1522" s="25">
        <v>59745617</v>
      </c>
      <c r="J1522" s="23" t="s">
        <v>3579</v>
      </c>
      <c r="K1522" s="23" t="s">
        <v>47</v>
      </c>
      <c r="L1522" s="22" t="s">
        <v>3417</v>
      </c>
      <c r="M1522" s="22" t="s">
        <v>3383</v>
      </c>
      <c r="N1522" s="22" t="s">
        <v>3418</v>
      </c>
      <c r="O1522" s="22" t="s">
        <v>3419</v>
      </c>
      <c r="P1522" s="26"/>
      <c r="Q1522" s="26"/>
      <c r="R1522" s="26"/>
      <c r="S1522" s="27"/>
      <c r="T1522" s="26"/>
      <c r="U1522" s="26"/>
      <c r="V1522" s="28"/>
      <c r="W1522" s="29"/>
      <c r="X1522" s="30"/>
      <c r="Y1522" s="26"/>
      <c r="Z1522" s="29"/>
      <c r="AA1522" s="33" t="str">
        <f t="shared" si="24"/>
        <v/>
      </c>
      <c r="AB1522" s="31"/>
      <c r="AC1522" s="32" t="s">
        <v>324</v>
      </c>
      <c r="AD1522" s="32"/>
      <c r="AE1522" s="22"/>
      <c r="AF1522" s="26"/>
      <c r="AG1522" s="22"/>
    </row>
    <row r="1523" spans="1:33" ht="45" x14ac:dyDescent="0.25">
      <c r="A1523" s="20" t="s">
        <v>763</v>
      </c>
      <c r="B1523" s="21" t="s">
        <v>5471</v>
      </c>
      <c r="C1523" s="22" t="s">
        <v>3453</v>
      </c>
      <c r="D1523" s="36">
        <v>43101</v>
      </c>
      <c r="E1523" s="21" t="s">
        <v>3549</v>
      </c>
      <c r="F1523" s="23" t="s">
        <v>3591</v>
      </c>
      <c r="G1523" s="23" t="s">
        <v>3665</v>
      </c>
      <c r="H1523" s="24">
        <v>100000000</v>
      </c>
      <c r="I1523" s="25">
        <v>100000000</v>
      </c>
      <c r="J1523" s="23" t="s">
        <v>3579</v>
      </c>
      <c r="K1523" s="23" t="s">
        <v>47</v>
      </c>
      <c r="L1523" s="22" t="s">
        <v>3417</v>
      </c>
      <c r="M1523" s="22" t="s">
        <v>3383</v>
      </c>
      <c r="N1523" s="22" t="s">
        <v>3454</v>
      </c>
      <c r="O1523" s="22" t="s">
        <v>3419</v>
      </c>
      <c r="P1523" s="26"/>
      <c r="Q1523" s="26"/>
      <c r="R1523" s="26"/>
      <c r="S1523" s="27"/>
      <c r="T1523" s="26"/>
      <c r="U1523" s="26"/>
      <c r="V1523" s="28"/>
      <c r="W1523" s="29"/>
      <c r="X1523" s="30"/>
      <c r="Y1523" s="26"/>
      <c r="Z1523" s="29"/>
      <c r="AA1523" s="33" t="str">
        <f t="shared" si="24"/>
        <v/>
      </c>
      <c r="AB1523" s="31"/>
      <c r="AC1523" s="32" t="s">
        <v>324</v>
      </c>
      <c r="AD1523" s="32"/>
      <c r="AE1523" s="22"/>
      <c r="AF1523" s="26"/>
      <c r="AG1523" s="22"/>
    </row>
    <row r="1524" spans="1:33" ht="45" x14ac:dyDescent="0.25">
      <c r="A1524" s="20" t="s">
        <v>763</v>
      </c>
      <c r="B1524" s="21" t="s">
        <v>5472</v>
      </c>
      <c r="C1524" s="22" t="s">
        <v>3457</v>
      </c>
      <c r="D1524" s="36">
        <v>43132</v>
      </c>
      <c r="E1524" s="21" t="s">
        <v>3554</v>
      </c>
      <c r="F1524" s="23" t="s">
        <v>3648</v>
      </c>
      <c r="G1524" s="23" t="s">
        <v>3665</v>
      </c>
      <c r="H1524" s="24">
        <v>74500000</v>
      </c>
      <c r="I1524" s="25">
        <v>74500000</v>
      </c>
      <c r="J1524" s="23" t="s">
        <v>3579</v>
      </c>
      <c r="K1524" s="23" t="s">
        <v>47</v>
      </c>
      <c r="L1524" s="22" t="s">
        <v>3431</v>
      </c>
      <c r="M1524" s="22" t="s">
        <v>3383</v>
      </c>
      <c r="N1524" s="22" t="s">
        <v>3432</v>
      </c>
      <c r="O1524" s="22" t="s">
        <v>3433</v>
      </c>
      <c r="P1524" s="26"/>
      <c r="Q1524" s="26"/>
      <c r="R1524" s="26"/>
      <c r="S1524" s="27"/>
      <c r="T1524" s="26"/>
      <c r="U1524" s="26"/>
      <c r="V1524" s="28"/>
      <c r="W1524" s="29"/>
      <c r="X1524" s="30"/>
      <c r="Y1524" s="26"/>
      <c r="Z1524" s="29"/>
      <c r="AA1524" s="33" t="str">
        <f t="shared" si="24"/>
        <v/>
      </c>
      <c r="AB1524" s="31"/>
      <c r="AC1524" s="32" t="s">
        <v>324</v>
      </c>
      <c r="AD1524" s="32"/>
      <c r="AE1524" s="22"/>
      <c r="AF1524" s="26"/>
      <c r="AG1524" s="22"/>
    </row>
    <row r="1525" spans="1:33" ht="45" x14ac:dyDescent="0.25">
      <c r="A1525" s="20" t="s">
        <v>763</v>
      </c>
      <c r="B1525" s="21">
        <v>39111700</v>
      </c>
      <c r="C1525" s="22" t="s">
        <v>3458</v>
      </c>
      <c r="D1525" s="36">
        <v>43132</v>
      </c>
      <c r="E1525" s="21" t="s">
        <v>3556</v>
      </c>
      <c r="F1525" s="23" t="s">
        <v>3648</v>
      </c>
      <c r="G1525" s="23" t="s">
        <v>3665</v>
      </c>
      <c r="H1525" s="24">
        <v>45000000</v>
      </c>
      <c r="I1525" s="25">
        <v>45000000</v>
      </c>
      <c r="J1525" s="23" t="s">
        <v>3579</v>
      </c>
      <c r="K1525" s="23" t="s">
        <v>47</v>
      </c>
      <c r="L1525" s="22" t="s">
        <v>3440</v>
      </c>
      <c r="M1525" s="22" t="s">
        <v>3383</v>
      </c>
      <c r="N1525" s="22" t="s">
        <v>3441</v>
      </c>
      <c r="O1525" s="22" t="s">
        <v>3442</v>
      </c>
      <c r="P1525" s="26"/>
      <c r="Q1525" s="26"/>
      <c r="R1525" s="26"/>
      <c r="S1525" s="27"/>
      <c r="T1525" s="26"/>
      <c r="U1525" s="26"/>
      <c r="V1525" s="28"/>
      <c r="W1525" s="29"/>
      <c r="X1525" s="30"/>
      <c r="Y1525" s="26"/>
      <c r="Z1525" s="29"/>
      <c r="AA1525" s="33" t="str">
        <f t="shared" si="24"/>
        <v/>
      </c>
      <c r="AB1525" s="31"/>
      <c r="AC1525" s="32" t="s">
        <v>324</v>
      </c>
      <c r="AD1525" s="32"/>
      <c r="AE1525" s="22"/>
      <c r="AF1525" s="26"/>
      <c r="AG1525" s="22"/>
    </row>
    <row r="1526" spans="1:33" ht="90" x14ac:dyDescent="0.25">
      <c r="A1526" s="20" t="s">
        <v>763</v>
      </c>
      <c r="B1526" s="21">
        <v>72102900</v>
      </c>
      <c r="C1526" s="22" t="s">
        <v>3461</v>
      </c>
      <c r="D1526" s="36">
        <v>43132</v>
      </c>
      <c r="E1526" s="21" t="s">
        <v>3550</v>
      </c>
      <c r="F1526" s="23" t="s">
        <v>3658</v>
      </c>
      <c r="G1526" s="23" t="s">
        <v>3665</v>
      </c>
      <c r="H1526" s="24">
        <v>100000000</v>
      </c>
      <c r="I1526" s="25">
        <v>75000000</v>
      </c>
      <c r="J1526" s="23" t="s">
        <v>3579</v>
      </c>
      <c r="K1526" s="23" t="s">
        <v>47</v>
      </c>
      <c r="L1526" s="22" t="s">
        <v>3417</v>
      </c>
      <c r="M1526" s="22" t="s">
        <v>3383</v>
      </c>
      <c r="N1526" s="22" t="s">
        <v>3418</v>
      </c>
      <c r="O1526" s="22" t="s">
        <v>3419</v>
      </c>
      <c r="P1526" s="26"/>
      <c r="Q1526" s="26"/>
      <c r="R1526" s="26"/>
      <c r="S1526" s="27"/>
      <c r="T1526" s="26"/>
      <c r="U1526" s="26"/>
      <c r="V1526" s="28"/>
      <c r="W1526" s="29"/>
      <c r="X1526" s="30"/>
      <c r="Y1526" s="26"/>
      <c r="Z1526" s="29"/>
      <c r="AA1526" s="33" t="str">
        <f t="shared" si="24"/>
        <v/>
      </c>
      <c r="AB1526" s="31"/>
      <c r="AC1526" s="32" t="s">
        <v>324</v>
      </c>
      <c r="AD1526" s="32"/>
      <c r="AE1526" s="22"/>
      <c r="AF1526" s="26"/>
      <c r="AG1526" s="22"/>
    </row>
    <row r="1527" spans="1:33" ht="60" x14ac:dyDescent="0.25">
      <c r="A1527" s="20" t="s">
        <v>763</v>
      </c>
      <c r="B1527" s="21" t="s">
        <v>5450</v>
      </c>
      <c r="C1527" s="22" t="s">
        <v>3462</v>
      </c>
      <c r="D1527" s="36">
        <v>43194</v>
      </c>
      <c r="E1527" s="21" t="s">
        <v>3550</v>
      </c>
      <c r="F1527" s="23" t="s">
        <v>3591</v>
      </c>
      <c r="G1527" s="23" t="s">
        <v>3665</v>
      </c>
      <c r="H1527" s="24">
        <v>468000000</v>
      </c>
      <c r="I1527" s="25">
        <v>468000000</v>
      </c>
      <c r="J1527" s="23" t="s">
        <v>3579</v>
      </c>
      <c r="K1527" s="23" t="s">
        <v>47</v>
      </c>
      <c r="L1527" s="22" t="s">
        <v>1103</v>
      </c>
      <c r="M1527" s="22" t="s">
        <v>1104</v>
      </c>
      <c r="N1527" s="22" t="s">
        <v>3353</v>
      </c>
      <c r="O1527" s="22" t="s">
        <v>1106</v>
      </c>
      <c r="P1527" s="26"/>
      <c r="Q1527" s="26"/>
      <c r="R1527" s="26"/>
      <c r="S1527" s="27"/>
      <c r="T1527" s="26"/>
      <c r="U1527" s="26" t="s">
        <v>727</v>
      </c>
      <c r="V1527" s="28"/>
      <c r="W1527" s="29"/>
      <c r="X1527" s="30"/>
      <c r="Y1527" s="26"/>
      <c r="Z1527" s="29"/>
      <c r="AA1527" s="33" t="str">
        <f t="shared" si="24"/>
        <v/>
      </c>
      <c r="AB1527" s="31"/>
      <c r="AC1527" s="32" t="s">
        <v>324</v>
      </c>
      <c r="AD1527" s="32" t="s">
        <v>3464</v>
      </c>
      <c r="AE1527" s="22"/>
      <c r="AF1527" s="26"/>
      <c r="AG1527" s="22"/>
    </row>
    <row r="1528" spans="1:33" ht="60" x14ac:dyDescent="0.25">
      <c r="A1528" s="20" t="s">
        <v>763</v>
      </c>
      <c r="B1528" s="21">
        <v>72102900</v>
      </c>
      <c r="C1528" s="22" t="s">
        <v>3465</v>
      </c>
      <c r="D1528" s="36">
        <v>43221</v>
      </c>
      <c r="E1528" s="21" t="s">
        <v>3550</v>
      </c>
      <c r="F1528" s="23" t="s">
        <v>3658</v>
      </c>
      <c r="G1528" s="23" t="s">
        <v>3665</v>
      </c>
      <c r="H1528" s="24">
        <v>450000000</v>
      </c>
      <c r="I1528" s="25">
        <v>450000000</v>
      </c>
      <c r="J1528" s="23" t="s">
        <v>3579</v>
      </c>
      <c r="K1528" s="23" t="s">
        <v>47</v>
      </c>
      <c r="L1528" s="22" t="s">
        <v>3466</v>
      </c>
      <c r="M1528" s="22" t="s">
        <v>3383</v>
      </c>
      <c r="N1528" s="22" t="s">
        <v>3418</v>
      </c>
      <c r="O1528" s="22" t="s">
        <v>3419</v>
      </c>
      <c r="P1528" s="26"/>
      <c r="Q1528" s="26"/>
      <c r="R1528" s="26"/>
      <c r="S1528" s="27"/>
      <c r="T1528" s="26"/>
      <c r="U1528" s="26"/>
      <c r="V1528" s="28"/>
      <c r="W1528" s="29"/>
      <c r="X1528" s="30"/>
      <c r="Y1528" s="26"/>
      <c r="Z1528" s="29"/>
      <c r="AA1528" s="33" t="str">
        <f t="shared" si="24"/>
        <v/>
      </c>
      <c r="AB1528" s="31"/>
      <c r="AC1528" s="32" t="s">
        <v>324</v>
      </c>
      <c r="AD1528" s="32"/>
      <c r="AE1528" s="22"/>
      <c r="AF1528" s="26"/>
      <c r="AG1528" s="22"/>
    </row>
    <row r="1529" spans="1:33" ht="45" x14ac:dyDescent="0.25">
      <c r="A1529" s="20" t="s">
        <v>763</v>
      </c>
      <c r="B1529" s="21">
        <v>81112200</v>
      </c>
      <c r="C1529" s="22" t="s">
        <v>5473</v>
      </c>
      <c r="D1529" s="36">
        <v>43282</v>
      </c>
      <c r="E1529" s="21" t="s">
        <v>3552</v>
      </c>
      <c r="F1529" s="23" t="s">
        <v>4118</v>
      </c>
      <c r="G1529" s="23" t="s">
        <v>3665</v>
      </c>
      <c r="H1529" s="24">
        <v>206494771</v>
      </c>
      <c r="I1529" s="25">
        <v>206494771</v>
      </c>
      <c r="J1529" s="23" t="s">
        <v>3579</v>
      </c>
      <c r="K1529" s="23" t="s">
        <v>47</v>
      </c>
      <c r="L1529" s="22" t="s">
        <v>3440</v>
      </c>
      <c r="M1529" s="22" t="s">
        <v>3383</v>
      </c>
      <c r="N1529" s="22" t="s">
        <v>3441</v>
      </c>
      <c r="O1529" s="22" t="s">
        <v>3442</v>
      </c>
      <c r="P1529" s="26"/>
      <c r="Q1529" s="26"/>
      <c r="R1529" s="26"/>
      <c r="S1529" s="27"/>
      <c r="T1529" s="26"/>
      <c r="U1529" s="26"/>
      <c r="V1529" s="28"/>
      <c r="W1529" s="29"/>
      <c r="X1529" s="30"/>
      <c r="Y1529" s="26"/>
      <c r="Z1529" s="29"/>
      <c r="AA1529" s="33" t="str">
        <f t="shared" si="24"/>
        <v/>
      </c>
      <c r="AB1529" s="31"/>
      <c r="AC1529" s="32" t="s">
        <v>324</v>
      </c>
      <c r="AD1529" s="32"/>
      <c r="AE1529" s="22"/>
      <c r="AF1529" s="26"/>
      <c r="AG1529" s="22"/>
    </row>
    <row r="1530" spans="1:33" ht="90" x14ac:dyDescent="0.25">
      <c r="A1530" s="20" t="s">
        <v>763</v>
      </c>
      <c r="B1530" s="21"/>
      <c r="C1530" s="22" t="s">
        <v>3477</v>
      </c>
      <c r="D1530" s="36">
        <v>43282</v>
      </c>
      <c r="E1530" s="21" t="s">
        <v>3550</v>
      </c>
      <c r="F1530" s="23" t="s">
        <v>4037</v>
      </c>
      <c r="G1530" s="23" t="s">
        <v>3665</v>
      </c>
      <c r="H1530" s="24">
        <v>1700000000</v>
      </c>
      <c r="I1530" s="25">
        <v>1700000000</v>
      </c>
      <c r="J1530" s="23" t="s">
        <v>3579</v>
      </c>
      <c r="K1530" s="23" t="s">
        <v>47</v>
      </c>
      <c r="L1530" s="22" t="s">
        <v>3478</v>
      </c>
      <c r="M1530" s="22" t="s">
        <v>2820</v>
      </c>
      <c r="N1530" s="22" t="s">
        <v>3479</v>
      </c>
      <c r="O1530" s="22" t="s">
        <v>3442</v>
      </c>
      <c r="P1530" s="26" t="s">
        <v>3412</v>
      </c>
      <c r="Q1530" s="26" t="s">
        <v>3413</v>
      </c>
      <c r="R1530" s="26" t="s">
        <v>3414</v>
      </c>
      <c r="S1530" s="27">
        <v>220098</v>
      </c>
      <c r="T1530" s="26" t="s">
        <v>3476</v>
      </c>
      <c r="U1530" s="26" t="s">
        <v>3480</v>
      </c>
      <c r="V1530" s="28"/>
      <c r="W1530" s="29"/>
      <c r="X1530" s="30"/>
      <c r="Y1530" s="26"/>
      <c r="Z1530" s="29"/>
      <c r="AA1530" s="33" t="str">
        <f t="shared" si="24"/>
        <v/>
      </c>
      <c r="AB1530" s="31"/>
      <c r="AC1530" s="32" t="s">
        <v>324</v>
      </c>
      <c r="AD1530" s="32"/>
      <c r="AE1530" s="22"/>
      <c r="AF1530" s="26"/>
      <c r="AG1530" s="22"/>
    </row>
    <row r="1531" spans="1:33" ht="75" x14ac:dyDescent="0.25">
      <c r="A1531" s="20" t="s">
        <v>763</v>
      </c>
      <c r="B1531" s="21"/>
      <c r="C1531" s="22" t="s">
        <v>5474</v>
      </c>
      <c r="D1531" s="36">
        <v>42736</v>
      </c>
      <c r="E1531" s="21" t="s">
        <v>3551</v>
      </c>
      <c r="F1531" s="23"/>
      <c r="G1531" s="23" t="s">
        <v>3665</v>
      </c>
      <c r="H1531" s="24">
        <v>1012102665</v>
      </c>
      <c r="I1531" s="25">
        <v>1012102665</v>
      </c>
      <c r="J1531" s="23" t="s">
        <v>3579</v>
      </c>
      <c r="K1531" s="23" t="s">
        <v>47</v>
      </c>
      <c r="L1531" s="22" t="s">
        <v>5475</v>
      </c>
      <c r="M1531" s="22" t="s">
        <v>5476</v>
      </c>
      <c r="N1531" s="22" t="s">
        <v>5087</v>
      </c>
      <c r="O1531" s="22"/>
      <c r="P1531" s="26" t="s">
        <v>5477</v>
      </c>
      <c r="Q1531" s="26" t="s">
        <v>5478</v>
      </c>
      <c r="R1531" s="26" t="s">
        <v>5479</v>
      </c>
      <c r="S1531" s="27">
        <v>220098</v>
      </c>
      <c r="T1531" s="26" t="s">
        <v>3476</v>
      </c>
      <c r="U1531" s="26" t="s">
        <v>3494</v>
      </c>
      <c r="V1531" s="28" t="s">
        <v>134</v>
      </c>
      <c r="W1531" s="29" t="s">
        <v>134</v>
      </c>
      <c r="X1531" s="30" t="s">
        <v>134</v>
      </c>
      <c r="Y1531" s="26" t="s">
        <v>134</v>
      </c>
      <c r="Z1531" s="29" t="s">
        <v>134</v>
      </c>
      <c r="AA1531" s="33">
        <f t="shared" si="24"/>
        <v>1</v>
      </c>
      <c r="AB1531" s="31"/>
      <c r="AC1531" s="32"/>
      <c r="AD1531" s="32" t="s">
        <v>3495</v>
      </c>
      <c r="AE1531" s="22"/>
      <c r="AF1531" s="26"/>
      <c r="AG1531" s="22"/>
    </row>
    <row r="1532" spans="1:33" ht="56.25" x14ac:dyDescent="0.25">
      <c r="A1532" s="20" t="s">
        <v>763</v>
      </c>
      <c r="B1532" s="21"/>
      <c r="C1532" s="22" t="s">
        <v>3496</v>
      </c>
      <c r="D1532" s="36">
        <v>42736</v>
      </c>
      <c r="E1532" s="21" t="s">
        <v>3551</v>
      </c>
      <c r="F1532" s="23"/>
      <c r="G1532" s="23" t="s">
        <v>3665</v>
      </c>
      <c r="H1532" s="24">
        <v>802808100</v>
      </c>
      <c r="I1532" s="25">
        <v>802808100</v>
      </c>
      <c r="J1532" s="23" t="s">
        <v>3579</v>
      </c>
      <c r="K1532" s="23" t="s">
        <v>47</v>
      </c>
      <c r="L1532" s="22" t="s">
        <v>5480</v>
      </c>
      <c r="M1532" s="22" t="s">
        <v>5481</v>
      </c>
      <c r="N1532" s="22" t="s">
        <v>3373</v>
      </c>
      <c r="O1532" s="22"/>
      <c r="P1532" s="26" t="s">
        <v>3412</v>
      </c>
      <c r="Q1532" s="26" t="s">
        <v>3413</v>
      </c>
      <c r="R1532" s="26" t="s">
        <v>3414</v>
      </c>
      <c r="S1532" s="27">
        <v>220098</v>
      </c>
      <c r="T1532" s="26" t="s">
        <v>3413</v>
      </c>
      <c r="U1532" s="26" t="s">
        <v>3494</v>
      </c>
      <c r="V1532" s="28" t="s">
        <v>134</v>
      </c>
      <c r="W1532" s="29" t="s">
        <v>134</v>
      </c>
      <c r="X1532" s="30" t="s">
        <v>134</v>
      </c>
      <c r="Y1532" s="26" t="s">
        <v>134</v>
      </c>
      <c r="Z1532" s="29" t="s">
        <v>134</v>
      </c>
      <c r="AA1532" s="33">
        <f t="shared" si="24"/>
        <v>1</v>
      </c>
      <c r="AB1532" s="31"/>
      <c r="AC1532" s="32"/>
      <c r="AD1532" s="32" t="s">
        <v>3495</v>
      </c>
      <c r="AE1532" s="22"/>
      <c r="AF1532" s="26"/>
      <c r="AG1532" s="22"/>
    </row>
    <row r="1533" spans="1:33" ht="25.5" x14ac:dyDescent="0.25">
      <c r="A1533" s="20" t="s">
        <v>763</v>
      </c>
      <c r="B1533" s="21"/>
      <c r="C1533" s="22" t="s">
        <v>3497</v>
      </c>
      <c r="D1533" s="36">
        <v>43132</v>
      </c>
      <c r="E1533" s="21" t="s">
        <v>3551</v>
      </c>
      <c r="F1533" s="23"/>
      <c r="G1533" s="23" t="s">
        <v>3665</v>
      </c>
      <c r="H1533" s="24">
        <v>48874520</v>
      </c>
      <c r="I1533" s="25">
        <v>48874520</v>
      </c>
      <c r="J1533" s="23" t="s">
        <v>3579</v>
      </c>
      <c r="K1533" s="23" t="s">
        <v>47</v>
      </c>
      <c r="L1533" s="22"/>
      <c r="M1533" s="22"/>
      <c r="N1533" s="22"/>
      <c r="O1533" s="22"/>
      <c r="P1533" s="26"/>
      <c r="Q1533" s="26"/>
      <c r="R1533" s="26"/>
      <c r="S1533" s="27"/>
      <c r="T1533" s="26"/>
      <c r="U1533" s="26"/>
      <c r="V1533" s="28"/>
      <c r="W1533" s="29"/>
      <c r="X1533" s="30"/>
      <c r="Y1533" s="26"/>
      <c r="Z1533" s="29"/>
      <c r="AA1533" s="33" t="str">
        <f t="shared" si="24"/>
        <v/>
      </c>
      <c r="AB1533" s="31"/>
      <c r="AC1533" s="32"/>
      <c r="AD1533" s="32"/>
      <c r="AE1533" s="22"/>
      <c r="AF1533" s="26"/>
      <c r="AG1533" s="22"/>
    </row>
    <row r="1534" spans="1:33" ht="45" x14ac:dyDescent="0.25">
      <c r="A1534" s="20" t="s">
        <v>763</v>
      </c>
      <c r="B1534" s="21">
        <v>81112005</v>
      </c>
      <c r="C1534" s="22" t="s">
        <v>5482</v>
      </c>
      <c r="D1534" s="36">
        <v>43235</v>
      </c>
      <c r="E1534" s="21" t="s">
        <v>3553</v>
      </c>
      <c r="F1534" s="23" t="s">
        <v>3591</v>
      </c>
      <c r="G1534" s="23" t="s">
        <v>3665</v>
      </c>
      <c r="H1534" s="24">
        <v>350000000</v>
      </c>
      <c r="I1534" s="25">
        <v>350000000</v>
      </c>
      <c r="J1534" s="23" t="s">
        <v>3579</v>
      </c>
      <c r="K1534" s="23" t="s">
        <v>47</v>
      </c>
      <c r="L1534" s="22" t="s">
        <v>3425</v>
      </c>
      <c r="M1534" s="22" t="s">
        <v>2820</v>
      </c>
      <c r="N1534" s="22" t="s">
        <v>3426</v>
      </c>
      <c r="O1534" s="22" t="s">
        <v>3427</v>
      </c>
      <c r="P1534" s="26" t="s">
        <v>3360</v>
      </c>
      <c r="Q1534" s="26"/>
      <c r="R1534" s="26"/>
      <c r="S1534" s="27"/>
      <c r="T1534" s="26"/>
      <c r="U1534" s="26"/>
      <c r="V1534" s="28"/>
      <c r="W1534" s="29"/>
      <c r="X1534" s="30"/>
      <c r="Y1534" s="26"/>
      <c r="Z1534" s="29"/>
      <c r="AA1534" s="33" t="str">
        <f t="shared" si="24"/>
        <v/>
      </c>
      <c r="AB1534" s="31"/>
      <c r="AC1534" s="32" t="s">
        <v>324</v>
      </c>
      <c r="AD1534" s="32" t="s">
        <v>5483</v>
      </c>
      <c r="AE1534" s="22"/>
      <c r="AF1534" s="26"/>
      <c r="AG1534" s="22"/>
    </row>
    <row r="1535" spans="1:33" ht="60" x14ac:dyDescent="0.25">
      <c r="A1535" s="20" t="s">
        <v>763</v>
      </c>
      <c r="B1535" s="21" t="s">
        <v>5484</v>
      </c>
      <c r="C1535" s="22" t="s">
        <v>5485</v>
      </c>
      <c r="D1535" s="36">
        <v>43221</v>
      </c>
      <c r="E1535" s="21" t="s">
        <v>3556</v>
      </c>
      <c r="F1535" s="23" t="s">
        <v>3648</v>
      </c>
      <c r="G1535" s="23" t="s">
        <v>3665</v>
      </c>
      <c r="H1535" s="24">
        <v>30000000</v>
      </c>
      <c r="I1535" s="25">
        <v>30000000</v>
      </c>
      <c r="J1535" s="23" t="s">
        <v>3579</v>
      </c>
      <c r="K1535" s="23" t="s">
        <v>47</v>
      </c>
      <c r="L1535" s="22" t="s">
        <v>1103</v>
      </c>
      <c r="M1535" s="22" t="s">
        <v>1104</v>
      </c>
      <c r="N1535" s="22" t="s">
        <v>3353</v>
      </c>
      <c r="O1535" s="22" t="s">
        <v>1106</v>
      </c>
      <c r="P1535" s="26"/>
      <c r="Q1535" s="26"/>
      <c r="R1535" s="26"/>
      <c r="S1535" s="27"/>
      <c r="T1535" s="26"/>
      <c r="U1535" s="26"/>
      <c r="V1535" s="28"/>
      <c r="W1535" s="29"/>
      <c r="X1535" s="30"/>
      <c r="Y1535" s="26"/>
      <c r="Z1535" s="29"/>
      <c r="AA1535" s="33" t="str">
        <f t="shared" si="24"/>
        <v/>
      </c>
      <c r="AB1535" s="31"/>
      <c r="AC1535" s="32" t="s">
        <v>324</v>
      </c>
      <c r="AD1535" s="32" t="s">
        <v>5486</v>
      </c>
      <c r="AE1535" s="22"/>
      <c r="AF1535" s="26"/>
      <c r="AG1535" s="22"/>
    </row>
    <row r="1536" spans="1:33" ht="75" x14ac:dyDescent="0.25">
      <c r="A1536" s="20" t="s">
        <v>763</v>
      </c>
      <c r="B1536" s="21" t="s">
        <v>5487</v>
      </c>
      <c r="C1536" s="22" t="s">
        <v>5488</v>
      </c>
      <c r="D1536" s="36">
        <v>43221</v>
      </c>
      <c r="E1536" s="21" t="s">
        <v>3556</v>
      </c>
      <c r="F1536" s="23" t="s">
        <v>3648</v>
      </c>
      <c r="G1536" s="23" t="s">
        <v>3665</v>
      </c>
      <c r="H1536" s="24">
        <v>50000000</v>
      </c>
      <c r="I1536" s="25">
        <v>50000000</v>
      </c>
      <c r="J1536" s="23" t="s">
        <v>3579</v>
      </c>
      <c r="K1536" s="23" t="s">
        <v>47</v>
      </c>
      <c r="L1536" s="22" t="s">
        <v>1103</v>
      </c>
      <c r="M1536" s="22" t="s">
        <v>1104</v>
      </c>
      <c r="N1536" s="22" t="s">
        <v>3353</v>
      </c>
      <c r="O1536" s="22" t="s">
        <v>1106</v>
      </c>
      <c r="P1536" s="26"/>
      <c r="Q1536" s="26"/>
      <c r="R1536" s="26"/>
      <c r="S1536" s="27"/>
      <c r="T1536" s="26"/>
      <c r="U1536" s="26"/>
      <c r="V1536" s="28"/>
      <c r="W1536" s="29"/>
      <c r="X1536" s="30"/>
      <c r="Y1536" s="26"/>
      <c r="Z1536" s="29"/>
      <c r="AA1536" s="33" t="str">
        <f t="shared" si="24"/>
        <v/>
      </c>
      <c r="AB1536" s="31"/>
      <c r="AC1536" s="32" t="s">
        <v>324</v>
      </c>
      <c r="AD1536" s="32" t="s">
        <v>5489</v>
      </c>
      <c r="AE1536" s="22"/>
      <c r="AF1536" s="26"/>
      <c r="AG1536" s="22"/>
    </row>
    <row r="1537" spans="1:33" ht="90" x14ac:dyDescent="0.25">
      <c r="A1537" s="20" t="s">
        <v>763</v>
      </c>
      <c r="B1537" s="21">
        <v>82121500</v>
      </c>
      <c r="C1537" s="22" t="s">
        <v>5490</v>
      </c>
      <c r="D1537" s="36">
        <v>43221</v>
      </c>
      <c r="E1537" s="21" t="s">
        <v>3555</v>
      </c>
      <c r="F1537" s="23" t="s">
        <v>3648</v>
      </c>
      <c r="G1537" s="23" t="s">
        <v>3665</v>
      </c>
      <c r="H1537" s="24">
        <v>50000000</v>
      </c>
      <c r="I1537" s="25">
        <v>50000000</v>
      </c>
      <c r="J1537" s="23" t="s">
        <v>3579</v>
      </c>
      <c r="K1537" s="23" t="s">
        <v>47</v>
      </c>
      <c r="L1537" s="22" t="s">
        <v>1103</v>
      </c>
      <c r="M1537" s="22" t="s">
        <v>1104</v>
      </c>
      <c r="N1537" s="22" t="s">
        <v>3353</v>
      </c>
      <c r="O1537" s="22" t="s">
        <v>1106</v>
      </c>
      <c r="P1537" s="26"/>
      <c r="Q1537" s="26"/>
      <c r="R1537" s="26"/>
      <c r="S1537" s="27"/>
      <c r="T1537" s="26"/>
      <c r="U1537" s="26" t="s">
        <v>727</v>
      </c>
      <c r="V1537" s="28"/>
      <c r="W1537" s="29"/>
      <c r="X1537" s="30"/>
      <c r="Y1537" s="26"/>
      <c r="Z1537" s="29"/>
      <c r="AA1537" s="33" t="str">
        <f t="shared" si="24"/>
        <v/>
      </c>
      <c r="AB1537" s="31"/>
      <c r="AC1537" s="32"/>
      <c r="AD1537" s="32" t="s">
        <v>5491</v>
      </c>
      <c r="AE1537" s="22"/>
      <c r="AF1537" s="26"/>
      <c r="AG1537" s="22"/>
    </row>
    <row r="1538" spans="1:33" ht="60" x14ac:dyDescent="0.25">
      <c r="A1538" s="20" t="s">
        <v>763</v>
      </c>
      <c r="B1538" s="21">
        <v>12171700</v>
      </c>
      <c r="C1538" s="22" t="s">
        <v>5492</v>
      </c>
      <c r="D1538" s="36">
        <v>43221</v>
      </c>
      <c r="E1538" s="21" t="s">
        <v>3556</v>
      </c>
      <c r="F1538" s="23" t="s">
        <v>3655</v>
      </c>
      <c r="G1538" s="23" t="s">
        <v>3665</v>
      </c>
      <c r="H1538" s="24">
        <v>200000000</v>
      </c>
      <c r="I1538" s="25">
        <v>200000000</v>
      </c>
      <c r="J1538" s="23" t="s">
        <v>3579</v>
      </c>
      <c r="K1538" s="23" t="s">
        <v>47</v>
      </c>
      <c r="L1538" s="22" t="s">
        <v>3463</v>
      </c>
      <c r="M1538" s="22" t="s">
        <v>3468</v>
      </c>
      <c r="N1538" s="22" t="s">
        <v>5493</v>
      </c>
      <c r="O1538" s="22" t="s">
        <v>5494</v>
      </c>
      <c r="P1538" s="26"/>
      <c r="Q1538" s="26"/>
      <c r="R1538" s="26"/>
      <c r="S1538" s="27"/>
      <c r="T1538" s="26"/>
      <c r="U1538" s="26" t="s">
        <v>727</v>
      </c>
      <c r="V1538" s="28"/>
      <c r="W1538" s="29"/>
      <c r="X1538" s="30"/>
      <c r="Y1538" s="26"/>
      <c r="Z1538" s="29"/>
      <c r="AA1538" s="33" t="str">
        <f t="shared" si="24"/>
        <v/>
      </c>
      <c r="AB1538" s="31"/>
      <c r="AC1538" s="32"/>
      <c r="AD1538" s="32" t="s">
        <v>5495</v>
      </c>
      <c r="AE1538" s="22"/>
      <c r="AF1538" s="26"/>
      <c r="AG1538" s="22"/>
    </row>
    <row r="1539" spans="1:33" ht="165" x14ac:dyDescent="0.25">
      <c r="A1539" s="20" t="s">
        <v>763</v>
      </c>
      <c r="B1539" s="21" t="s">
        <v>5496</v>
      </c>
      <c r="C1539" s="22" t="s">
        <v>5497</v>
      </c>
      <c r="D1539" s="36">
        <v>43282</v>
      </c>
      <c r="E1539" s="21" t="s">
        <v>3552</v>
      </c>
      <c r="F1539" s="23" t="s">
        <v>4118</v>
      </c>
      <c r="G1539" s="23" t="s">
        <v>3665</v>
      </c>
      <c r="H1539" s="24">
        <v>500000000</v>
      </c>
      <c r="I1539" s="25">
        <v>500000000</v>
      </c>
      <c r="J1539" s="23" t="s">
        <v>3579</v>
      </c>
      <c r="K1539" s="23" t="s">
        <v>47</v>
      </c>
      <c r="L1539" s="22" t="s">
        <v>3488</v>
      </c>
      <c r="M1539" s="22" t="s">
        <v>3489</v>
      </c>
      <c r="N1539" s="22" t="s">
        <v>3490</v>
      </c>
      <c r="O1539" s="22" t="s">
        <v>3491</v>
      </c>
      <c r="P1539" s="26"/>
      <c r="Q1539" s="26"/>
      <c r="R1539" s="26"/>
      <c r="S1539" s="27"/>
      <c r="T1539" s="26"/>
      <c r="U1539" s="26"/>
      <c r="V1539" s="28"/>
      <c r="W1539" s="29"/>
      <c r="X1539" s="30"/>
      <c r="Y1539" s="26"/>
      <c r="Z1539" s="29"/>
      <c r="AA1539" s="33" t="str">
        <f t="shared" si="24"/>
        <v/>
      </c>
      <c r="AB1539" s="31"/>
      <c r="AC1539" s="32"/>
      <c r="AD1539" s="32"/>
      <c r="AE1539" s="22"/>
      <c r="AF1539" s="26"/>
      <c r="AG1539" s="22"/>
    </row>
    <row r="1540" spans="1:33" ht="121.5" x14ac:dyDescent="0.25">
      <c r="A1540" s="20" t="s">
        <v>763</v>
      </c>
      <c r="B1540" s="21">
        <v>93141707</v>
      </c>
      <c r="C1540" s="22" t="s">
        <v>5498</v>
      </c>
      <c r="D1540" s="36">
        <v>43252</v>
      </c>
      <c r="E1540" s="21" t="s">
        <v>3550</v>
      </c>
      <c r="F1540" s="23" t="s">
        <v>4144</v>
      </c>
      <c r="G1540" s="23" t="s">
        <v>3665</v>
      </c>
      <c r="H1540" s="24">
        <v>63000000</v>
      </c>
      <c r="I1540" s="25">
        <v>63000000</v>
      </c>
      <c r="J1540" s="23" t="s">
        <v>3579</v>
      </c>
      <c r="K1540" s="23" t="s">
        <v>47</v>
      </c>
      <c r="L1540" s="22" t="s">
        <v>3425</v>
      </c>
      <c r="M1540" s="22" t="s">
        <v>2820</v>
      </c>
      <c r="N1540" s="22" t="s">
        <v>3426</v>
      </c>
      <c r="O1540" s="22" t="s">
        <v>3427</v>
      </c>
      <c r="P1540" s="26"/>
      <c r="Q1540" s="26"/>
      <c r="R1540" s="26"/>
      <c r="S1540" s="27"/>
      <c r="T1540" s="26"/>
      <c r="U1540" s="26"/>
      <c r="V1540" s="28"/>
      <c r="W1540" s="29"/>
      <c r="X1540" s="30"/>
      <c r="Y1540" s="26"/>
      <c r="Z1540" s="29"/>
      <c r="AA1540" s="33" t="str">
        <f t="shared" si="24"/>
        <v/>
      </c>
      <c r="AB1540" s="31"/>
      <c r="AC1540" s="32" t="s">
        <v>324</v>
      </c>
      <c r="AD1540" s="32" t="s">
        <v>3428</v>
      </c>
      <c r="AE1540" s="22"/>
      <c r="AF1540" s="26"/>
      <c r="AG1540" s="22"/>
    </row>
    <row r="1541" spans="1:33" ht="45" x14ac:dyDescent="0.25">
      <c r="A1541" s="20" t="s">
        <v>763</v>
      </c>
      <c r="B1541" s="21">
        <v>81112501</v>
      </c>
      <c r="C1541" s="22" t="s">
        <v>3483</v>
      </c>
      <c r="D1541" s="36">
        <v>43313</v>
      </c>
      <c r="E1541" s="21" t="s">
        <v>3551</v>
      </c>
      <c r="F1541" s="23" t="s">
        <v>3656</v>
      </c>
      <c r="G1541" s="23" t="s">
        <v>3665</v>
      </c>
      <c r="H1541" s="24">
        <v>150000000</v>
      </c>
      <c r="I1541" s="25">
        <v>150000000</v>
      </c>
      <c r="J1541" s="23" t="s">
        <v>3579</v>
      </c>
      <c r="K1541" s="23" t="s">
        <v>47</v>
      </c>
      <c r="L1541" s="22" t="s">
        <v>3484</v>
      </c>
      <c r="M1541" s="22" t="s">
        <v>3485</v>
      </c>
      <c r="N1541" s="22" t="s">
        <v>3486</v>
      </c>
      <c r="O1541" s="22" t="s">
        <v>3487</v>
      </c>
      <c r="P1541" s="26"/>
      <c r="Q1541" s="26"/>
      <c r="R1541" s="26"/>
      <c r="S1541" s="27"/>
      <c r="T1541" s="26"/>
      <c r="U1541" s="26"/>
      <c r="V1541" s="28"/>
      <c r="W1541" s="29"/>
      <c r="X1541" s="30"/>
      <c r="Y1541" s="26"/>
      <c r="Z1541" s="29"/>
      <c r="AA1541" s="33" t="str">
        <f t="shared" si="24"/>
        <v/>
      </c>
      <c r="AB1541" s="31"/>
      <c r="AC1541" s="32"/>
      <c r="AD1541" s="32"/>
      <c r="AE1541" s="22"/>
      <c r="AF1541" s="26"/>
      <c r="AG1541" s="22"/>
    </row>
    <row r="1542" spans="1:33" ht="61.5" x14ac:dyDescent="0.25">
      <c r="A1542" s="20" t="s">
        <v>763</v>
      </c>
      <c r="B1542" s="21">
        <v>92121700</v>
      </c>
      <c r="C1542" s="22" t="s">
        <v>5499</v>
      </c>
      <c r="D1542" s="36">
        <v>43101</v>
      </c>
      <c r="E1542" s="21" t="s">
        <v>3551</v>
      </c>
      <c r="F1542" s="23" t="s">
        <v>3591</v>
      </c>
      <c r="G1542" s="23" t="s">
        <v>3665</v>
      </c>
      <c r="H1542" s="24">
        <v>180000000</v>
      </c>
      <c r="I1542" s="25">
        <v>180000000</v>
      </c>
      <c r="J1542" s="23" t="s">
        <v>3579</v>
      </c>
      <c r="K1542" s="23" t="s">
        <v>47</v>
      </c>
      <c r="L1542" s="22" t="s">
        <v>3481</v>
      </c>
      <c r="M1542" s="22" t="s">
        <v>3482</v>
      </c>
      <c r="N1542" s="22" t="s">
        <v>3353</v>
      </c>
      <c r="O1542" s="22" t="s">
        <v>1106</v>
      </c>
      <c r="P1542" s="26"/>
      <c r="Q1542" s="26"/>
      <c r="R1542" s="26"/>
      <c r="S1542" s="27"/>
      <c r="T1542" s="26"/>
      <c r="U1542" s="26"/>
      <c r="V1542" s="28"/>
      <c r="W1542" s="29"/>
      <c r="X1542" s="30"/>
      <c r="Y1542" s="26"/>
      <c r="Z1542" s="29"/>
      <c r="AA1542" s="33" t="str">
        <f t="shared" si="24"/>
        <v/>
      </c>
      <c r="AB1542" s="31"/>
      <c r="AC1542" s="32" t="s">
        <v>324</v>
      </c>
      <c r="AD1542" s="32" t="s">
        <v>5500</v>
      </c>
      <c r="AE1542" s="22"/>
      <c r="AF1542" s="26"/>
      <c r="AG1542" s="22"/>
    </row>
    <row r="1543" spans="1:33" ht="60" x14ac:dyDescent="0.25">
      <c r="A1543" s="20" t="s">
        <v>763</v>
      </c>
      <c r="B1543" s="21">
        <v>80141607</v>
      </c>
      <c r="C1543" s="22" t="s">
        <v>5501</v>
      </c>
      <c r="D1543" s="36">
        <v>43101</v>
      </c>
      <c r="E1543" s="21" t="s">
        <v>3551</v>
      </c>
      <c r="F1543" s="23" t="s">
        <v>3648</v>
      </c>
      <c r="G1543" s="23" t="s">
        <v>3665</v>
      </c>
      <c r="H1543" s="24">
        <v>30000000</v>
      </c>
      <c r="I1543" s="25">
        <v>30000000</v>
      </c>
      <c r="J1543" s="23" t="s">
        <v>3579</v>
      </c>
      <c r="K1543" s="23" t="s">
        <v>47</v>
      </c>
      <c r="L1543" s="22" t="s">
        <v>5502</v>
      </c>
      <c r="M1543" s="22" t="s">
        <v>49</v>
      </c>
      <c r="N1543" s="22" t="s">
        <v>3469</v>
      </c>
      <c r="O1543" s="22" t="s">
        <v>3470</v>
      </c>
      <c r="P1543" s="26"/>
      <c r="Q1543" s="26"/>
      <c r="R1543" s="26"/>
      <c r="S1543" s="27"/>
      <c r="T1543" s="26"/>
      <c r="U1543" s="26"/>
      <c r="V1543" s="28"/>
      <c r="W1543" s="29"/>
      <c r="X1543" s="30"/>
      <c r="Y1543" s="26"/>
      <c r="Z1543" s="29"/>
      <c r="AA1543" s="33" t="str">
        <f t="shared" si="24"/>
        <v/>
      </c>
      <c r="AB1543" s="31"/>
      <c r="AC1543" s="32"/>
      <c r="AD1543" s="32"/>
      <c r="AE1543" s="22"/>
      <c r="AF1543" s="26"/>
      <c r="AG1543" s="22"/>
    </row>
    <row r="1544" spans="1:33" ht="45" x14ac:dyDescent="0.25">
      <c r="A1544" s="20" t="s">
        <v>763</v>
      </c>
      <c r="B1544" s="21">
        <v>93141707</v>
      </c>
      <c r="C1544" s="22" t="s">
        <v>5503</v>
      </c>
      <c r="D1544" s="36">
        <v>43101</v>
      </c>
      <c r="E1544" s="21" t="s">
        <v>3551</v>
      </c>
      <c r="F1544" s="23" t="s">
        <v>4045</v>
      </c>
      <c r="G1544" s="23" t="s">
        <v>3665</v>
      </c>
      <c r="H1544" s="24">
        <v>264000000</v>
      </c>
      <c r="I1544" s="25">
        <v>264000000</v>
      </c>
      <c r="J1544" s="23" t="s">
        <v>3579</v>
      </c>
      <c r="K1544" s="23" t="s">
        <v>47</v>
      </c>
      <c r="L1544" s="22" t="s">
        <v>3425</v>
      </c>
      <c r="M1544" s="22" t="s">
        <v>2820</v>
      </c>
      <c r="N1544" s="22" t="s">
        <v>3426</v>
      </c>
      <c r="O1544" s="22" t="s">
        <v>3427</v>
      </c>
      <c r="P1544" s="26"/>
      <c r="Q1544" s="26"/>
      <c r="R1544" s="26"/>
      <c r="S1544" s="27"/>
      <c r="T1544" s="26"/>
      <c r="U1544" s="26"/>
      <c r="V1544" s="28"/>
      <c r="W1544" s="29"/>
      <c r="X1544" s="30"/>
      <c r="Y1544" s="26"/>
      <c r="Z1544" s="29"/>
      <c r="AA1544" s="33" t="str">
        <f t="shared" si="24"/>
        <v/>
      </c>
      <c r="AB1544" s="31"/>
      <c r="AC1544" s="32"/>
      <c r="AD1544" s="32"/>
      <c r="AE1544" s="22"/>
      <c r="AF1544" s="26"/>
      <c r="AG1544" s="22"/>
    </row>
    <row r="1545" spans="1:33" ht="45" x14ac:dyDescent="0.25">
      <c r="A1545" s="20" t="s">
        <v>763</v>
      </c>
      <c r="B1545" s="21">
        <v>43231500</v>
      </c>
      <c r="C1545" s="22" t="s">
        <v>5504</v>
      </c>
      <c r="D1545" s="36">
        <v>43160</v>
      </c>
      <c r="E1545" s="21" t="s">
        <v>3555</v>
      </c>
      <c r="F1545" s="23" t="s">
        <v>3591</v>
      </c>
      <c r="G1545" s="23" t="s">
        <v>3665</v>
      </c>
      <c r="H1545" s="24">
        <v>200000000</v>
      </c>
      <c r="I1545" s="25">
        <v>200000000</v>
      </c>
      <c r="J1545" s="23" t="s">
        <v>3579</v>
      </c>
      <c r="K1545" s="23" t="s">
        <v>47</v>
      </c>
      <c r="L1545" s="22" t="s">
        <v>5505</v>
      </c>
      <c r="M1545" s="22" t="s">
        <v>5506</v>
      </c>
      <c r="N1545" s="22" t="s">
        <v>5086</v>
      </c>
      <c r="O1545" s="22" t="s">
        <v>5507</v>
      </c>
      <c r="P1545" s="26"/>
      <c r="Q1545" s="26"/>
      <c r="R1545" s="26"/>
      <c r="S1545" s="27"/>
      <c r="T1545" s="26"/>
      <c r="U1545" s="26"/>
      <c r="V1545" s="28"/>
      <c r="W1545" s="29"/>
      <c r="X1545" s="30"/>
      <c r="Y1545" s="26"/>
      <c r="Z1545" s="29"/>
      <c r="AA1545" s="33" t="str">
        <f t="shared" si="24"/>
        <v/>
      </c>
      <c r="AB1545" s="31"/>
      <c r="AC1545" s="32"/>
      <c r="AD1545" s="32"/>
      <c r="AE1545" s="22"/>
      <c r="AF1545" s="26"/>
      <c r="AG1545" s="22"/>
    </row>
    <row r="1546" spans="1:33" ht="45" x14ac:dyDescent="0.25">
      <c r="A1546" s="20" t="s">
        <v>763</v>
      </c>
      <c r="B1546" s="21">
        <v>80101600</v>
      </c>
      <c r="C1546" s="22" t="s">
        <v>5508</v>
      </c>
      <c r="D1546" s="36">
        <v>43042</v>
      </c>
      <c r="E1546" s="21" t="s">
        <v>3562</v>
      </c>
      <c r="F1546" s="23" t="s">
        <v>4144</v>
      </c>
      <c r="G1546" s="23" t="s">
        <v>3665</v>
      </c>
      <c r="H1546" s="24">
        <v>60000000</v>
      </c>
      <c r="I1546" s="25">
        <v>60000000</v>
      </c>
      <c r="J1546" s="23" t="s">
        <v>3579</v>
      </c>
      <c r="K1546" s="23" t="s">
        <v>47</v>
      </c>
      <c r="L1546" s="22" t="s">
        <v>5509</v>
      </c>
      <c r="M1546" s="22"/>
      <c r="N1546" s="22"/>
      <c r="O1546" s="22"/>
      <c r="P1546" s="26"/>
      <c r="Q1546" s="26"/>
      <c r="R1546" s="26"/>
      <c r="S1546" s="27"/>
      <c r="T1546" s="26"/>
      <c r="U1546" s="26"/>
      <c r="V1546" s="28"/>
      <c r="W1546" s="29"/>
      <c r="X1546" s="30"/>
      <c r="Y1546" s="26"/>
      <c r="Z1546" s="29"/>
      <c r="AA1546" s="33" t="str">
        <f t="shared" si="24"/>
        <v/>
      </c>
      <c r="AB1546" s="31"/>
      <c r="AC1546" s="32"/>
      <c r="AD1546" s="32"/>
      <c r="AE1546" s="22"/>
      <c r="AF1546" s="26"/>
      <c r="AG1546" s="22"/>
    </row>
    <row r="1547" spans="1:33" ht="45" x14ac:dyDescent="0.25">
      <c r="A1547" s="20" t="s">
        <v>763</v>
      </c>
      <c r="B1547" s="21">
        <v>82121903</v>
      </c>
      <c r="C1547" s="22" t="s">
        <v>5510</v>
      </c>
      <c r="D1547" s="36">
        <v>43221</v>
      </c>
      <c r="E1547" s="21" t="s">
        <v>3550</v>
      </c>
      <c r="F1547" s="23" t="s">
        <v>3648</v>
      </c>
      <c r="G1547" s="23" t="s">
        <v>3665</v>
      </c>
      <c r="H1547" s="24">
        <v>30000000</v>
      </c>
      <c r="I1547" s="25">
        <v>30000000</v>
      </c>
      <c r="J1547" s="23" t="s">
        <v>3579</v>
      </c>
      <c r="K1547" s="23" t="s">
        <v>47</v>
      </c>
      <c r="L1547" s="22" t="s">
        <v>3467</v>
      </c>
      <c r="M1547" s="22" t="s">
        <v>3468</v>
      </c>
      <c r="N1547" s="22" t="s">
        <v>3469</v>
      </c>
      <c r="O1547" s="22" t="s">
        <v>3470</v>
      </c>
      <c r="P1547" s="26"/>
      <c r="Q1547" s="26"/>
      <c r="R1547" s="26"/>
      <c r="S1547" s="27"/>
      <c r="T1547" s="26"/>
      <c r="U1547" s="26"/>
      <c r="V1547" s="28"/>
      <c r="W1547" s="29"/>
      <c r="X1547" s="30"/>
      <c r="Y1547" s="26"/>
      <c r="Z1547" s="29"/>
      <c r="AA1547" s="33" t="str">
        <f t="shared" si="24"/>
        <v/>
      </c>
      <c r="AB1547" s="31"/>
      <c r="AC1547" s="32" t="s">
        <v>324</v>
      </c>
      <c r="AD1547" s="32"/>
      <c r="AE1547" s="22"/>
      <c r="AF1547" s="26"/>
      <c r="AG1547" s="22"/>
    </row>
    <row r="1548" spans="1:33" ht="60" x14ac:dyDescent="0.25">
      <c r="A1548" s="20" t="s">
        <v>763</v>
      </c>
      <c r="B1548" s="21">
        <v>82121903</v>
      </c>
      <c r="C1548" s="22" t="s">
        <v>3471</v>
      </c>
      <c r="D1548" s="36">
        <v>43221</v>
      </c>
      <c r="E1548" s="21" t="s">
        <v>3550</v>
      </c>
      <c r="F1548" s="23" t="s">
        <v>3648</v>
      </c>
      <c r="G1548" s="23" t="s">
        <v>3665</v>
      </c>
      <c r="H1548" s="24">
        <v>10000000</v>
      </c>
      <c r="I1548" s="25">
        <v>10000000</v>
      </c>
      <c r="J1548" s="23" t="s">
        <v>3579</v>
      </c>
      <c r="K1548" s="23" t="s">
        <v>47</v>
      </c>
      <c r="L1548" s="22" t="s">
        <v>3472</v>
      </c>
      <c r="M1548" s="22" t="s">
        <v>3473</v>
      </c>
      <c r="N1548" s="22" t="s">
        <v>3474</v>
      </c>
      <c r="O1548" s="22" t="s">
        <v>3475</v>
      </c>
      <c r="P1548" s="26"/>
      <c r="Q1548" s="26"/>
      <c r="R1548" s="26"/>
      <c r="S1548" s="27"/>
      <c r="T1548" s="26"/>
      <c r="U1548" s="26"/>
      <c r="V1548" s="28"/>
      <c r="W1548" s="29"/>
      <c r="X1548" s="30"/>
      <c r="Y1548" s="26"/>
      <c r="Z1548" s="29"/>
      <c r="AA1548" s="33" t="str">
        <f t="shared" ref="AA1548:AA1566" si="25">+IF(AND(W1548="",X1548="",Y1548="",Z1548=""),"",IF(AND(W1548&lt;&gt;"",X1548="",Y1548="",Z1548=""),0%,IF(AND(W1548&lt;&gt;"",X1548&lt;&gt;"",Y1548="",Z1548=""),33%,IF(AND(W1548&lt;&gt;"",X1548&lt;&gt;"",Y1548&lt;&gt;"",Z1548=""),66%,IF(AND(W1548&lt;&gt;"",X1548&lt;&gt;"",Y1548&lt;&gt;"",Z1548&lt;&gt;""),100%,"Información incompleta")))))</f>
        <v/>
      </c>
      <c r="AB1548" s="31"/>
      <c r="AC1548" s="32" t="s">
        <v>324</v>
      </c>
      <c r="AD1548" s="32"/>
      <c r="AE1548" s="22"/>
      <c r="AF1548" s="26"/>
      <c r="AG1548" s="22"/>
    </row>
    <row r="1549" spans="1:33" ht="60" x14ac:dyDescent="0.25">
      <c r="A1549" s="20" t="s">
        <v>763</v>
      </c>
      <c r="B1549" s="21">
        <v>83111600</v>
      </c>
      <c r="C1549" s="22" t="s">
        <v>5511</v>
      </c>
      <c r="D1549" s="36">
        <v>43221</v>
      </c>
      <c r="E1549" s="21" t="s">
        <v>3554</v>
      </c>
      <c r="F1549" s="23" t="s">
        <v>3591</v>
      </c>
      <c r="G1549" s="23" t="s">
        <v>3665</v>
      </c>
      <c r="H1549" s="24">
        <v>400000000</v>
      </c>
      <c r="I1549" s="25">
        <v>400000000</v>
      </c>
      <c r="J1549" s="23" t="s">
        <v>3579</v>
      </c>
      <c r="K1549" s="23" t="s">
        <v>47</v>
      </c>
      <c r="L1549" s="22" t="s">
        <v>1103</v>
      </c>
      <c r="M1549" s="22" t="s">
        <v>1104</v>
      </c>
      <c r="N1549" s="22" t="s">
        <v>3353</v>
      </c>
      <c r="O1549" s="22" t="s">
        <v>1106</v>
      </c>
      <c r="P1549" s="26"/>
      <c r="Q1549" s="26"/>
      <c r="R1549" s="26"/>
      <c r="S1549" s="27"/>
      <c r="T1549" s="26"/>
      <c r="U1549" s="26"/>
      <c r="V1549" s="28"/>
      <c r="W1549" s="29"/>
      <c r="X1549" s="30"/>
      <c r="Y1549" s="26"/>
      <c r="Z1549" s="29"/>
      <c r="AA1549" s="33" t="str">
        <f t="shared" si="25"/>
        <v/>
      </c>
      <c r="AB1549" s="31"/>
      <c r="AC1549" s="32"/>
      <c r="AD1549" s="32" t="s">
        <v>5512</v>
      </c>
      <c r="AE1549" s="22"/>
      <c r="AF1549" s="26"/>
      <c r="AG1549" s="22"/>
    </row>
    <row r="1550" spans="1:33" ht="60" x14ac:dyDescent="0.25">
      <c r="A1550" s="20" t="s">
        <v>763</v>
      </c>
      <c r="B1550" s="21">
        <v>72121102</v>
      </c>
      <c r="C1550" s="22" t="s">
        <v>3492</v>
      </c>
      <c r="D1550" s="36">
        <v>43221</v>
      </c>
      <c r="E1550" s="21" t="s">
        <v>3550</v>
      </c>
      <c r="F1550" s="23" t="s">
        <v>3643</v>
      </c>
      <c r="G1550" s="23" t="s">
        <v>3665</v>
      </c>
      <c r="H1550" s="24">
        <v>950000000</v>
      </c>
      <c r="I1550" s="25">
        <v>950000000</v>
      </c>
      <c r="J1550" s="23" t="s">
        <v>3579</v>
      </c>
      <c r="K1550" s="23" t="s">
        <v>47</v>
      </c>
      <c r="L1550" s="22" t="s">
        <v>3431</v>
      </c>
      <c r="M1550" s="22" t="s">
        <v>3383</v>
      </c>
      <c r="N1550" s="22" t="s">
        <v>3432</v>
      </c>
      <c r="O1550" s="22" t="s">
        <v>3433</v>
      </c>
      <c r="P1550" s="26"/>
      <c r="Q1550" s="26"/>
      <c r="R1550" s="26"/>
      <c r="S1550" s="27"/>
      <c r="T1550" s="26"/>
      <c r="U1550" s="26"/>
      <c r="V1550" s="28"/>
      <c r="W1550" s="29"/>
      <c r="X1550" s="30"/>
      <c r="Y1550" s="26"/>
      <c r="Z1550" s="29"/>
      <c r="AA1550" s="33" t="str">
        <f t="shared" si="25"/>
        <v/>
      </c>
      <c r="AB1550" s="31"/>
      <c r="AC1550" s="32"/>
      <c r="AD1550" s="32" t="s">
        <v>3493</v>
      </c>
      <c r="AE1550" s="22"/>
      <c r="AF1550" s="26"/>
      <c r="AG1550" s="22"/>
    </row>
    <row r="1551" spans="1:33" ht="45" x14ac:dyDescent="0.25">
      <c r="A1551" s="20" t="s">
        <v>763</v>
      </c>
      <c r="B1551" s="21">
        <v>92121701</v>
      </c>
      <c r="C1551" s="22" t="s">
        <v>5513</v>
      </c>
      <c r="D1551" s="36">
        <v>43221</v>
      </c>
      <c r="E1551" s="21" t="s">
        <v>3550</v>
      </c>
      <c r="F1551" s="23" t="s">
        <v>3591</v>
      </c>
      <c r="G1551" s="23" t="s">
        <v>3665</v>
      </c>
      <c r="H1551" s="24">
        <v>2500000000</v>
      </c>
      <c r="I1551" s="25">
        <v>2500000000</v>
      </c>
      <c r="J1551" s="23" t="s">
        <v>3579</v>
      </c>
      <c r="K1551" s="23" t="s">
        <v>47</v>
      </c>
      <c r="L1551" s="22" t="s">
        <v>3481</v>
      </c>
      <c r="M1551" s="22" t="s">
        <v>3482</v>
      </c>
      <c r="N1551" s="22" t="s">
        <v>3353</v>
      </c>
      <c r="O1551" s="22" t="s">
        <v>1106</v>
      </c>
      <c r="P1551" s="26"/>
      <c r="Q1551" s="26"/>
      <c r="R1551" s="26"/>
      <c r="S1551" s="27"/>
      <c r="T1551" s="26"/>
      <c r="U1551" s="26"/>
      <c r="V1551" s="28"/>
      <c r="W1551" s="29"/>
      <c r="X1551" s="30"/>
      <c r="Y1551" s="26"/>
      <c r="Z1551" s="29"/>
      <c r="AA1551" s="33" t="str">
        <f t="shared" si="25"/>
        <v/>
      </c>
      <c r="AB1551" s="31"/>
      <c r="AC1551" s="32"/>
      <c r="AD1551" s="32" t="s">
        <v>3493</v>
      </c>
      <c r="AE1551" s="22"/>
      <c r="AF1551" s="26"/>
      <c r="AG1551" s="22"/>
    </row>
    <row r="1552" spans="1:33" ht="60" x14ac:dyDescent="0.25">
      <c r="A1552" s="20" t="s">
        <v>763</v>
      </c>
      <c r="B1552" s="21" t="s">
        <v>5514</v>
      </c>
      <c r="C1552" s="22" t="s">
        <v>5515</v>
      </c>
      <c r="D1552" s="36">
        <v>43221</v>
      </c>
      <c r="E1552" s="21" t="s">
        <v>3550</v>
      </c>
      <c r="F1552" s="23" t="s">
        <v>3658</v>
      </c>
      <c r="G1552" s="23" t="s">
        <v>3665</v>
      </c>
      <c r="H1552" s="24">
        <v>600000000</v>
      </c>
      <c r="I1552" s="25">
        <v>600000000</v>
      </c>
      <c r="J1552" s="23" t="s">
        <v>3579</v>
      </c>
      <c r="K1552" s="23" t="s">
        <v>47</v>
      </c>
      <c r="L1552" s="22" t="s">
        <v>3440</v>
      </c>
      <c r="M1552" s="22" t="s">
        <v>3383</v>
      </c>
      <c r="N1552" s="22" t="s">
        <v>3441</v>
      </c>
      <c r="O1552" s="22" t="s">
        <v>3442</v>
      </c>
      <c r="P1552" s="26"/>
      <c r="Q1552" s="26"/>
      <c r="R1552" s="26"/>
      <c r="S1552" s="27"/>
      <c r="T1552" s="26"/>
      <c r="U1552" s="26"/>
      <c r="V1552" s="28"/>
      <c r="W1552" s="29"/>
      <c r="X1552" s="30"/>
      <c r="Y1552" s="26"/>
      <c r="Z1552" s="29"/>
      <c r="AA1552" s="33" t="str">
        <f t="shared" si="25"/>
        <v/>
      </c>
      <c r="AB1552" s="31"/>
      <c r="AC1552" s="32"/>
      <c r="AD1552" s="32" t="s">
        <v>3493</v>
      </c>
      <c r="AE1552" s="22"/>
      <c r="AF1552" s="26"/>
      <c r="AG1552" s="22"/>
    </row>
    <row r="1553" spans="1:33" ht="45" x14ac:dyDescent="0.25">
      <c r="A1553" s="20" t="s">
        <v>763</v>
      </c>
      <c r="B1553" s="21" t="s">
        <v>5516</v>
      </c>
      <c r="C1553" s="22" t="s">
        <v>5517</v>
      </c>
      <c r="D1553" s="36">
        <v>43221</v>
      </c>
      <c r="E1553" s="21" t="s">
        <v>3552</v>
      </c>
      <c r="F1553" s="23" t="s">
        <v>3591</v>
      </c>
      <c r="G1553" s="23" t="s">
        <v>3665</v>
      </c>
      <c r="H1553" s="24">
        <v>450000000</v>
      </c>
      <c r="I1553" s="25">
        <v>450000000</v>
      </c>
      <c r="J1553" s="23" t="s">
        <v>3579</v>
      </c>
      <c r="K1553" s="23" t="s">
        <v>47</v>
      </c>
      <c r="L1553" s="22" t="s">
        <v>3440</v>
      </c>
      <c r="M1553" s="22" t="s">
        <v>3383</v>
      </c>
      <c r="N1553" s="22" t="s">
        <v>3441</v>
      </c>
      <c r="O1553" s="22" t="s">
        <v>3442</v>
      </c>
      <c r="P1553" s="26"/>
      <c r="Q1553" s="26"/>
      <c r="R1553" s="26"/>
      <c r="S1553" s="27"/>
      <c r="T1553" s="26"/>
      <c r="U1553" s="26"/>
      <c r="V1553" s="28"/>
      <c r="W1553" s="29"/>
      <c r="X1553" s="30"/>
      <c r="Y1553" s="26"/>
      <c r="Z1553" s="29"/>
      <c r="AA1553" s="33" t="str">
        <f t="shared" si="25"/>
        <v/>
      </c>
      <c r="AB1553" s="31"/>
      <c r="AC1553" s="32"/>
      <c r="AD1553" s="32" t="s">
        <v>3493</v>
      </c>
      <c r="AE1553" s="22"/>
      <c r="AF1553" s="26"/>
      <c r="AG1553" s="22"/>
    </row>
    <row r="1554" spans="1:33" ht="45" x14ac:dyDescent="0.25">
      <c r="A1554" s="20" t="s">
        <v>763</v>
      </c>
      <c r="B1554" s="21" t="s">
        <v>5518</v>
      </c>
      <c r="C1554" s="22" t="s">
        <v>5519</v>
      </c>
      <c r="D1554" s="36">
        <v>43221</v>
      </c>
      <c r="E1554" s="21" t="s">
        <v>3553</v>
      </c>
      <c r="F1554" s="23" t="s">
        <v>3643</v>
      </c>
      <c r="G1554" s="23" t="s">
        <v>3665</v>
      </c>
      <c r="H1554" s="24">
        <v>3000000000</v>
      </c>
      <c r="I1554" s="25">
        <v>3000000000</v>
      </c>
      <c r="J1554" s="23" t="s">
        <v>3579</v>
      </c>
      <c r="K1554" s="23" t="s">
        <v>47</v>
      </c>
      <c r="L1554" s="22" t="s">
        <v>3396</v>
      </c>
      <c r="M1554" s="22" t="s">
        <v>49</v>
      </c>
      <c r="N1554" s="22" t="s">
        <v>5520</v>
      </c>
      <c r="O1554" s="22" t="s">
        <v>3042</v>
      </c>
      <c r="P1554" s="26"/>
      <c r="Q1554" s="26"/>
      <c r="R1554" s="26"/>
      <c r="S1554" s="27"/>
      <c r="T1554" s="26"/>
      <c r="U1554" s="26"/>
      <c r="V1554" s="28"/>
      <c r="W1554" s="29"/>
      <c r="X1554" s="30"/>
      <c r="Y1554" s="26"/>
      <c r="Z1554" s="29"/>
      <c r="AA1554" s="33" t="str">
        <f t="shared" si="25"/>
        <v/>
      </c>
      <c r="AB1554" s="31"/>
      <c r="AC1554" s="32"/>
      <c r="AD1554" s="32" t="s">
        <v>3493</v>
      </c>
      <c r="AE1554" s="22"/>
      <c r="AF1554" s="26"/>
      <c r="AG1554" s="22"/>
    </row>
    <row r="1555" spans="1:33" ht="45" x14ac:dyDescent="0.25">
      <c r="A1555" s="20" t="s">
        <v>763</v>
      </c>
      <c r="B1555" s="21" t="s">
        <v>5518</v>
      </c>
      <c r="C1555" s="22" t="s">
        <v>5521</v>
      </c>
      <c r="D1555" s="36">
        <v>43221</v>
      </c>
      <c r="E1555" s="21" t="s">
        <v>3553</v>
      </c>
      <c r="F1555" s="23" t="s">
        <v>3643</v>
      </c>
      <c r="G1555" s="23" t="s">
        <v>3665</v>
      </c>
      <c r="H1555" s="24">
        <v>2000000000</v>
      </c>
      <c r="I1555" s="25">
        <v>2000000000</v>
      </c>
      <c r="J1555" s="23" t="s">
        <v>3579</v>
      </c>
      <c r="K1555" s="23" t="s">
        <v>47</v>
      </c>
      <c r="L1555" s="22" t="s">
        <v>3396</v>
      </c>
      <c r="M1555" s="22" t="s">
        <v>49</v>
      </c>
      <c r="N1555" s="22" t="s">
        <v>5520</v>
      </c>
      <c r="O1555" s="22" t="s">
        <v>3042</v>
      </c>
      <c r="P1555" s="26"/>
      <c r="Q1555" s="26"/>
      <c r="R1555" s="26"/>
      <c r="S1555" s="27"/>
      <c r="T1555" s="26"/>
      <c r="U1555" s="26"/>
      <c r="V1555" s="28"/>
      <c r="W1555" s="29"/>
      <c r="X1555" s="30"/>
      <c r="Y1555" s="26"/>
      <c r="Z1555" s="29"/>
      <c r="AA1555" s="33" t="str">
        <f t="shared" si="25"/>
        <v/>
      </c>
      <c r="AB1555" s="31"/>
      <c r="AC1555" s="32"/>
      <c r="AD1555" s="32" t="s">
        <v>3493</v>
      </c>
      <c r="AE1555" s="22"/>
      <c r="AF1555" s="26"/>
      <c r="AG1555" s="22"/>
    </row>
    <row r="1556" spans="1:33" ht="45" x14ac:dyDescent="0.25">
      <c r="A1556" s="20" t="s">
        <v>763</v>
      </c>
      <c r="B1556" s="21" t="s">
        <v>5522</v>
      </c>
      <c r="C1556" s="22" t="s">
        <v>5523</v>
      </c>
      <c r="D1556" s="36">
        <v>43221</v>
      </c>
      <c r="E1556" s="21" t="s">
        <v>3553</v>
      </c>
      <c r="F1556" s="23" t="s">
        <v>3643</v>
      </c>
      <c r="G1556" s="23" t="s">
        <v>3665</v>
      </c>
      <c r="H1556" s="24">
        <v>1000000000</v>
      </c>
      <c r="I1556" s="25">
        <v>1000000000</v>
      </c>
      <c r="J1556" s="23" t="s">
        <v>3579</v>
      </c>
      <c r="K1556" s="23" t="s">
        <v>47</v>
      </c>
      <c r="L1556" s="22" t="s">
        <v>3396</v>
      </c>
      <c r="M1556" s="22" t="s">
        <v>49</v>
      </c>
      <c r="N1556" s="22" t="s">
        <v>5520</v>
      </c>
      <c r="O1556" s="22" t="s">
        <v>3042</v>
      </c>
      <c r="P1556" s="26"/>
      <c r="Q1556" s="26"/>
      <c r="R1556" s="26"/>
      <c r="S1556" s="27"/>
      <c r="T1556" s="26"/>
      <c r="U1556" s="26"/>
      <c r="V1556" s="28"/>
      <c r="W1556" s="29"/>
      <c r="X1556" s="30"/>
      <c r="Y1556" s="26"/>
      <c r="Z1556" s="29"/>
      <c r="AA1556" s="33" t="str">
        <f t="shared" si="25"/>
        <v/>
      </c>
      <c r="AB1556" s="31"/>
      <c r="AC1556" s="32"/>
      <c r="AD1556" s="32" t="s">
        <v>3493</v>
      </c>
      <c r="AE1556" s="22"/>
      <c r="AF1556" s="26"/>
      <c r="AG1556" s="22"/>
    </row>
    <row r="1557" spans="1:33" ht="45" x14ac:dyDescent="0.25">
      <c r="A1557" s="20" t="s">
        <v>763</v>
      </c>
      <c r="B1557" s="21" t="s">
        <v>5524</v>
      </c>
      <c r="C1557" s="22" t="s">
        <v>5525</v>
      </c>
      <c r="D1557" s="36">
        <v>43221</v>
      </c>
      <c r="E1557" s="21" t="s">
        <v>3550</v>
      </c>
      <c r="F1557" s="23" t="s">
        <v>3658</v>
      </c>
      <c r="G1557" s="23" t="s">
        <v>3665</v>
      </c>
      <c r="H1557" s="24">
        <v>120000000</v>
      </c>
      <c r="I1557" s="25">
        <v>120000000</v>
      </c>
      <c r="J1557" s="23" t="s">
        <v>3579</v>
      </c>
      <c r="K1557" s="23" t="s">
        <v>47</v>
      </c>
      <c r="L1557" s="22" t="s">
        <v>3396</v>
      </c>
      <c r="M1557" s="22" t="s">
        <v>49</v>
      </c>
      <c r="N1557" s="22" t="s">
        <v>5520</v>
      </c>
      <c r="O1557" s="22" t="s">
        <v>3042</v>
      </c>
      <c r="P1557" s="26"/>
      <c r="Q1557" s="26"/>
      <c r="R1557" s="26"/>
      <c r="S1557" s="27"/>
      <c r="T1557" s="26"/>
      <c r="U1557" s="26"/>
      <c r="V1557" s="28"/>
      <c r="W1557" s="29"/>
      <c r="X1557" s="30"/>
      <c r="Y1557" s="26"/>
      <c r="Z1557" s="29"/>
      <c r="AA1557" s="33" t="str">
        <f t="shared" si="25"/>
        <v/>
      </c>
      <c r="AB1557" s="31"/>
      <c r="AC1557" s="32"/>
      <c r="AD1557" s="32" t="s">
        <v>3493</v>
      </c>
      <c r="AE1557" s="22"/>
      <c r="AF1557" s="26"/>
      <c r="AG1557" s="22"/>
    </row>
    <row r="1558" spans="1:33" ht="90" x14ac:dyDescent="0.25">
      <c r="A1558" s="20" t="s">
        <v>763</v>
      </c>
      <c r="B1558" s="21">
        <v>80101500</v>
      </c>
      <c r="C1558" s="22" t="s">
        <v>5526</v>
      </c>
      <c r="D1558" s="36">
        <v>43252</v>
      </c>
      <c r="E1558" s="21" t="s">
        <v>3558</v>
      </c>
      <c r="F1558" s="23" t="s">
        <v>3591</v>
      </c>
      <c r="G1558" s="23" t="s">
        <v>3665</v>
      </c>
      <c r="H1558" s="24">
        <v>350000000</v>
      </c>
      <c r="I1558" s="25">
        <v>350000000</v>
      </c>
      <c r="J1558" s="23" t="s">
        <v>3579</v>
      </c>
      <c r="K1558" s="23" t="s">
        <v>47</v>
      </c>
      <c r="L1558" s="22" t="s">
        <v>3425</v>
      </c>
      <c r="M1558" s="22" t="s">
        <v>2820</v>
      </c>
      <c r="N1558" s="22" t="s">
        <v>3426</v>
      </c>
      <c r="O1558" s="22" t="s">
        <v>3427</v>
      </c>
      <c r="P1558" s="26"/>
      <c r="Q1558" s="26"/>
      <c r="R1558" s="26"/>
      <c r="S1558" s="27"/>
      <c r="T1558" s="26"/>
      <c r="U1558" s="26"/>
      <c r="V1558" s="28"/>
      <c r="W1558" s="29"/>
      <c r="X1558" s="30"/>
      <c r="Y1558" s="26"/>
      <c r="Z1558" s="29"/>
      <c r="AA1558" s="33" t="str">
        <f t="shared" si="25"/>
        <v/>
      </c>
      <c r="AB1558" s="31"/>
      <c r="AC1558" s="32"/>
      <c r="AD1558" s="32" t="s">
        <v>3493</v>
      </c>
      <c r="AE1558" s="22"/>
      <c r="AF1558" s="26"/>
      <c r="AG1558" s="22"/>
    </row>
    <row r="1559" spans="1:33" ht="45" x14ac:dyDescent="0.25">
      <c r="A1559" s="20" t="s">
        <v>763</v>
      </c>
      <c r="B1559" s="21">
        <v>56112103</v>
      </c>
      <c r="C1559" s="22" t="s">
        <v>5527</v>
      </c>
      <c r="D1559" s="36">
        <v>43282</v>
      </c>
      <c r="E1559" s="21" t="s">
        <v>3554</v>
      </c>
      <c r="F1559" s="23" t="s">
        <v>3648</v>
      </c>
      <c r="G1559" s="23" t="s">
        <v>3665</v>
      </c>
      <c r="H1559" s="24">
        <v>25000000</v>
      </c>
      <c r="I1559" s="25">
        <v>25000000</v>
      </c>
      <c r="J1559" s="23" t="s">
        <v>3579</v>
      </c>
      <c r="K1559" s="23" t="s">
        <v>47</v>
      </c>
      <c r="L1559" s="22" t="s">
        <v>3425</v>
      </c>
      <c r="M1559" s="22" t="s">
        <v>2820</v>
      </c>
      <c r="N1559" s="22" t="s">
        <v>3426</v>
      </c>
      <c r="O1559" s="22" t="s">
        <v>3427</v>
      </c>
      <c r="P1559" s="26"/>
      <c r="Q1559" s="26"/>
      <c r="R1559" s="26"/>
      <c r="S1559" s="27"/>
      <c r="T1559" s="26"/>
      <c r="U1559" s="26"/>
      <c r="V1559" s="28"/>
      <c r="W1559" s="29"/>
      <c r="X1559" s="30"/>
      <c r="Y1559" s="26"/>
      <c r="Z1559" s="29"/>
      <c r="AA1559" s="33" t="str">
        <f t="shared" si="25"/>
        <v/>
      </c>
      <c r="AB1559" s="31"/>
      <c r="AC1559" s="32"/>
      <c r="AD1559" s="32" t="s">
        <v>3493</v>
      </c>
      <c r="AE1559" s="22"/>
      <c r="AF1559" s="26"/>
      <c r="AG1559" s="22"/>
    </row>
    <row r="1560" spans="1:33" ht="45" x14ac:dyDescent="0.25">
      <c r="A1560" s="20" t="s">
        <v>763</v>
      </c>
      <c r="B1560" s="21">
        <v>25101501</v>
      </c>
      <c r="C1560" s="22" t="s">
        <v>5528</v>
      </c>
      <c r="D1560" s="36">
        <v>43221</v>
      </c>
      <c r="E1560" s="21" t="s">
        <v>3561</v>
      </c>
      <c r="F1560" s="23" t="s">
        <v>3655</v>
      </c>
      <c r="G1560" s="23" t="s">
        <v>3665</v>
      </c>
      <c r="H1560" s="24">
        <v>125000000</v>
      </c>
      <c r="I1560" s="25">
        <v>125000000</v>
      </c>
      <c r="J1560" s="23" t="s">
        <v>3579</v>
      </c>
      <c r="K1560" s="23" t="s">
        <v>47</v>
      </c>
      <c r="L1560" s="22" t="s">
        <v>3390</v>
      </c>
      <c r="M1560" s="22" t="s">
        <v>3383</v>
      </c>
      <c r="N1560" s="22" t="s">
        <v>3391</v>
      </c>
      <c r="O1560" s="22" t="s">
        <v>3392</v>
      </c>
      <c r="P1560" s="26"/>
      <c r="Q1560" s="26"/>
      <c r="R1560" s="26"/>
      <c r="S1560" s="27"/>
      <c r="T1560" s="26"/>
      <c r="U1560" s="26"/>
      <c r="V1560" s="28"/>
      <c r="W1560" s="29"/>
      <c r="X1560" s="30"/>
      <c r="Y1560" s="26"/>
      <c r="Z1560" s="29"/>
      <c r="AA1560" s="33" t="str">
        <f t="shared" si="25"/>
        <v/>
      </c>
      <c r="AB1560" s="31"/>
      <c r="AC1560" s="32"/>
      <c r="AD1560" s="32" t="s">
        <v>3493</v>
      </c>
      <c r="AE1560" s="22"/>
      <c r="AF1560" s="26"/>
      <c r="AG1560" s="22"/>
    </row>
    <row r="1561" spans="1:33" ht="60" x14ac:dyDescent="0.25">
      <c r="A1561" s="20" t="s">
        <v>763</v>
      </c>
      <c r="B1561" s="21">
        <v>72121102</v>
      </c>
      <c r="C1561" s="22" t="s">
        <v>5529</v>
      </c>
      <c r="D1561" s="36">
        <v>43221</v>
      </c>
      <c r="E1561" s="21" t="s">
        <v>3554</v>
      </c>
      <c r="F1561" s="23" t="s">
        <v>3658</v>
      </c>
      <c r="G1561" s="23" t="s">
        <v>3665</v>
      </c>
      <c r="H1561" s="24">
        <v>125000000</v>
      </c>
      <c r="I1561" s="25">
        <v>125000000</v>
      </c>
      <c r="J1561" s="23" t="s">
        <v>3579</v>
      </c>
      <c r="K1561" s="23" t="s">
        <v>47</v>
      </c>
      <c r="L1561" s="22" t="s">
        <v>3431</v>
      </c>
      <c r="M1561" s="22" t="s">
        <v>3383</v>
      </c>
      <c r="N1561" s="22" t="s">
        <v>3432</v>
      </c>
      <c r="O1561" s="22" t="s">
        <v>3433</v>
      </c>
      <c r="P1561" s="26"/>
      <c r="Q1561" s="26"/>
      <c r="R1561" s="26"/>
      <c r="S1561" s="27"/>
      <c r="T1561" s="26"/>
      <c r="U1561" s="26"/>
      <c r="V1561" s="28"/>
      <c r="W1561" s="29"/>
      <c r="X1561" s="30"/>
      <c r="Y1561" s="26"/>
      <c r="Z1561" s="29"/>
      <c r="AA1561" s="33" t="str">
        <f t="shared" si="25"/>
        <v/>
      </c>
      <c r="AB1561" s="31"/>
      <c r="AC1561" s="32"/>
      <c r="AD1561" s="32" t="s">
        <v>3493</v>
      </c>
      <c r="AE1561" s="22"/>
      <c r="AF1561" s="26"/>
      <c r="AG1561" s="22"/>
    </row>
    <row r="1562" spans="1:33" ht="45" x14ac:dyDescent="0.25">
      <c r="A1562" s="20" t="s">
        <v>763</v>
      </c>
      <c r="B1562" s="21" t="s">
        <v>5530</v>
      </c>
      <c r="C1562" s="22" t="s">
        <v>5531</v>
      </c>
      <c r="D1562" s="36">
        <v>43221</v>
      </c>
      <c r="E1562" s="21" t="s">
        <v>3550</v>
      </c>
      <c r="F1562" s="23" t="s">
        <v>3658</v>
      </c>
      <c r="G1562" s="23" t="s">
        <v>3665</v>
      </c>
      <c r="H1562" s="24">
        <v>350000000</v>
      </c>
      <c r="I1562" s="25">
        <v>350000000</v>
      </c>
      <c r="J1562" s="23" t="s">
        <v>3579</v>
      </c>
      <c r="K1562" s="23" t="s">
        <v>47</v>
      </c>
      <c r="L1562" s="22" t="s">
        <v>3431</v>
      </c>
      <c r="M1562" s="22" t="s">
        <v>3383</v>
      </c>
      <c r="N1562" s="22" t="s">
        <v>3432</v>
      </c>
      <c r="O1562" s="22" t="s">
        <v>3433</v>
      </c>
      <c r="P1562" s="26"/>
      <c r="Q1562" s="26"/>
      <c r="R1562" s="26"/>
      <c r="S1562" s="27"/>
      <c r="T1562" s="26"/>
      <c r="U1562" s="26"/>
      <c r="V1562" s="28"/>
      <c r="W1562" s="29"/>
      <c r="X1562" s="30"/>
      <c r="Y1562" s="26"/>
      <c r="Z1562" s="29"/>
      <c r="AA1562" s="33" t="str">
        <f t="shared" si="25"/>
        <v/>
      </c>
      <c r="AB1562" s="31"/>
      <c r="AC1562" s="32"/>
      <c r="AD1562" s="32" t="s">
        <v>3493</v>
      </c>
      <c r="AE1562" s="22"/>
      <c r="AF1562" s="26"/>
      <c r="AG1562" s="22"/>
    </row>
    <row r="1563" spans="1:33" ht="75" x14ac:dyDescent="0.25">
      <c r="A1563" s="20" t="s">
        <v>763</v>
      </c>
      <c r="B1563" s="21" t="s">
        <v>5472</v>
      </c>
      <c r="C1563" s="22" t="s">
        <v>5532</v>
      </c>
      <c r="D1563" s="36">
        <v>43221</v>
      </c>
      <c r="E1563" s="21" t="s">
        <v>3561</v>
      </c>
      <c r="F1563" s="23" t="s">
        <v>3658</v>
      </c>
      <c r="G1563" s="23" t="s">
        <v>3665</v>
      </c>
      <c r="H1563" s="24">
        <v>230000000</v>
      </c>
      <c r="I1563" s="25">
        <v>230000000</v>
      </c>
      <c r="J1563" s="23" t="s">
        <v>3579</v>
      </c>
      <c r="K1563" s="23" t="s">
        <v>47</v>
      </c>
      <c r="L1563" s="22" t="s">
        <v>3431</v>
      </c>
      <c r="M1563" s="22" t="s">
        <v>3383</v>
      </c>
      <c r="N1563" s="22" t="s">
        <v>3432</v>
      </c>
      <c r="O1563" s="22" t="s">
        <v>3433</v>
      </c>
      <c r="P1563" s="26"/>
      <c r="Q1563" s="26"/>
      <c r="R1563" s="26"/>
      <c r="S1563" s="27"/>
      <c r="T1563" s="26"/>
      <c r="U1563" s="26"/>
      <c r="V1563" s="28"/>
      <c r="W1563" s="29"/>
      <c r="X1563" s="30"/>
      <c r="Y1563" s="26"/>
      <c r="Z1563" s="29"/>
      <c r="AA1563" s="33" t="str">
        <f t="shared" si="25"/>
        <v/>
      </c>
      <c r="AB1563" s="31"/>
      <c r="AC1563" s="32"/>
      <c r="AD1563" s="32" t="s">
        <v>3493</v>
      </c>
      <c r="AE1563" s="22"/>
      <c r="AF1563" s="26"/>
      <c r="AG1563" s="22"/>
    </row>
    <row r="1564" spans="1:33" ht="45" x14ac:dyDescent="0.25">
      <c r="A1564" s="20" t="s">
        <v>763</v>
      </c>
      <c r="B1564" s="21" t="s">
        <v>5533</v>
      </c>
      <c r="C1564" s="22" t="s">
        <v>5534</v>
      </c>
      <c r="D1564" s="36">
        <v>43221</v>
      </c>
      <c r="E1564" s="21" t="s">
        <v>3552</v>
      </c>
      <c r="F1564" s="23" t="s">
        <v>3658</v>
      </c>
      <c r="G1564" s="23" t="s">
        <v>3665</v>
      </c>
      <c r="H1564" s="24">
        <v>300000000</v>
      </c>
      <c r="I1564" s="25">
        <v>300000000</v>
      </c>
      <c r="J1564" s="23" t="s">
        <v>3579</v>
      </c>
      <c r="K1564" s="23" t="s">
        <v>47</v>
      </c>
      <c r="L1564" s="22" t="s">
        <v>3440</v>
      </c>
      <c r="M1564" s="22" t="s">
        <v>3383</v>
      </c>
      <c r="N1564" s="22" t="s">
        <v>3441</v>
      </c>
      <c r="O1564" s="22" t="s">
        <v>3442</v>
      </c>
      <c r="P1564" s="26"/>
      <c r="Q1564" s="26"/>
      <c r="R1564" s="26"/>
      <c r="S1564" s="27"/>
      <c r="T1564" s="26"/>
      <c r="U1564" s="26"/>
      <c r="V1564" s="28"/>
      <c r="W1564" s="29"/>
      <c r="X1564" s="30"/>
      <c r="Y1564" s="26"/>
      <c r="Z1564" s="29"/>
      <c r="AA1564" s="33" t="str">
        <f t="shared" si="25"/>
        <v/>
      </c>
      <c r="AB1564" s="31"/>
      <c r="AC1564" s="32"/>
      <c r="AD1564" s="32" t="s">
        <v>3493</v>
      </c>
      <c r="AE1564" s="22"/>
      <c r="AF1564" s="26"/>
      <c r="AG1564" s="22"/>
    </row>
    <row r="1565" spans="1:33" ht="90" x14ac:dyDescent="0.25">
      <c r="A1565" s="20" t="s">
        <v>763</v>
      </c>
      <c r="B1565" s="21">
        <v>56111604</v>
      </c>
      <c r="C1565" s="22" t="s">
        <v>5535</v>
      </c>
      <c r="D1565" s="36">
        <v>43221</v>
      </c>
      <c r="E1565" s="21" t="s">
        <v>3550</v>
      </c>
      <c r="F1565" s="23" t="s">
        <v>3591</v>
      </c>
      <c r="G1565" s="23" t="s">
        <v>3665</v>
      </c>
      <c r="H1565" s="24">
        <v>800000000</v>
      </c>
      <c r="I1565" s="25">
        <v>800000000</v>
      </c>
      <c r="J1565" s="23" t="s">
        <v>3579</v>
      </c>
      <c r="K1565" s="23" t="s">
        <v>47</v>
      </c>
      <c r="L1565" s="22" t="s">
        <v>3440</v>
      </c>
      <c r="M1565" s="22" t="s">
        <v>3383</v>
      </c>
      <c r="N1565" s="22" t="s">
        <v>3441</v>
      </c>
      <c r="O1565" s="22" t="s">
        <v>3442</v>
      </c>
      <c r="P1565" s="26"/>
      <c r="Q1565" s="26"/>
      <c r="R1565" s="26"/>
      <c r="S1565" s="27"/>
      <c r="T1565" s="26"/>
      <c r="U1565" s="26"/>
      <c r="V1565" s="28"/>
      <c r="W1565" s="29"/>
      <c r="X1565" s="30"/>
      <c r="Y1565" s="26"/>
      <c r="Z1565" s="29"/>
      <c r="AA1565" s="33" t="str">
        <f t="shared" si="25"/>
        <v/>
      </c>
      <c r="AB1565" s="31"/>
      <c r="AC1565" s="32"/>
      <c r="AD1565" s="32" t="s">
        <v>3493</v>
      </c>
      <c r="AE1565" s="22"/>
      <c r="AF1565" s="26"/>
      <c r="AG1565" s="22"/>
    </row>
    <row r="1566" spans="1:33" ht="60" x14ac:dyDescent="0.25">
      <c r="A1566" s="20" t="s">
        <v>763</v>
      </c>
      <c r="B1566" s="21">
        <v>39111700</v>
      </c>
      <c r="C1566" s="22" t="s">
        <v>5536</v>
      </c>
      <c r="D1566" s="36">
        <v>43221</v>
      </c>
      <c r="E1566" s="21" t="s">
        <v>3550</v>
      </c>
      <c r="F1566" s="23" t="s">
        <v>3591</v>
      </c>
      <c r="G1566" s="23" t="s">
        <v>3665</v>
      </c>
      <c r="H1566" s="24">
        <v>420000000</v>
      </c>
      <c r="I1566" s="25">
        <v>420000000</v>
      </c>
      <c r="J1566" s="23" t="s">
        <v>3579</v>
      </c>
      <c r="K1566" s="23" t="s">
        <v>47</v>
      </c>
      <c r="L1566" s="22" t="s">
        <v>3440</v>
      </c>
      <c r="M1566" s="22" t="s">
        <v>3383</v>
      </c>
      <c r="N1566" s="22" t="s">
        <v>3441</v>
      </c>
      <c r="O1566" s="22" t="s">
        <v>3442</v>
      </c>
      <c r="P1566" s="26"/>
      <c r="Q1566" s="26"/>
      <c r="R1566" s="26"/>
      <c r="S1566" s="27"/>
      <c r="T1566" s="26"/>
      <c r="U1566" s="26"/>
      <c r="V1566" s="28"/>
      <c r="W1566" s="29"/>
      <c r="X1566" s="30"/>
      <c r="Y1566" s="26"/>
      <c r="Z1566" s="29"/>
      <c r="AA1566" s="33" t="str">
        <f t="shared" si="25"/>
        <v/>
      </c>
      <c r="AB1566" s="31"/>
      <c r="AC1566" s="32"/>
      <c r="AD1566" s="32" t="s">
        <v>3493</v>
      </c>
      <c r="AE1566" s="22"/>
      <c r="AF1566" s="26"/>
      <c r="AG1566" s="22"/>
    </row>
    <row r="1567" spans="1:33" ht="45" x14ac:dyDescent="0.25">
      <c r="A1567" s="20" t="s">
        <v>763</v>
      </c>
      <c r="B1567" s="21">
        <v>72102900</v>
      </c>
      <c r="C1567" s="22" t="s">
        <v>5537</v>
      </c>
      <c r="D1567" s="36">
        <v>43221</v>
      </c>
      <c r="E1567" s="21" t="s">
        <v>3549</v>
      </c>
      <c r="F1567" s="23" t="s">
        <v>3658</v>
      </c>
      <c r="G1567" s="23" t="s">
        <v>3665</v>
      </c>
      <c r="H1567" s="24">
        <v>400000000</v>
      </c>
      <c r="I1567" s="25">
        <v>400000000</v>
      </c>
      <c r="J1567" s="23" t="s">
        <v>3579</v>
      </c>
      <c r="K1567" s="23" t="s">
        <v>47</v>
      </c>
      <c r="L1567" s="22" t="s">
        <v>3435</v>
      </c>
      <c r="M1567" s="22" t="s">
        <v>3383</v>
      </c>
      <c r="N1567" s="22" t="s">
        <v>3436</v>
      </c>
      <c r="O1567" s="22" t="s">
        <v>3437</v>
      </c>
      <c r="P1567" s="26"/>
      <c r="Q1567" s="26"/>
      <c r="R1567" s="26"/>
      <c r="S1567" s="27"/>
      <c r="T1567" s="26"/>
      <c r="U1567" s="26"/>
      <c r="V1567" s="28"/>
      <c r="W1567" s="29"/>
      <c r="X1567" s="30"/>
      <c r="Y1567" s="26"/>
      <c r="Z1567" s="29"/>
      <c r="AA1567" s="33" t="str">
        <f t="shared" ref="AA1567" si="26">+IF(AND(W1567="",X1567="",Y1567="",Z1567=""),"",IF(AND(W1567&lt;&gt;"",X1567="",Y1567="",Z1567=""),0%,IF(AND(W1567&lt;&gt;"",X1567&lt;&gt;"",Y1567="",Z1567=""),33%,IF(AND(W1567&lt;&gt;"",X1567&lt;&gt;"",Y1567&lt;&gt;"",Z1567=""),66%,IF(AND(W1567&lt;&gt;"",X1567&lt;&gt;"",Y1567&lt;&gt;"",Z1567&lt;&gt;""),100%,"Información incompleta")))))</f>
        <v/>
      </c>
      <c r="AB1567" s="31"/>
      <c r="AC1567" s="32"/>
      <c r="AD1567" s="32" t="s">
        <v>3493</v>
      </c>
      <c r="AE1567" s="22"/>
      <c r="AF1567" s="26"/>
      <c r="AG1567" s="22"/>
    </row>
    <row r="1046893" spans="31:31" x14ac:dyDescent="0.25">
      <c r="AE1046893" s="14"/>
    </row>
  </sheetData>
  <protectedRanges>
    <protectedRange sqref="AE1046893:AE1048576" name="Rango1_10"/>
    <protectedRange sqref="A16:F16 G14:G17 F12:G13 D12:D15 F14:F15 J12:K15 AF12:AF15 A12:A15 H16:K16 AB16:AF16 A17 C17:F17 J17:K17 AB17:AD17 AF17 P12:U17 V13:Z17 Y12 AB13:AD15" name="Rango1_2"/>
    <protectedRange sqref="B17 B12:B15" name="Rango1_1_13"/>
    <protectedRange sqref="C12:C15" name="Rango1_3_2"/>
    <protectedRange sqref="E12:E15" name="Rango1_4"/>
    <protectedRange sqref="H17:I17 H12:I15" name="Rango1_5"/>
    <protectedRange sqref="L12:O17" name="Rango1_6_3"/>
    <protectedRange sqref="AE12:AE15 AE17" name="Rango1_7_4"/>
    <protectedRange sqref="AG12:AG17" name="Rango1_9_4"/>
    <protectedRange sqref="X18 B18:W129 Y18:Z129 X20:X129 B130:Z259 AB18:XFD259 A18:A259" name="Rango1_30"/>
    <protectedRange sqref="C263:C270" name="Rango1_16_5"/>
    <protectedRange sqref="AG260:AG282" name="Rango1_68"/>
    <protectedRange sqref="AC260:AC282" name="Rango1_1_14"/>
    <protectedRange algorithmName="SHA-512" hashValue="49/yl+GTMlRN3FloWoyBL3IsXrYzEo95h5eEgXs/T6SxYAwuSo+Ndqxkist3BnknjOR8ERS4BgA76v7mpDBZcA==" saltValue="JvzRIA9SAjvsZX2GnV6n2A==" spinCount="100000" sqref="S283:S286 D283:K286 AG287 AF288:AG290 G287 J287:K287 D287 S288:S290 D288:K290 M283:M290 AF283:AG286" name="Rango7_13"/>
    <protectedRange sqref="A283:A286 D283:G286 AF287:AG287 W283:X283 W285:Y286 W287:Z287 AG288:AG290 A287:G287 W288:X289 Z288:Z289 A288:A290 D288:G290 AB288 P283:T290 J283:K290 Z283:Z284 W284 W290:Y290 AG283:AG286" name="Diligenciar_19"/>
    <protectedRange sqref="C283:C286 C288:C290" name="Diligenciar_2_4"/>
    <protectedRange sqref="B283:B286 B288:B290" name="Diligenciar_3_1"/>
    <protectedRange sqref="L283:L290" name="Diligenciar_4_1"/>
    <protectedRange sqref="N283:N290" name="Diligenciar_5_7"/>
    <protectedRange sqref="O283:O290" name="Diligenciar_6_6"/>
    <protectedRange sqref="AE287" name="Diligenciar_7_3"/>
    <protectedRange sqref="G292:H293 J292:K293 AF291 AB292:AD293 AF292:AG293 D292:E293 A292:A293 P292:Z293" name="Rango1_69"/>
    <protectedRange sqref="B292" name="Rango1_1_15"/>
    <protectedRange sqref="C292:C293" name="Rango1_2_13"/>
    <protectedRange sqref="F292:F293" name="Rango1_3_11"/>
    <protectedRange sqref="L292:L293" name="Rango1_4_10"/>
    <protectedRange sqref="M292:M293" name="Rango1_5_11"/>
    <protectedRange sqref="N292:N293" name="Rango1_6_10"/>
    <protectedRange sqref="O292:O293" name="Rango1_7_9"/>
    <protectedRange sqref="AE292:AE293" name="Rango1_8_8"/>
    <protectedRange sqref="AB294:AD316 AF294:AG316 D294:E303 A294:A316 D305:E316 G294:H316 J294:K316 P294:Z316" name="Rango1_70"/>
    <protectedRange sqref="C299 B302 B308:B309 B314 B295:B296" name="Rango1_1_16"/>
    <protectedRange sqref="C294:C298 C300:C303 C305:C316" name="Rango1_2_32"/>
    <protectedRange sqref="F294:F303 F305:F316" name="Rango1_3_12"/>
    <protectedRange sqref="L294:L316" name="Rango1_4_11"/>
    <protectedRange sqref="M294:M316" name="Rango1_5_13"/>
    <protectedRange sqref="N294:N316" name="Rango1_6_11"/>
    <protectedRange sqref="O294:O316" name="Rango1_7_10"/>
    <protectedRange sqref="AE295:AE297 AE315:AE316 AE300:AE304" name="Rango1_8_9"/>
    <protectedRange sqref="F304" name="Rango1_4_1_2_1"/>
    <protectedRange sqref="I304" name="Rango1_14_1"/>
    <protectedRange sqref="G317:H317 AB317:AD317 AF317:AG317 J317:K317 A317 D317:E317 P317:Z317" name="Rango1_71"/>
    <protectedRange sqref="C317" name="Rango1_2_48"/>
    <protectedRange sqref="F317" name="Rango1_3_13"/>
    <protectedRange sqref="L317" name="Rango1_4_12"/>
    <protectedRange sqref="M317" name="Rango1_5_14"/>
    <protectedRange sqref="N317" name="Rango1_6_12"/>
    <protectedRange sqref="O317" name="Rango1_7_11"/>
    <protectedRange sqref="AE317" name="Rango1_8_10"/>
    <protectedRange sqref="AB325:AG325 G318:H326 AB318:AD324 AF318:AG324 J318:K328 G328:H328 D328:E328 A318:A326 D318:E326 P318:Z320 AF326:AG328 AB326:AD328 P326:V326 X326:Z326 P322:Z325 P321:V321 X321:Z321 P327:Z328 A328" name="Rango1_72"/>
    <protectedRange sqref="B326 B320:B322" name="Rango1_1_17"/>
    <protectedRange sqref="C328 C318:C326" name="Rango1_2_49"/>
    <protectedRange sqref="F328 F318:F326" name="Rango1_3_14"/>
    <protectedRange sqref="L318:L328" name="Rango1_4_13"/>
    <protectedRange sqref="M318:M328" name="Rango1_5_15"/>
    <protectedRange sqref="N318:N328" name="Rango1_6_13"/>
    <protectedRange sqref="O318:O328" name="Rango1_7_12"/>
    <protectedRange sqref="AE318:AE324 AE326:AE328" name="Rango1_8_11"/>
    <protectedRange sqref="G327:H327 A327 D327:E327" name="Rango1_9_8"/>
    <protectedRange sqref="C327" name="Rango1_2_1_5"/>
    <protectedRange sqref="F327" name="Rango1_3_1_2"/>
    <protectedRange sqref="W326" name="Rango1_49_1"/>
    <protectedRange sqref="W321" name="Rango1_49_1_1"/>
    <protectedRange sqref="J329:K333 G329:H333 D329:E333 AF329:AG333 AB329:AD333 P329:Z333 A329:A333" name="Rango1_73"/>
    <protectedRange sqref="B330:B331" name="Rango1_1_18"/>
    <protectedRange sqref="C329:C333" name="Rango1_2_50"/>
    <protectedRange sqref="F329:F333" name="Rango1_3_15"/>
    <protectedRange sqref="L329:L333" name="Rango1_4_14"/>
    <protectedRange sqref="M329:M333" name="Rango1_5_16"/>
    <protectedRange sqref="N329:N333" name="Rango1_6_14"/>
    <protectedRange sqref="O329:O333" name="Rango1_7_13"/>
    <protectedRange sqref="AE329:AE333" name="Rango1_8_12"/>
    <protectedRange sqref="G334:H334 J334:K334 D334:E334 AF334:AG334 AB334:AD334 P334:Z334 A334" name="Rango1_74"/>
    <protectedRange sqref="C334" name="Rango1_2_51"/>
    <protectedRange sqref="F334" name="Rango1_3_16"/>
    <protectedRange sqref="L334" name="Rango1_4_15"/>
    <protectedRange sqref="M334" name="Rango1_5_17"/>
    <protectedRange sqref="N334" name="Rango1_6_15"/>
    <protectedRange sqref="O334" name="Rango1_7_14"/>
    <protectedRange sqref="AE334" name="Rango1_8_13"/>
    <protectedRange sqref="J335:K354 D335:E349 G335:H354 D351:E354 AF335:AG354 AB335:AD346 P335:Z354 A335:A354 AB348:AD354 AC347:AD347" name="Rango1_75"/>
    <protectedRange sqref="B340:B341" name="Rango1_1_19"/>
    <protectedRange sqref="C335:C354" name="Rango1_2_52"/>
    <protectedRange sqref="F335:F349 F351:F354" name="Rango1_3_17"/>
    <protectedRange sqref="L335:L354" name="Rango1_4_16"/>
    <protectedRange sqref="M335:M354" name="Rango1_5_18"/>
    <protectedRange sqref="N335:N354" name="Rango1_6_16"/>
    <protectedRange sqref="O335:O354" name="Rango1_7_15"/>
    <protectedRange sqref="AE335:AE354" name="Rango1_8_14"/>
    <protectedRange sqref="E350" name="Rango1_11_4"/>
    <protectedRange sqref="F350" name="Rango1_4_1_1"/>
    <protectedRange sqref="I350" name="Rango1_12_6"/>
    <protectedRange sqref="AB347" name="Rango1_23_3"/>
    <protectedRange sqref="G355:H365 D355:E365 AF355:AG365 J355:K365 P355:Z358 A355:A365 P360:Z365 P359:U359 X359:Z359 AB355:AD365" name="Rango1_76"/>
    <protectedRange sqref="B356" name="Rango1_1_20"/>
    <protectedRange sqref="C362:C364 C355:C360" name="Rango1_2_53"/>
    <protectedRange sqref="F355:F365" name="Rango1_3_18"/>
    <protectedRange sqref="L355:L365" name="Rango1_4_17"/>
    <protectedRange sqref="M355:M365" name="Rango1_5_19"/>
    <protectedRange sqref="N355:N365" name="Rango1_6_17"/>
    <protectedRange sqref="O355:O365" name="Rango1_7_16"/>
    <protectedRange sqref="AE355:AE365" name="Rango1_8_15"/>
    <protectedRange sqref="I364" name="Rango1_15_3"/>
    <protectedRange sqref="V359:W359" name="Rango1_20_1"/>
    <protectedRange sqref="G366:H371 J366:K371 D366:E371 AF366:AG371 A366:A371 P366:Z371 AB366:AD371" name="Rango1_77"/>
    <protectedRange sqref="C366:C371" name="Rango1_2_54"/>
    <protectedRange sqref="F366:F371" name="Rango1_3_19"/>
    <protectedRange sqref="L366:L371" name="Rango1_4_18"/>
    <protectedRange sqref="M366:M371" name="Rango1_5_20"/>
    <protectedRange sqref="N366:N371" name="Rango1_6_18"/>
    <protectedRange sqref="O366:O371" name="Rango1_7_17"/>
    <protectedRange sqref="AE366:AE371" name="Rango1_8_16"/>
    <protectedRange sqref="G372:H375 J372:K375 D372:E375 AF372:AG375 A372:A375 P372:Z375 AB372:AD375" name="Rango1_78"/>
    <protectedRange sqref="B374" name="Rango1_1_21"/>
    <protectedRange sqref="C372:C375" name="Rango1_2_55"/>
    <protectedRange sqref="F372:F375" name="Rango1_3_20"/>
    <protectedRange sqref="L372:L375" name="Rango1_4_19"/>
    <protectedRange sqref="M372:M375" name="Rango1_5_21"/>
    <protectedRange sqref="N372:N375" name="Rango1_6_19"/>
    <protectedRange sqref="O372:O375" name="Rango1_7_18"/>
    <protectedRange sqref="AE372:AE375" name="Rango1_8_17"/>
    <protectedRange sqref="D376:E394 AF376:AG394 J376:K394 G376:H394 A376:A394 P376:Z394 AB376:AD394" name="Rango1_79"/>
    <protectedRange sqref="B392 B387 B376 B379:B381" name="Rango1_1_22"/>
    <protectedRange sqref="C376:C394" name="Rango1_2_56"/>
    <protectedRange sqref="F376:F394" name="Rango1_3_21"/>
    <protectedRange sqref="L376:L394" name="Rango1_4_20"/>
    <protectedRange sqref="M376:M394" name="Rango1_5_22"/>
    <protectedRange sqref="N376:N394" name="Rango1_6_20"/>
    <protectedRange sqref="O376:O394" name="Rango1_7_19"/>
    <protectedRange sqref="AE376:AE394" name="Rango1_8_18"/>
    <protectedRange sqref="AB403:AG405 AB406:AD406 AF406:AG406 J395:K408 G395:H396 G398:H408 D398:E408 AB408:AG408 D395:E396 AF395:AG402 AB401:AD402 AC400:AD400 P408:Z408 P407:Y407 AC407:AG407 A395:A396 P395:Z406 A398:A408 AB395:AD399" name="Rango1_80"/>
    <protectedRange sqref="B403 B407" name="Rango1_1_23"/>
    <protectedRange sqref="C398:C408 C395:C396" name="Rango1_2_57"/>
    <protectedRange sqref="F398:F408 F395:F396" name="Rango1_3_22"/>
    <protectedRange sqref="L399:L408 L395:L397" name="Rango1_4_21"/>
    <protectedRange sqref="M395:M408" name="Rango1_5_23"/>
    <protectedRange sqref="N395:N408" name="Rango1_6_21"/>
    <protectedRange sqref="O395:O408" name="Rango1_7_20"/>
    <protectedRange sqref="L398 AE406 AE395:AE402" name="Rango1_8_19"/>
    <protectedRange sqref="G397:H397 A397 D397:E397" name="Rango1_10_8"/>
    <protectedRange sqref="C397" name="Rango1_2_2_5"/>
    <protectedRange sqref="F397" name="Rango1_3_2_2"/>
    <protectedRange sqref="I405" name="Rango1_16_6"/>
    <protectedRange sqref="I407" name="Rango1_17_4"/>
    <protectedRange sqref="Z407" name="Rango1_18_3"/>
    <protectedRange sqref="AB407" name="Rango1_19_4"/>
    <protectedRange sqref="D455:E455 C454:E454 F450 H455:U455 C451:F451 H454:K454 C449:E450 AB414:AD439 P416:T426 V416:Z426 H449:H453 C453:F453 C452:E452 G449:G455 AF414:AG454 P427:Z446 D409:E448 G409:H448 J409:K453 AB409:AG413 P409:Z415 P450:Z454 P447:V449 X447:Z449 A409:A455 W455:Y455 AC455:AG455 AB441:AD454 AC440:AD440" name="Rango1_81"/>
    <protectedRange sqref="B441 B446 B433 B411:B418 B443:B444 B451 B420:B430 B454" name="Rango1_1_24"/>
    <protectedRange sqref="U416:U426 C409:C448" name="Rango1_2_58"/>
    <protectedRange sqref="F454 F409:F449" name="Rango1_3_23"/>
    <protectedRange sqref="L428:L454 L409:L426" name="Rango1_4_22"/>
    <protectedRange sqref="M409:M454" name="Rango1_5_24"/>
    <protectedRange sqref="N409:N454" name="Rango1_6_22"/>
    <protectedRange sqref="O409:O454" name="Rango1_7_21"/>
    <protectedRange sqref="L427 AE414:AE454" name="Rango1_8_20"/>
    <protectedRange sqref="F452" name="Rango1_4_1_4"/>
    <protectedRange sqref="I410" name="Rango1_13_4"/>
    <protectedRange sqref="I411" name="Rango1_21_3"/>
    <protectedRange sqref="I450" name="Rango1_22_3"/>
    <protectedRange sqref="W448" name="Rango1_49_2"/>
    <protectedRange sqref="W447" name="Rango1_49_4"/>
    <protectedRange sqref="W449" name="Rango1_49_5"/>
    <protectedRange sqref="AB464:AG465 F464:F470 J465:K470 H464:H467 AB467:AG467 AB466:AD466 F457 H469:H470 AB468:AF468 AB482:AF482 AB483:AD485 A481:A485 J481:K488 F481:F488 H481:H485 AB486:AE487 AB488:AD488 H488 D481:D488 I481 U489 AB469:AG469 AB471:AD481 S464:S465 D464:D470 AC458 A464:A470 AB470:AE470 V464:Z488 AC489:AD492 AE489 AE492 A488:A492 B489:F492 H489:K492 S491:S492" name="Rango1_82"/>
    <protectedRange sqref="C462" name="Rango1_2_8_3_1_2_2_1_1"/>
    <protectedRange sqref="C466" name="Rango1_2_9_1_2_2_1"/>
    <protectedRange sqref="C467" name="Rango1_2_17_3_1_2_2_1"/>
    <protectedRange sqref="I462" name="Rango1_2_3_2_3_1_1_2_1_3_1"/>
    <protectedRange sqref="AF466 AF463" name="Rango7_3_1"/>
    <protectedRange sqref="AF466 AF463" name="Diligenciar_1_6"/>
    <protectedRange sqref="A457:E457" name="Rango1_1_25"/>
    <protectedRange sqref="A458:C459" name="Rango1_2_59"/>
    <protectedRange sqref="AG463 AG466 AG460 AG468 AE458:AG459" name="Rango1_3_24"/>
    <protectedRange sqref="B456" name="Rango1_4_23"/>
    <protectedRange sqref="P456:U456" name="Rango1_5_25"/>
    <protectedRange sqref="AE456:AG456" name="Rango1_6_23"/>
    <protectedRange sqref="AE457:AG457 AF470:AG480" name="Rango1_7_22"/>
    <protectedRange sqref="B481:C482 C483:C485 B488:C488" name="Rango1_8_21"/>
    <protectedRange sqref="B476:E480 G476:K477 G478:J480 C471:J471" name="Rango1_2_5_2"/>
    <protectedRange sqref="A472:E472 G472:J472" name="Rango1_2_1_2_1"/>
    <protectedRange sqref="A473:E473 G473:J473" name="Rango1_2_2_1_2"/>
    <protectedRange sqref="A474:J474" name="Rango1_2_3_1_2"/>
    <protectedRange sqref="A475:J475 A476:A480" name="Rango1_2_4_1_1"/>
    <protectedRange sqref="AE471 AE476:AE480" name="Rango1_2_6_3"/>
    <protectedRange sqref="AE472" name="Rango1_2_1_3_1"/>
    <protectedRange sqref="AE473" name="Rango1_2_2_2_2"/>
    <protectedRange sqref="AE474" name="Rango1_2_3_2_1"/>
    <protectedRange sqref="AE475" name="Rango1_2_4_2_1"/>
    <protectedRange sqref="P471:U471 P476:U480" name="Rango1_2_7_2"/>
    <protectedRange sqref="P472:U472" name="Rango1_2_1_4_1"/>
    <protectedRange sqref="P473:U473" name="Rango1_2_2_3_1"/>
    <protectedRange sqref="P474:U474" name="Rango1_2_3_3_1"/>
    <protectedRange sqref="P475:U475" name="Rango1_2_4_3_1"/>
    <protectedRange sqref="P481:U481" name="Rango1_9_9"/>
    <protectedRange sqref="AE481:AG481 AG482" name="Rango1_11_5"/>
    <protectedRange sqref="P482:U482 P485:U485 P489:T489 P487:U487" name="Rango1_12_7"/>
    <protectedRange sqref="B483" name="Rango1_13_5"/>
    <protectedRange sqref="P483:U483" name="Rango1_14_4"/>
    <protectedRange sqref="AE483:AG483" name="Rango1_15_4"/>
    <protectedRange sqref="B485" name="Rango1_16_7"/>
    <protectedRange sqref="AE485:AG485 AF486:AG487 AG488:AG492" name="Rango1_17_5"/>
    <protectedRange sqref="A486:C487" name="Rango1_20_4"/>
    <protectedRange sqref="AE484:AG484" name="Rango1_21_4"/>
    <protectedRange sqref="P484:U484 P490:U490" name="Rango1_22_4"/>
    <protectedRange sqref="P488:U488" name="Rango1_18_4"/>
    <protectedRange sqref="AE488:AF488 AF489:AF492" name="Rango1_19_5"/>
    <protectedRange sqref="P486:U486" name="Rango1_23_4"/>
    <protectedRange sqref="P462:Z462 AB462:AC462" name="Rango1_10_9"/>
    <protectedRange sqref="AE462:AG462" name="Rango1_25_2"/>
    <protectedRange sqref="B484" name="Rango1_26_2"/>
    <protectedRange sqref="B471" name="Rango1_27_2"/>
    <protectedRange sqref="V489:Z492 AE490:AE491 AB489 AB492" name="Rango1_24_3"/>
    <protectedRange sqref="V499:Z499 J511:P511 J531:P531 AB502:AE502 AB504:AE504 AB503:AD503 AB510:AF510 AB509:AD509 AB511:AD511 AF511 AB516:AD516 AF516 AB530:AE530 AB531:AD531 A499 C499:G499 A514 C514:D514 F514:G514 L514:M514 V514:Z514 P532:Z533 AB523:AF525 J532:N533 AB517:AF520 J517:Z519 S523:U525 J520:T520 A527:P530 J510:Z510 L513:Z513 B523:B526 K523:U523 K524:R525 L500:Z500 J507:P509 U511:Z511 K521:P522 K526:P526 J506:T506 J516:J526 A522:A527 R507:S509 R511:S511 U515:Z516 R515:S516 C522:D527 E522:I526 J501:P505 AB508:AE508 J515:P516 AF521:AF522 V520:Z525 U526:Z531 AF526:AF531 R526:S531 J534:P536 J512:Z512 J513:K514 L496:Z498 AB512:AF515 AE527 AB526:AD529 AB532:AF533 A494:I497 A498:J498 A515:I521 AB500:AD501 AF500:AF509 U501:Z509 R501:S505 AB505:AD507 AB521:AD522 R521:S522 U521:U522 J496:K500 A500:I513 J494:Z495 A531:I541 R534:S538 R544:S544 U544:Z544 S539 AB544:AD544 U534:Z542 R540:S542 AF534:AF542 AF544 D544:E544 H544:I544 AB534:AD542 AC543:AD543 A537:P542 P543:P546 F545 AC545:AD546 AB494:AF499" name="Rango1_10_10"/>
    <protectedRange sqref="AG494:AG542 AG544" name="Rango7_2_4"/>
    <protectedRange sqref="AG494:AG542 AG544" name="Diligenciar_2_5"/>
    <protectedRange sqref="A493:Z493 AB493:AF493" name="Rango1_1_1_3"/>
    <protectedRange sqref="AG493" name="Rango7_1_1_10"/>
    <protectedRange sqref="AG493" name="Diligenciar_1_1_9"/>
    <protectedRange sqref="B499" name="Rango1_2_1_6"/>
    <protectedRange sqref="H499:I499" name="Rango1_3_1_3"/>
    <protectedRange sqref="P499:U499" name="Rango1_4_2_2"/>
    <protectedRange sqref="B514" name="Rango1_5_2_2"/>
    <protectedRange sqref="E514" name="Rango1_6_1_2"/>
    <protectedRange sqref="H514:I514" name="Rango1_7_1_2"/>
    <protectedRange sqref="P514:U514" name="Rango1_8_1_1"/>
    <protectedRange sqref="O514" name="Rango1_9_1_1"/>
    <protectedRange sqref="O532:O533" name="Rango1_12_1_1"/>
    <protectedRange sqref="F547:F559" name="Rango1_84"/>
    <protectedRange sqref="V547:Z547 AD548 V549:Z550 P551:Q552 W551:Z552 V553:Z559 AB547:AD547 AB558:AC559 AB549:AD550 AB551:AC552 AB553:AD557" name="Rango1_1_27"/>
    <protectedRange algorithmName="SHA-512" hashValue="49/yl+GTMlRN3FloWoyBL3IsXrYzEo95h5eEgXs/T6SxYAwuSo+Ndqxkist3BnknjOR8ERS4BgA76v7mpDBZcA==" saltValue="JvzRIA9SAjvsZX2GnV6n2A==" spinCount="100000" sqref="G551:O552 R551:U551 R552:T552" name="Rango7_1_4"/>
    <protectedRange sqref="G551:G552 J551:K552 N551:O552 R551:T552" name="Diligenciar_1_8"/>
    <protectedRange algorithmName="SHA-512" hashValue="49/yl+GTMlRN3FloWoyBL3IsXrYzEo95h5eEgXs/T6SxYAwuSo+Ndqxkist3BnknjOR8ERS4BgA76v7mpDBZcA==" saltValue="JvzRIA9SAjvsZX2GnV6n2A==" spinCount="100000" sqref="G553:K553 O553:U553 L559 O556:T556 P550 P558 L558:M558 O554:T554 S550 P555:Q555 P549:S549 L549:M550 R558:S558" name="Rango7_3_4"/>
    <protectedRange sqref="N558:P558 K550 N550 P550 J558:K559 O555:Q555 G558 O556:T556 S550 O553:T554 J553:K553 J549:K549 G549 G553 U552 N549:U549 R558:S558" name="Diligenciar_3_6"/>
    <protectedRange algorithmName="SHA-512" hashValue="49/yl+GTMlRN3FloWoyBL3IsXrYzEo95h5eEgXs/T6SxYAwuSo+Ndqxkist3BnknjOR8ERS4BgA76v7mpDBZcA==" saltValue="JvzRIA9SAjvsZX2GnV6n2A==" spinCount="100000" sqref="P557 Q558 R557:S557 R555 L553:M557 M559 R550" name="Rango7_5_3"/>
    <protectedRange sqref="N557:P557 O559 J554 J550 O550 R557:S557 G559 J555:K555 R555 G550 J557:K557 J556 N553:N556 Q558 G554:G557 R550" name="Diligenciar_5_11"/>
    <protectedRange algorithmName="SHA-512" hashValue="49/yl+GTMlRN3FloWoyBL3IsXrYzEo95h5eEgXs/T6SxYAwuSo+Ndqxkist3BnknjOR8ERS4BgA76v7mpDBZcA==" saltValue="JvzRIA9SAjvsZX2GnV6n2A==" spinCount="100000" sqref="L548:M548 Q550 P548:S548 P559:R559 M547 AE554 AE556 Q557 P547:R547" name="Rango7_6_5"/>
    <protectedRange sqref="S547 S559 S555" name="Diligenciar_1_1_11"/>
    <protectedRange sqref="J548:K548 Q550 G548 N548:T548 P559:R559 N559 Q557 N547:R547" name="Diligenciar_6_9"/>
    <protectedRange algorithmName="SHA-512" hashValue="49/yl+GTMlRN3FloWoyBL3IsXrYzEo95h5eEgXs/T6SxYAwuSo+Ndqxkist3BnknjOR8ERS4BgA76v7mpDBZcA==" saltValue="JvzRIA9SAjvsZX2GnV6n2A==" spinCount="100000" sqref="AE551:AG552" name="Rango7_8_5"/>
    <protectedRange sqref="AF551:AG552" name="Diligenciar_8_7"/>
    <protectedRange algorithmName="SHA-512" hashValue="49/yl+GTMlRN3FloWoyBL3IsXrYzEo95h5eEgXs/T6SxYAwuSo+Ndqxkist3BnknjOR8ERS4BgA76v7mpDBZcA==" saltValue="JvzRIA9SAjvsZX2GnV6n2A==" spinCount="100000" sqref="AG547:AG548 AG550 AG557" name="Rango7_9_5"/>
    <protectedRange sqref="AE547:AG548 AE550:AG550 AE557:AG557" name="Diligenciar_9_4"/>
    <protectedRange algorithmName="SHA-512" hashValue="49/yl+GTMlRN3FloWoyBL3IsXrYzEo95h5eEgXs/T6SxYAwuSo+Ndqxkist3BnknjOR8ERS4BgA76v7mpDBZcA==" saltValue="JvzRIA9SAjvsZX2GnV6n2A==" spinCount="100000" sqref="AG554:AG556 AG558:AG559 AG549" name="Rango7_10_2"/>
    <protectedRange sqref="AG554 AE555:AG555 AE558:AG559 AE549:AG549 AG556" name="Diligenciar_10_5"/>
    <protectedRange algorithmName="SHA-512" hashValue="49/yl+GTMlRN3FloWoyBL3IsXrYzEo95h5eEgXs/T6SxYAwuSo+Ndqxkist3BnknjOR8ERS4BgA76v7mpDBZcA==" saltValue="JvzRIA9SAjvsZX2GnV6n2A==" spinCount="100000" sqref="AG553" name="Rango7_11_2"/>
    <protectedRange sqref="AE553:AG553" name="Diligenciar_11_2"/>
    <protectedRange algorithmName="SHA-512" hashValue="49/yl+GTMlRN3FloWoyBL3IsXrYzEo95h5eEgXs/T6SxYAwuSo+Ndqxkist3BnknjOR8ERS4BgA76v7mpDBZcA==" saltValue="JvzRIA9SAjvsZX2GnV6n2A==" spinCount="100000" sqref="D551:E552 A551:B552" name="Rango7_1_1_12"/>
    <protectedRange sqref="D551:E552 A551:A552" name="Diligenciar_1_2_4"/>
    <protectedRange algorithmName="SHA-512" hashValue="49/yl+GTMlRN3FloWoyBL3IsXrYzEo95h5eEgXs/T6SxYAwuSo+Ndqxkist3BnknjOR8ERS4BgA76v7mpDBZcA==" saltValue="JvzRIA9SAjvsZX2GnV6n2A==" spinCount="100000" sqref="C551:C552 A553:B553 D558:E559 E549 D553:E553" name="Rango7_3_1_11"/>
    <protectedRange sqref="C551:C552 A553 T555 B550 D553:E553 A559:B559 U559 A558:E558 D559:E559 A549:C549 E549" name="Diligenciar_3_1_13"/>
    <protectedRange algorithmName="SHA-512" hashValue="49/yl+GTMlRN3FloWoyBL3IsXrYzEo95h5eEgXs/T6SxYAwuSo+Ndqxkist3BnknjOR8ERS4BgA76v7mpDBZcA==" saltValue="JvzRIA9SAjvsZX2GnV6n2A==" spinCount="100000" sqref="D550:E550 D554:E557" name="Rango7_5_1_2"/>
    <protectedRange sqref="A554:A557 A550 T550 D550:E550 C554:E556 C548 D557:E557 T558" name="Diligenciar_5_1_8"/>
    <protectedRange sqref="B548 B554:B557" name="Diligenciar_3_2_3"/>
    <protectedRange algorithmName="SHA-512" hashValue="49/yl+GTMlRN3FloWoyBL3IsXrYzEo95h5eEgXs/T6SxYAwuSo+Ndqxkist3BnknjOR8ERS4BgA76v7mpDBZcA==" saltValue="JvzRIA9SAjvsZX2GnV6n2A==" spinCount="100000" sqref="D548:E548 D549" name="Rango7_6_1_2"/>
    <protectedRange sqref="A547:A548 D548:E548 D549" name="Diligenciar_6_1_3"/>
    <protectedRange sqref="AF554 AF556" name="Diligenciar_4_12"/>
    <protectedRange sqref="AE865:AE867 AE860:AE863 AD861:AD867" name="Rango1_85"/>
    <protectedRange algorithmName="SHA-512" hashValue="49/yl+GTMlRN3FloWoyBL3IsXrYzEo95h5eEgXs/T6SxYAwuSo+Ndqxkist3BnknjOR8ERS4BgA76v7mpDBZcA==" saltValue="JvzRIA9SAjvsZX2GnV6n2A==" spinCount="100000" sqref="L842:O842 L678:O702" name="Rango7_1_1_2_3"/>
    <protectedRange sqref="N842:O842 N678:O702" name="Diligenciar_1_1_2_4"/>
    <protectedRange sqref="AC696:AC700 AC843 AC677:AC693" name="Rango1_2_3_8"/>
    <protectedRange sqref="AG682 AG688:AG700 AG684:AG686" name="Diligenciar_14_1_1_3"/>
    <protectedRange sqref="A677 P677 F677:G677 J677:K677 A843 P843 F843:G843 J843:K843" name="Rango1_2_7_4"/>
    <protectedRange algorithmName="SHA-512" hashValue="49/yl+GTMlRN3FloWoyBL3IsXrYzEo95h5eEgXs/T6SxYAwuSo+Ndqxkist3BnknjOR8ERS4BgA76v7mpDBZcA==" saltValue="JvzRIA9SAjvsZX2GnV6n2A==" spinCount="100000" sqref="D677:E677 D843:E843 D842 D678:D702" name="Rango7_2_1_5_1"/>
    <protectedRange sqref="D677:E677 D843:E843 D842 D678:D702" name="Diligenciar_2_1_5_1"/>
    <protectedRange sqref="B677:C677 B843:C843" name="Diligenciar_9_2_1_5_2"/>
    <protectedRange algorithmName="SHA-512" hashValue="49/yl+GTMlRN3FloWoyBL3IsXrYzEo95h5eEgXs/T6SxYAwuSo+Ndqxkist3BnknjOR8ERS4BgA76v7mpDBZcA==" saltValue="JvzRIA9SAjvsZX2GnV6n2A==" spinCount="100000" sqref="R677:U677 R843:U843" name="Rango7_8_1_5_2"/>
    <protectedRange sqref="R677:T677 R843:T843" name="Diligenciar_12_1_5_2"/>
    <protectedRange algorithmName="SHA-512" hashValue="49/yl+GTMlRN3FloWoyBL3IsXrYzEo95h5eEgXs/T6SxYAwuSo+Ndqxkist3BnknjOR8ERS4BgA76v7mpDBZcA==" saltValue="JvzRIA9SAjvsZX2GnV6n2A==" spinCount="100000" sqref="Q677 Q843" name="Rango7_3_1_5_2"/>
    <protectedRange sqref="Q677 Q843" name="Diligenciar_5_1_5_2"/>
    <protectedRange algorithmName="SHA-512" hashValue="49/yl+GTMlRN3FloWoyBL3IsXrYzEo95h5eEgXs/T6SxYAwuSo+Ndqxkist3BnknjOR8ERS4BgA76v7mpDBZcA==" saltValue="JvzRIA9SAjvsZX2GnV6n2A==" spinCount="100000" sqref="L677:O677 L843:O844" name="Rango7_1_1_6_2"/>
    <protectedRange sqref="N677:O677 N843:O844" name="Diligenciar_1_1_6_2"/>
    <protectedRange sqref="F678:G678 A678:A679 J678:K679 P678:P679 G679:G680 G696 G698" name="Rango1_2_18_2"/>
    <protectedRange algorithmName="SHA-512" hashValue="49/yl+GTMlRN3FloWoyBL3IsXrYzEo95h5eEgXs/T6SxYAwuSo+Ndqxkist3BnknjOR8ERS4BgA76v7mpDBZcA==" saltValue="JvzRIA9SAjvsZX2GnV6n2A==" spinCount="100000" sqref="R678:U678 S679:U679 R679:R680" name="Rango7_8_1_16_2"/>
    <protectedRange sqref="R678:T678 S679:T679 R679:R680" name="Diligenciar_12_1_16_2"/>
    <protectedRange algorithmName="SHA-512" hashValue="49/yl+GTMlRN3FloWoyBL3IsXrYzEo95h5eEgXs/T6SxYAwuSo+Ndqxkist3BnknjOR8ERS4BgA76v7mpDBZcA==" saltValue="JvzRIA9SAjvsZX2GnV6n2A==" spinCount="100000" sqref="Q678:Q679" name="Rango7_3_1_16_2"/>
    <protectedRange sqref="Q678:Q679" name="Diligenciar_5_1_16_2"/>
    <protectedRange sqref="B678" name="Diligenciar_9_2_1_6_1_1_2"/>
    <protectedRange sqref="F679" name="Rango1_2_2_5_2"/>
    <protectedRange algorithmName="SHA-512" hashValue="49/yl+GTMlRN3FloWoyBL3IsXrYzEo95h5eEgXs/T6SxYAwuSo+Ndqxkist3BnknjOR8ERS4BgA76v7mpDBZcA==" saltValue="JvzRIA9SAjvsZX2GnV6n2A==" spinCount="100000" sqref="E679" name="Rango7_2_1_2_5_1"/>
    <protectedRange sqref="E679" name="Diligenciar_2_1_2_5_2"/>
    <protectedRange sqref="F696 F699:G700 F698 F680 F697:G697 F842:G842 J842:K842 P842 A842 F681:G695 A680:A700 P680:P700 J680:K700" name="Rango1_2_19_2"/>
    <protectedRange sqref="H681:I683 H842:I842 H684 H685:I700" name="Diligenciar_3_1_12_2"/>
    <protectedRange algorithmName="SHA-512" hashValue="49/yl+GTMlRN3FloWoyBL3IsXrYzEo95h5eEgXs/T6SxYAwuSo+Ndqxkist3BnknjOR8ERS4BgA76v7mpDBZcA==" saltValue="JvzRIA9SAjvsZX2GnV6n2A==" spinCount="100000" sqref="S680:U680 R842:U842 R681:U700" name="Rango7_8_1_17_2"/>
    <protectedRange sqref="S680:T680 R842:T842 R681:T700" name="Diligenciar_12_1_17_2"/>
    <protectedRange algorithmName="SHA-512" hashValue="49/yl+GTMlRN3FloWoyBL3IsXrYzEo95h5eEgXs/T6SxYAwuSo+Ndqxkist3BnknjOR8ERS4BgA76v7mpDBZcA==" saltValue="JvzRIA9SAjvsZX2GnV6n2A==" spinCount="100000" sqref="Q842 Q680:Q700" name="Rango7_3_1_17_2"/>
    <protectedRange sqref="Q842 Q680:Q700" name="Diligenciar_5_1_17_2"/>
    <protectedRange sqref="B842 B688:B700 B680:B685" name="Diligenciar_9_2_1_1_1_2"/>
    <protectedRange sqref="AF639 AF641 AF650:AF651 AF643 AF647:AF648 AF645 P636:P651 D638:D651 A636:A651 F636:G651 AF636:AF637 J636:K654 AC639:AD651 X636:Z651 AB640:AB651 AB636:AD638" name="Rango1_2_21_4"/>
    <protectedRange algorithmName="SHA-512" hashValue="49/yl+GTMlRN3FloWoyBL3IsXrYzEo95h5eEgXs/T6SxYAwuSo+Ndqxkist3BnknjOR8ERS4BgA76v7mpDBZcA==" saltValue="JvzRIA9SAjvsZX2GnV6n2A==" spinCount="100000" sqref="E638:E651 D636:E637" name="Rango7_2_1_7_2"/>
    <protectedRange sqref="E638:E651 D636:E637" name="Diligenciar_2_1_7_2"/>
    <protectedRange sqref="B636:C651" name="Diligenciar_9_2_1_10_4"/>
    <protectedRange sqref="H636:I637" name="Diligenciar_3_1_3_2"/>
    <protectedRange algorithmName="SHA-512" hashValue="49/yl+GTMlRN3FloWoyBL3IsXrYzEo95h5eEgXs/T6SxYAwuSo+Ndqxkist3BnknjOR8ERS4BgA76v7mpDBZcA==" saltValue="JvzRIA9SAjvsZX2GnV6n2A==" spinCount="100000" sqref="R636:U651" name="Rango7_8_1_20_4"/>
    <protectedRange sqref="R636:T651" name="Diligenciar_12_1_20_4"/>
    <protectedRange algorithmName="SHA-512" hashValue="49/yl+GTMlRN3FloWoyBL3IsXrYzEo95h5eEgXs/T6SxYAwuSo+Ndqxkist3BnknjOR8ERS4BgA76v7mpDBZcA==" saltValue="JvzRIA9SAjvsZX2GnV6n2A==" spinCount="100000" sqref="Q636:Q651" name="Rango7_3_1_19_4"/>
    <protectedRange sqref="Q636:Q651" name="Diligenciar_5_1_19_4"/>
    <protectedRange sqref="AE647:AE648 AE639 AE641 AE650:AE651 AE643 AE645 AE636:AE637" name="Diligenciar_13_1_11"/>
    <protectedRange sqref="AG647:AG648 AG639 AG641 AG650:AG651 AG643 AG645 AG636:AG637" name="Diligenciar_14_1_2_2"/>
    <protectedRange algorithmName="SHA-512" hashValue="49/yl+GTMlRN3FloWoyBL3IsXrYzEo95h5eEgXs/T6SxYAwuSo+Ndqxkist3BnknjOR8ERS4BgA76v7mpDBZcA==" saltValue="JvzRIA9SAjvsZX2GnV6n2A==" spinCount="100000" sqref="V636:W636 W639:W651" name="Rango7_4_2_7"/>
    <protectedRange sqref="W636 W639:W651" name="Diligenciar_4_1_5"/>
    <protectedRange algorithmName="SHA-512" hashValue="49/yl+GTMlRN3FloWoyBL3IsXrYzEo95h5eEgXs/T6SxYAwuSo+Ndqxkist3BnknjOR8ERS4BgA76v7mpDBZcA==" saltValue="JvzRIA9SAjvsZX2GnV6n2A==" spinCount="100000" sqref="L636:O651" name="Rango7_1_1_16_4"/>
    <protectedRange sqref="N636:O651" name="Diligenciar_1_1_16_4"/>
    <protectedRange sqref="AF638 AF640 AF649 AF642 AF644 AF646" name="Rango1_2_22_2"/>
    <protectedRange sqref="AE638 AE640 AE649 AE642 AE644 AE646" name="Diligenciar_13_1_1_4"/>
    <protectedRange sqref="AG638 AG640 AG649 AG642 AG644 AG646" name="Diligenciar_14_1_3_2"/>
    <protectedRange algorithmName="SHA-512" hashValue="49/yl+GTMlRN3FloWoyBL3IsXrYzEo95h5eEgXs/T6SxYAwuSo+Ndqxkist3BnknjOR8ERS4BgA76v7mpDBZcA==" saltValue="JvzRIA9SAjvsZX2GnV6n2A==" spinCount="100000" sqref="L652:O653" name="Rango7_1_1_17_2"/>
    <protectedRange sqref="N652:O653" name="Diligenciar_1_1_17_2"/>
    <protectedRange sqref="AD652:AD653" name="Rango1_2_32_2"/>
    <protectedRange sqref="A652:A653 F652:G653 P652:P653 AC652" name="Rango1_2_33_4"/>
    <protectedRange algorithmName="SHA-512" hashValue="49/yl+GTMlRN3FloWoyBL3IsXrYzEo95h5eEgXs/T6SxYAwuSo+Ndqxkist3BnknjOR8ERS4BgA76v7mpDBZcA==" saltValue="JvzRIA9SAjvsZX2GnV6n2A==" spinCount="100000" sqref="R652:U653" name="Rango7_8_1_31_2"/>
    <protectedRange sqref="R652:T653" name="Diligenciar_12_1_31_2"/>
    <protectedRange algorithmName="SHA-512" hashValue="49/yl+GTMlRN3FloWoyBL3IsXrYzEo95h5eEgXs/T6SxYAwuSo+Ndqxkist3BnknjOR8ERS4BgA76v7mpDBZcA==" saltValue="JvzRIA9SAjvsZX2GnV6n2A==" spinCount="100000" sqref="Q652:Q653" name="Rango7_3_1_31_2"/>
    <protectedRange sqref="Q652:Q653" name="Diligenciar_5_1_31_2"/>
    <protectedRange sqref="AF652:AF653" name="Rango1_2_33_1_2"/>
    <protectedRange sqref="AG652:AG653" name="Diligenciar_14_1_31_2"/>
    <protectedRange sqref="A654 P654 F654:G654 X654:Z654 AB654:AD654" name="Rango1_2_23_2"/>
    <protectedRange algorithmName="SHA-512" hashValue="49/yl+GTMlRN3FloWoyBL3IsXrYzEo95h5eEgXs/T6SxYAwuSo+Ndqxkist3BnknjOR8ERS4BgA76v7mpDBZcA==" saltValue="JvzRIA9SAjvsZX2GnV6n2A==" spinCount="100000" sqref="R654:U654" name="Rango7_8_1_21_2"/>
    <protectedRange sqref="R654:T654" name="Diligenciar_12_1_21_2"/>
    <protectedRange algorithmName="SHA-512" hashValue="49/yl+GTMlRN3FloWoyBL3IsXrYzEo95h5eEgXs/T6SxYAwuSo+Ndqxkist3BnknjOR8ERS4BgA76v7mpDBZcA==" saltValue="JvzRIA9SAjvsZX2GnV6n2A==" spinCount="100000" sqref="Q654" name="Rango7_3_1_20_2"/>
    <protectedRange sqref="Q654" name="Diligenciar_5_1_20_2"/>
    <protectedRange algorithmName="SHA-512" hashValue="49/yl+GTMlRN3FloWoyBL3IsXrYzEo95h5eEgXs/T6SxYAwuSo+Ndqxkist3BnknjOR8ERS4BgA76v7mpDBZcA==" saltValue="JvzRIA9SAjvsZX2GnV6n2A==" spinCount="100000" sqref="L654:O654" name="Rango7_1_1_18_2"/>
    <protectedRange sqref="N654:O654" name="Diligenciar_1_1_18_2"/>
    <protectedRange sqref="B654" name="Diligenciar_9_2_1_2_4_2"/>
    <protectedRange sqref="AF654" name="Rango1_2_24_2"/>
    <protectedRange sqref="AE654" name="Diligenciar_13_1_2_2"/>
    <protectedRange sqref="AG654" name="Diligenciar_14_1_4_2"/>
    <protectedRange sqref="F655:G662 P655:P662 J655:K662 AF655:AF662 A655:A662 X655:Z662 AB655:AD662" name="Rango1_2_25_3"/>
    <protectedRange algorithmName="SHA-512" hashValue="49/yl+GTMlRN3FloWoyBL3IsXrYzEo95h5eEgXs/T6SxYAwuSo+Ndqxkist3BnknjOR8ERS4BgA76v7mpDBZcA==" saltValue="JvzRIA9SAjvsZX2GnV6n2A==" spinCount="100000" sqref="D655:E662" name="Rango7_2_1_8_1"/>
    <protectedRange sqref="D655:E662" name="Diligenciar_2_1_8_1"/>
    <protectedRange sqref="B655:C662" name="Diligenciar_9_2_1_11_2"/>
    <protectedRange sqref="H655:I662" name="Diligenciar_3_1_4_3"/>
    <protectedRange algorithmName="SHA-512" hashValue="49/yl+GTMlRN3FloWoyBL3IsXrYzEo95h5eEgXs/T6SxYAwuSo+Ndqxkist3BnknjOR8ERS4BgA76v7mpDBZcA==" saltValue="JvzRIA9SAjvsZX2GnV6n2A==" spinCount="100000" sqref="R655:U662" name="Rango7_8_1_22_2"/>
    <protectedRange sqref="R655:T662" name="Diligenciar_12_1_22_2"/>
    <protectedRange algorithmName="SHA-512" hashValue="49/yl+GTMlRN3FloWoyBL3IsXrYzEo95h5eEgXs/T6SxYAwuSo+Ndqxkist3BnknjOR8ERS4BgA76v7mpDBZcA==" saltValue="JvzRIA9SAjvsZX2GnV6n2A==" spinCount="100000" sqref="Q655:Q662" name="Rango7_3_1_21_2"/>
    <protectedRange sqref="Q655:Q662" name="Diligenciar_5_1_21_2"/>
    <protectedRange sqref="AE655:AE662" name="Diligenciar_13_1_3_2"/>
    <protectedRange sqref="AG655:AG662" name="Diligenciar_14_1_5_2"/>
    <protectedRange algorithmName="SHA-512" hashValue="49/yl+GTMlRN3FloWoyBL3IsXrYzEo95h5eEgXs/T6SxYAwuSo+Ndqxkist3BnknjOR8ERS4BgA76v7mpDBZcA==" saltValue="JvzRIA9SAjvsZX2GnV6n2A==" spinCount="100000" sqref="V655:W662" name="Rango7_4_3_4"/>
    <protectedRange sqref="W655:W662" name="Diligenciar_4_2_5"/>
    <protectedRange sqref="A663:A673 P663:P673 F663:G673 D663:D673 J663:K673 X663:Z673 AB663:AD673" name="Rango1_2_28_2"/>
    <protectedRange algorithmName="SHA-512" hashValue="49/yl+GTMlRN3FloWoyBL3IsXrYzEo95h5eEgXs/T6SxYAwuSo+Ndqxkist3BnknjOR8ERS4BgA76v7mpDBZcA==" saltValue="JvzRIA9SAjvsZX2GnV6n2A==" spinCount="100000" sqref="R663:U673 S674:T675" name="Rango7_8_1_23_2"/>
    <protectedRange sqref="R663:T673 S674:T675" name="Diligenciar_12_1_23_2"/>
    <protectedRange algorithmName="SHA-512" hashValue="49/yl+GTMlRN3FloWoyBL3IsXrYzEo95h5eEgXs/T6SxYAwuSo+Ndqxkist3BnknjOR8ERS4BgA76v7mpDBZcA==" saltValue="JvzRIA9SAjvsZX2GnV6n2A==" spinCount="100000" sqref="Q663:Q673" name="Rango7_3_1_22_2"/>
    <protectedRange sqref="Q663:Q673" name="Diligenciar_5_1_22_2"/>
    <protectedRange algorithmName="SHA-512" hashValue="49/yl+GTMlRN3FloWoyBL3IsXrYzEo95h5eEgXs/T6SxYAwuSo+Ndqxkist3BnknjOR8ERS4BgA76v7mpDBZcA==" saltValue="JvzRIA9SAjvsZX2GnV6n2A==" spinCount="100000" sqref="V663:V673" name="Rango7_4_4_2"/>
    <protectedRange algorithmName="SHA-512" hashValue="49/yl+GTMlRN3FloWoyBL3IsXrYzEo95h5eEgXs/T6SxYAwuSo+Ndqxkist3BnknjOR8ERS4BgA76v7mpDBZcA==" saltValue="JvzRIA9SAjvsZX2GnV6n2A==" spinCount="100000" sqref="L663:O673" name="Rango7_1_1_20_2"/>
    <protectedRange sqref="N663:O673" name="Diligenciar_1_1_20_2"/>
    <protectedRange sqref="B663:B673" name="Diligenciar_9_2_1_2_5_2"/>
    <protectedRange sqref="J674:K675 A674:A675 P674:P675 F674:G675 D674:D675 X674:Z675 AB674:AD675" name="Rango1_2_29_2"/>
    <protectedRange algorithmName="SHA-512" hashValue="49/yl+GTMlRN3FloWoyBL3IsXrYzEo95h5eEgXs/T6SxYAwuSo+Ndqxkist3BnknjOR8ERS4BgA76v7mpDBZcA==" saltValue="JvzRIA9SAjvsZX2GnV6n2A==" spinCount="100000" sqref="R674:R675 U674:U675" name="Rango7_8_1_26_2"/>
    <protectedRange sqref="R674:R675" name="Diligenciar_12_1_26_2"/>
    <protectedRange algorithmName="SHA-512" hashValue="49/yl+GTMlRN3FloWoyBL3IsXrYzEo95h5eEgXs/T6SxYAwuSo+Ndqxkist3BnknjOR8ERS4BgA76v7mpDBZcA==" saltValue="JvzRIA9SAjvsZX2GnV6n2A==" spinCount="100000" sqref="Q674:Q675" name="Rango7_3_1_23_2"/>
    <protectedRange sqref="Q674:Q675" name="Diligenciar_5_1_23_2"/>
    <protectedRange algorithmName="SHA-512" hashValue="49/yl+GTMlRN3FloWoyBL3IsXrYzEo95h5eEgXs/T6SxYAwuSo+Ndqxkist3BnknjOR8ERS4BgA76v7mpDBZcA==" saltValue="JvzRIA9SAjvsZX2GnV6n2A==" spinCount="100000" sqref="V674:V675" name="Rango7_4_5_2"/>
    <protectedRange algorithmName="SHA-512" hashValue="49/yl+GTMlRN3FloWoyBL3IsXrYzEo95h5eEgXs/T6SxYAwuSo+Ndqxkist3BnknjOR8ERS4BgA76v7mpDBZcA==" saltValue="JvzRIA9SAjvsZX2GnV6n2A==" spinCount="100000" sqref="L674:O675" name="Rango7_1_1_21_2"/>
    <protectedRange sqref="N674:O675" name="Diligenciar_1_1_21_2"/>
    <protectedRange sqref="B674:B675" name="Diligenciar_9_2_1_2_6_2"/>
    <protectedRange sqref="AF663:AF673" name="Rango1_2_31_2"/>
    <protectedRange sqref="AE663:AE673" name="Diligenciar_13_1_4_2"/>
    <protectedRange sqref="AG663:AG673" name="Diligenciar_14_1_6_2"/>
    <protectedRange sqref="AF843 AF674:AF687" name="Rango1_2_34_4"/>
    <protectedRange sqref="AE674:AE675" name="Diligenciar_13_1_5_2"/>
    <protectedRange sqref="AG674:AG681 AG683 AG687 AG843" name="Diligenciar_14_1_7_4"/>
    <protectedRange sqref="AF703:AF705 AF835:AF841" name="Rango1_2_35_3"/>
    <protectedRange sqref="AE703:AE705 AE841" name="Diligenciar_13_1_6_3"/>
    <protectedRange sqref="AG703:AG705 AG835:AG841" name="Diligenciar_14_1_8_3"/>
    <protectedRange sqref="P676 A676 J676:K676 F676:G676" name="Rango1_2_10_1_2"/>
    <protectedRange algorithmName="SHA-512" hashValue="49/yl+GTMlRN3FloWoyBL3IsXrYzEo95h5eEgXs/T6SxYAwuSo+Ndqxkist3BnknjOR8ERS4BgA76v7mpDBZcA==" saltValue="JvzRIA9SAjvsZX2GnV6n2A==" spinCount="100000" sqref="D676" name="Rango7_2_1_3_2_1"/>
    <protectedRange sqref="D676" name="Diligenciar_2_1_3_2_1"/>
    <protectedRange algorithmName="SHA-512" hashValue="49/yl+GTMlRN3FloWoyBL3IsXrYzEo95h5eEgXs/T6SxYAwuSo+Ndqxkist3BnknjOR8ERS4BgA76v7mpDBZcA==" saltValue="JvzRIA9SAjvsZX2GnV6n2A==" spinCount="100000" sqref="R676:U676" name="Rango7_8_1_11_1_2"/>
    <protectedRange sqref="R676:T676" name="Diligenciar_12_1_11_1_2"/>
    <protectedRange algorithmName="SHA-512" hashValue="49/yl+GTMlRN3FloWoyBL3IsXrYzEo95h5eEgXs/T6SxYAwuSo+Ndqxkist3BnknjOR8ERS4BgA76v7mpDBZcA==" saltValue="JvzRIA9SAjvsZX2GnV6n2A==" spinCount="100000" sqref="Q676" name="Rango7_3_1_8_1_2"/>
    <protectedRange sqref="Q676" name="Diligenciar_5_1_8_1_2"/>
    <protectedRange algorithmName="SHA-512" hashValue="49/yl+GTMlRN3FloWoyBL3IsXrYzEo95h5eEgXs/T6SxYAwuSo+Ndqxkist3BnknjOR8ERS4BgA76v7mpDBZcA==" saltValue="JvzRIA9SAjvsZX2GnV6n2A==" spinCount="100000" sqref="L676:O676" name="Rango7_1_1_8_1_2"/>
    <protectedRange sqref="N676:O676" name="Diligenciar_1_1_8_1_2"/>
    <protectedRange sqref="B676" name="Diligenciar_9_2_1_9_1_2"/>
    <protectedRange sqref="J714:K714 P701:P702 F701:G702 AF701:AF702 A701:A702 J701:K702 X701:Z702 AB701:AD702" name="Rango1_2_4_7"/>
    <protectedRange algorithmName="SHA-512" hashValue="49/yl+GTMlRN3FloWoyBL3IsXrYzEo95h5eEgXs/T6SxYAwuSo+Ndqxkist3BnknjOR8ERS4BgA76v7mpDBZcA==" saltValue="JvzRIA9SAjvsZX2GnV6n2A==" spinCount="100000" sqref="E701:E702" name="Rango7_2_1_9_1"/>
    <protectedRange sqref="E701:E702" name="Diligenciar_2_1_9_2"/>
    <protectedRange sqref="B701:C702" name="Diligenciar_9_2_1_2_10"/>
    <protectedRange sqref="H701:I702" name="Diligenciar_3_1_2_3"/>
    <protectedRange algorithmName="SHA-512" hashValue="49/yl+GTMlRN3FloWoyBL3IsXrYzEo95h5eEgXs/T6SxYAwuSo+Ndqxkist3BnknjOR8ERS4BgA76v7mpDBZcA==" saltValue="JvzRIA9SAjvsZX2GnV6n2A==" spinCount="100000" sqref="R701:U702" name="Rango7_8_1_3_2"/>
    <protectedRange sqref="R701:T702" name="Diligenciar_12_1_3_2"/>
    <protectedRange algorithmName="SHA-512" hashValue="49/yl+GTMlRN3FloWoyBL3IsXrYzEo95h5eEgXs/T6SxYAwuSo+Ndqxkist3BnknjOR8ERS4BgA76v7mpDBZcA==" saltValue="JvzRIA9SAjvsZX2GnV6n2A==" spinCount="100000" sqref="Q701:Q702" name="Rango7_3_1_3_2"/>
    <protectedRange sqref="Q701:Q702" name="Diligenciar_5_1_3_2"/>
    <protectedRange sqref="AE701:AE702" name="Diligenciar_13_1_7_2"/>
    <protectedRange sqref="AG701:AG702" name="Diligenciar_14_1_9_2"/>
    <protectedRange algorithmName="SHA-512" hashValue="49/yl+GTMlRN3FloWoyBL3IsXrYzEo95h5eEgXs/T6SxYAwuSo+Ndqxkist3BnknjOR8ERS4BgA76v7mpDBZcA==" saltValue="JvzRIA9SAjvsZX2GnV6n2A==" spinCount="100000" sqref="V701:W702" name="Rango7_4_20"/>
    <protectedRange sqref="W701:W702" name="Diligenciar_4_14"/>
    <protectedRange sqref="A714 F714 P714 X714:Z714 AB714:AD714" name="Rango1_2_5_4"/>
    <protectedRange algorithmName="SHA-512" hashValue="49/yl+GTMlRN3FloWoyBL3IsXrYzEo95h5eEgXs/T6SxYAwuSo+Ndqxkist3BnknjOR8ERS4BgA76v7mpDBZcA==" saltValue="JvzRIA9SAjvsZX2GnV6n2A==" spinCount="100000" sqref="R714:U714" name="Rango7_8_1_4_2"/>
    <protectedRange sqref="R714:T714" name="Diligenciar_12_1_4_2"/>
    <protectedRange algorithmName="SHA-512" hashValue="49/yl+GTMlRN3FloWoyBL3IsXrYzEo95h5eEgXs/T6SxYAwuSo+Ndqxkist3BnknjOR8ERS4BgA76v7mpDBZcA==" saltValue="JvzRIA9SAjvsZX2GnV6n2A==" spinCount="100000" sqref="Q714" name="Rango7_3_1_4_2"/>
    <protectedRange sqref="Q714" name="Diligenciar_5_1_4_3"/>
    <protectedRange algorithmName="SHA-512" hashValue="49/yl+GTMlRN3FloWoyBL3IsXrYzEo95h5eEgXs/T6SxYAwuSo+Ndqxkist3BnknjOR8ERS4BgA76v7mpDBZcA==" saltValue="JvzRIA9SAjvsZX2GnV6n2A==" spinCount="100000" sqref="V714" name="Rango7_4_1_5"/>
    <protectedRange algorithmName="SHA-512" hashValue="49/yl+GTMlRN3FloWoyBL3IsXrYzEo95h5eEgXs/T6SxYAwuSo+Ndqxkist3BnknjOR8ERS4BgA76v7mpDBZcA==" saltValue="JvzRIA9SAjvsZX2GnV6n2A==" spinCount="100000" sqref="L714:O714" name="Rango7_1_1_3_2"/>
    <protectedRange sqref="N714:O714" name="Diligenciar_1_1_3_3"/>
    <protectedRange sqref="AF714" name="Rango1_2_6_5"/>
    <protectedRange sqref="AE714:AE723 AE835:AE840" name="Diligenciar_13_1_8_2"/>
    <protectedRange sqref="AG714" name="Diligenciar_14_1_13"/>
    <protectedRange sqref="J715:K716 A715:A716 P715:P716 F715:G716 X715:Z716 AB715:AC716" name="Rango1_2_43_3"/>
    <protectedRange algorithmName="SHA-512" hashValue="49/yl+GTMlRN3FloWoyBL3IsXrYzEo95h5eEgXs/T6SxYAwuSo+Ndqxkist3BnknjOR8ERS4BgA76v7mpDBZcA==" saltValue="JvzRIA9SAjvsZX2GnV6n2A==" spinCount="100000" sqref="R715:U716" name="Rango7_8_1_41_2"/>
    <protectedRange sqref="R715:T716" name="Diligenciar_12_1_41_2"/>
    <protectedRange algorithmName="SHA-512" hashValue="49/yl+GTMlRN3FloWoyBL3IsXrYzEo95h5eEgXs/T6SxYAwuSo+Ndqxkist3BnknjOR8ERS4BgA76v7mpDBZcA==" saltValue="JvzRIA9SAjvsZX2GnV6n2A==" spinCount="100000" sqref="Q715:Q716" name="Rango7_3_1_41_2"/>
    <protectedRange sqref="Q715:Q716" name="Diligenciar_5_1_41_2"/>
    <protectedRange algorithmName="SHA-512" hashValue="49/yl+GTMlRN3FloWoyBL3IsXrYzEo95h5eEgXs/T6SxYAwuSo+Ndqxkist3BnknjOR8ERS4BgA76v7mpDBZcA==" saltValue="JvzRIA9SAjvsZX2GnV6n2A==" spinCount="100000" sqref="V715:V716" name="Rango7_4_39_2"/>
    <protectedRange algorithmName="SHA-512" hashValue="49/yl+GTMlRN3FloWoyBL3IsXrYzEo95h5eEgXs/T6SxYAwuSo+Ndqxkist3BnknjOR8ERS4BgA76v7mpDBZcA==" saltValue="JvzRIA9SAjvsZX2GnV6n2A==" spinCount="100000" sqref="L715:O716 L706:O711" name="Rango7_1_1_41_2"/>
    <protectedRange sqref="N715:O716 N706:O711" name="Diligenciar_1_1_41_2"/>
    <protectedRange sqref="B715:B716" name="Diligenciar_9_2_1_2_3_2"/>
    <protectedRange sqref="AF715:AF723" name="Rango1_2_43_1_2"/>
    <protectedRange sqref="AG715:AG723" name="Diligenciar_14_1_41_2"/>
    <protectedRange sqref="X706:X707 J706:K707 F706:G707 A706:A707 P706 P709:P711 Z706:Z707 AB706:AD707" name="Rango1_2_8_3"/>
    <protectedRange sqref="B706:B707" name="Diligenciar_9_2_1_1_3"/>
    <protectedRange algorithmName="SHA-512" hashValue="49/yl+GTMlRN3FloWoyBL3IsXrYzEo95h5eEgXs/T6SxYAwuSo+Ndqxkist3BnknjOR8ERS4BgA76v7mpDBZcA==" saltValue="JvzRIA9SAjvsZX2GnV6n2A==" spinCount="100000" sqref="R706:U706 T707 R708:U711" name="Rango7_8_1_6_2"/>
    <protectedRange sqref="R706:T706 T707 R708:T711" name="Diligenciar_12_1_6_2"/>
    <protectedRange algorithmName="SHA-512" hashValue="49/yl+GTMlRN3FloWoyBL3IsXrYzEo95h5eEgXs/T6SxYAwuSo+Ndqxkist3BnknjOR8ERS4BgA76v7mpDBZcA==" saltValue="JvzRIA9SAjvsZX2GnV6n2A==" spinCount="100000" sqref="Q706 Q709:Q711" name="Rango7_3_1_6_2"/>
    <protectedRange sqref="Q706 Q709:Q711" name="Diligenciar_5_1_6_2"/>
    <protectedRange algorithmName="SHA-512" hashValue="49/yl+GTMlRN3FloWoyBL3IsXrYzEo95h5eEgXs/T6SxYAwuSo+Ndqxkist3BnknjOR8ERS4BgA76v7mpDBZcA==" saltValue="JvzRIA9SAjvsZX2GnV6n2A==" spinCount="100000" sqref="V706:V707" name="Rango7_4_7_2"/>
    <protectedRange sqref="AF710:AF711 AF706" name="Rango1_2_10_3"/>
    <protectedRange sqref="AE710:AE711 AE706" name="Diligenciar_13_1_9_2"/>
    <protectedRange sqref="AG710:AG711 AG706" name="Diligenciar_14_1_10_2"/>
    <protectedRange sqref="J710:K710 F710:G710 A710 X710:Z710 AB710:AD710" name="Rango1_2_11_2"/>
    <protectedRange algorithmName="SHA-512" hashValue="49/yl+GTMlRN3FloWoyBL3IsXrYzEo95h5eEgXs/T6SxYAwuSo+Ndqxkist3BnknjOR8ERS4BgA76v7mpDBZcA==" saltValue="JvzRIA9SAjvsZX2GnV6n2A==" spinCount="100000" sqref="E710" name="Rango7_2_1_2_1"/>
    <protectedRange sqref="E710" name="Diligenciar_2_1_2_2"/>
    <protectedRange sqref="B710:C710" name="Diligenciar_9_2_1_3_2"/>
    <protectedRange sqref="H710:I710" name="Diligenciar_3_1_1_3"/>
    <protectedRange algorithmName="SHA-512" hashValue="49/yl+GTMlRN3FloWoyBL3IsXrYzEo95h5eEgXs/T6SxYAwuSo+Ndqxkist3BnknjOR8ERS4BgA76v7mpDBZcA==" saltValue="JvzRIA9SAjvsZX2GnV6n2A==" spinCount="100000" sqref="V710:W710" name="Rango7_4_8_4"/>
    <protectedRange sqref="W710" name="Diligenciar_4_3_3"/>
    <protectedRange sqref="F711:G711 A711 J711:K712 X711:Z711 AB711:AD711" name="Rango1_2_12_2"/>
    <protectedRange algorithmName="SHA-512" hashValue="49/yl+GTMlRN3FloWoyBL3IsXrYzEo95h5eEgXs/T6SxYAwuSo+Ndqxkist3BnknjOR8ERS4BgA76v7mpDBZcA==" saltValue="JvzRIA9SAjvsZX2GnV6n2A==" spinCount="100000" sqref="E711" name="Rango7_2_1_3_1"/>
    <protectedRange sqref="E711" name="Diligenciar_2_1_3_1"/>
    <protectedRange sqref="B711:C711" name="Diligenciar_9_2_1_4_2"/>
    <protectedRange sqref="H711:I711" name="Diligenciar_3_1_5_2"/>
    <protectedRange algorithmName="SHA-512" hashValue="49/yl+GTMlRN3FloWoyBL3IsXrYzEo95h5eEgXs/T6SxYAwuSo+Ndqxkist3BnknjOR8ERS4BgA76v7mpDBZcA==" saltValue="JvzRIA9SAjvsZX2GnV6n2A==" spinCount="100000" sqref="V711" name="Rango7_4_9_4"/>
    <protectedRange sqref="G709" name="Rango1_2_13_2"/>
    <protectedRange sqref="F709 J709:K709 A709 X709:Z709 AB709:AD709" name="Rango1_2_14_2"/>
    <protectedRange algorithmName="SHA-512" hashValue="49/yl+GTMlRN3FloWoyBL3IsXrYzEo95h5eEgXs/T6SxYAwuSo+Ndqxkist3BnknjOR8ERS4BgA76v7mpDBZcA==" saltValue="JvzRIA9SAjvsZX2GnV6n2A==" spinCount="100000" sqref="E709" name="Rango7_2_1_6_1"/>
    <protectedRange sqref="E709" name="Diligenciar_2_1_6_1"/>
    <protectedRange sqref="B709:C709" name="Diligenciar_9_2_1_8_2"/>
    <protectedRange sqref="H709" name="Diligenciar_3_1_7_2"/>
    <protectedRange algorithmName="SHA-512" hashValue="49/yl+GTMlRN3FloWoyBL3IsXrYzEo95h5eEgXs/T6SxYAwuSo+Ndqxkist3BnknjOR8ERS4BgA76v7mpDBZcA==" saltValue="JvzRIA9SAjvsZX2GnV6n2A==" spinCount="100000" sqref="W709" name="Rango7_4_11_5"/>
    <protectedRange sqref="W709" name="Diligenciar_4_5_3"/>
    <protectedRange sqref="AF709" name="Rango1_2_16_2"/>
    <protectedRange sqref="AE709" name="Diligenciar_13_1_13_2"/>
    <protectedRange sqref="AG709" name="Diligenciar_14_1_14_2"/>
    <protectedRange sqref="A708 P708 J708:K708 F708:G708 X708:Z708 AB708:AD708" name="Rango1_2_17_2"/>
    <protectedRange algorithmName="SHA-512" hashValue="49/yl+GTMlRN3FloWoyBL3IsXrYzEo95h5eEgXs/T6SxYAwuSo+Ndqxkist3BnknjOR8ERS4BgA76v7mpDBZcA==" saltValue="JvzRIA9SAjvsZX2GnV6n2A==" spinCount="100000" sqref="Q708" name="Rango7_3_1_12_2"/>
    <protectedRange sqref="Q708" name="Diligenciar_5_1_12_2"/>
    <protectedRange algorithmName="SHA-512" hashValue="49/yl+GTMlRN3FloWoyBL3IsXrYzEo95h5eEgXs/T6SxYAwuSo+Ndqxkist3BnknjOR8ERS4BgA76v7mpDBZcA==" saltValue="JvzRIA9SAjvsZX2GnV6n2A==" spinCount="100000" sqref="V708" name="Rango7_4_12_2"/>
    <protectedRange sqref="AF707:AF708" name="Rango1_2_20_2"/>
    <protectedRange sqref="AE707:AE708" name="Diligenciar_13_1_15_2"/>
    <protectedRange sqref="AG707:AG708" name="Diligenciar_14_1_16_2"/>
    <protectedRange sqref="P712 A712 F712:G712 X712:Z712 AB712:AD712" name="Rango1_2_27_2"/>
    <protectedRange algorithmName="SHA-512" hashValue="49/yl+GTMlRN3FloWoyBL3IsXrYzEo95h5eEgXs/T6SxYAwuSo+Ndqxkist3BnknjOR8ERS4BgA76v7mpDBZcA==" saltValue="JvzRIA9SAjvsZX2GnV6n2A==" spinCount="100000" sqref="R712:U712" name="Rango7_8_1_15_2"/>
    <protectedRange sqref="R712:T712" name="Diligenciar_12_1_15_2"/>
    <protectedRange algorithmName="SHA-512" hashValue="49/yl+GTMlRN3FloWoyBL3IsXrYzEo95h5eEgXs/T6SxYAwuSo+Ndqxkist3BnknjOR8ERS4BgA76v7mpDBZcA==" saltValue="JvzRIA9SAjvsZX2GnV6n2A==" spinCount="100000" sqref="Q712" name="Rango7_3_1_14_2"/>
    <protectedRange sqref="Q712" name="Diligenciar_5_1_14_2"/>
    <protectedRange algorithmName="SHA-512" hashValue="49/yl+GTMlRN3FloWoyBL3IsXrYzEo95h5eEgXs/T6SxYAwuSo+Ndqxkist3BnknjOR8ERS4BgA76v7mpDBZcA==" saltValue="JvzRIA9SAjvsZX2GnV6n2A==" spinCount="100000" sqref="V712" name="Rango7_4_14_2"/>
    <protectedRange algorithmName="SHA-512" hashValue="49/yl+GTMlRN3FloWoyBL3IsXrYzEo95h5eEgXs/T6SxYAwuSo+Ndqxkist3BnknjOR8ERS4BgA76v7mpDBZcA==" saltValue="JvzRIA9SAjvsZX2GnV6n2A==" spinCount="100000" sqref="L712:O712" name="Rango7_1_1_13_2"/>
    <protectedRange sqref="N712:O712" name="Diligenciar_1_1_13_2"/>
    <protectedRange sqref="B712" name="Diligenciar_9_2_1_2_8_2"/>
    <protectedRange sqref="AF712" name="Rango1_2_36_2"/>
    <protectedRange sqref="AE712" name="Diligenciar_13_1_16_2"/>
    <protectedRange sqref="AG712" name="Diligenciar_14_1_17_2"/>
    <protectedRange sqref="A703:A704 P703:P704 F703:G704 J703:K703 P835:P841 F835:F841 G705 X703:Z704 X835:Z841 AB703:AD704 AB835:AC841" name="Rango1_2_61"/>
    <protectedRange algorithmName="SHA-512" hashValue="49/yl+GTMlRN3FloWoyBL3IsXrYzEo95h5eEgXs/T6SxYAwuSo+Ndqxkist3BnknjOR8ERS4BgA76v7mpDBZcA==" saltValue="JvzRIA9SAjvsZX2GnV6n2A==" spinCount="100000" sqref="D703:E703" name="Rango7_2_1_12"/>
    <protectedRange sqref="D703:E703" name="Diligenciar_2_1_12"/>
    <protectedRange sqref="B703:C703" name="Diligenciar_9_2_1_15"/>
    <protectedRange sqref="H703:I703" name="Diligenciar_3_1_15"/>
    <protectedRange algorithmName="SHA-512" hashValue="49/yl+GTMlRN3FloWoyBL3IsXrYzEo95h5eEgXs/T6SxYAwuSo+Ndqxkist3BnknjOR8ERS4BgA76v7mpDBZcA==" saltValue="JvzRIA9SAjvsZX2GnV6n2A==" spinCount="100000" sqref="R703:U704 R835:U841" name="Rango7_8_1_13"/>
    <protectedRange sqref="R703:T704 R835:T841" name="Diligenciar_12_1_13"/>
    <protectedRange algorithmName="SHA-512" hashValue="49/yl+GTMlRN3FloWoyBL3IsXrYzEo95h5eEgXs/T6SxYAwuSo+Ndqxkist3BnknjOR8ERS4BgA76v7mpDBZcA==" saltValue="JvzRIA9SAjvsZX2GnV6n2A==" spinCount="100000" sqref="Q703:Q704 Q835:Q841" name="Rango7_3_1_18"/>
    <protectedRange sqref="Q703:Q704 Q835:Q841" name="Diligenciar_5_1_13"/>
    <protectedRange algorithmName="SHA-512" hashValue="49/yl+GTMlRN3FloWoyBL3IsXrYzEo95h5eEgXs/T6SxYAwuSo+Ndqxkist3BnknjOR8ERS4BgA76v7mpDBZcA==" saltValue="JvzRIA9SAjvsZX2GnV6n2A==" spinCount="100000" sqref="V704 V703:W703 V835:W841" name="Rango7_4_10_2"/>
    <protectedRange sqref="W703 W835:W841" name="Diligenciar_4_4_3"/>
    <protectedRange algorithmName="SHA-512" hashValue="49/yl+GTMlRN3FloWoyBL3IsXrYzEo95h5eEgXs/T6SxYAwuSo+Ndqxkist3BnknjOR8ERS4BgA76v7mpDBZcA==" saltValue="JvzRIA9SAjvsZX2GnV6n2A==" spinCount="100000" sqref="L703:O704" name="Rango7_1_1_19"/>
    <protectedRange sqref="N703:O704" name="Diligenciar_1_1_15"/>
    <protectedRange sqref="B704" name="Diligenciar_9_2_1_2_1_2"/>
    <protectedRange sqref="J704:K704" name="Rango1_2_4_1_3"/>
    <protectedRange sqref="AG713" name="Diligenciar_14_1_11_2"/>
    <protectedRange sqref="A713 J713:K713 F713:G713 P713 X713:Z713 AB713:AD713" name="Rango1_2_26_2"/>
    <protectedRange algorithmName="SHA-512" hashValue="49/yl+GTMlRN3FloWoyBL3IsXrYzEo95h5eEgXs/T6SxYAwuSo+Ndqxkist3BnknjOR8ERS4BgA76v7mpDBZcA==" saltValue="JvzRIA9SAjvsZX2GnV6n2A==" spinCount="100000" sqref="D713:E713" name="Rango7_2_1_10_1"/>
    <protectedRange sqref="D713:E713" name="Diligenciar_2_1_10_2"/>
    <protectedRange sqref="B713:C713" name="Diligenciar_9_2_1_12_2"/>
    <protectedRange sqref="H713:I713" name="Diligenciar_3_1_8_2"/>
    <protectedRange algorithmName="SHA-512" hashValue="49/yl+GTMlRN3FloWoyBL3IsXrYzEo95h5eEgXs/T6SxYAwuSo+Ndqxkist3BnknjOR8ERS4BgA76v7mpDBZcA==" saltValue="JvzRIA9SAjvsZX2GnV6n2A==" spinCount="100000" sqref="R713:U713" name="Rango7_8_1_10_2"/>
    <protectedRange sqref="R713:T713" name="Diligenciar_12_1_10_2"/>
    <protectedRange algorithmName="SHA-512" hashValue="49/yl+GTMlRN3FloWoyBL3IsXrYzEo95h5eEgXs/T6SxYAwuSo+Ndqxkist3BnknjOR8ERS4BgA76v7mpDBZcA==" saltValue="JvzRIA9SAjvsZX2GnV6n2A==" spinCount="100000" sqref="Q713" name="Rango7_3_1_9_2"/>
    <protectedRange sqref="Q713" name="Diligenciar_5_1_9_2"/>
    <protectedRange algorithmName="SHA-512" hashValue="49/yl+GTMlRN3FloWoyBL3IsXrYzEo95h5eEgXs/T6SxYAwuSo+Ndqxkist3BnknjOR8ERS4BgA76v7mpDBZcA==" saltValue="JvzRIA9SAjvsZX2GnV6n2A==" spinCount="100000" sqref="V713:W713" name="Rango7_4_16_2"/>
    <protectedRange sqref="W713" name="Diligenciar_4_7_2"/>
    <protectedRange algorithmName="SHA-512" hashValue="49/yl+GTMlRN3FloWoyBL3IsXrYzEo95h5eEgXs/T6SxYAwuSo+Ndqxkist3BnknjOR8ERS4BgA76v7mpDBZcA==" saltValue="JvzRIA9SAjvsZX2GnV6n2A==" spinCount="100000" sqref="L713:O713" name="Rango7_1_1_8_3"/>
    <protectedRange sqref="N713:O713" name="Diligenciar_1_1_8_3"/>
    <protectedRange sqref="J717:K723 F717:G723 P717:P723 A717:A723 AD835:AD841 A835:A841 G835:G841 X717:Z723 AB717:AD723" name="Rango1_2_15_3"/>
    <protectedRange algorithmName="SHA-512" hashValue="49/yl+GTMlRN3FloWoyBL3IsXrYzEo95h5eEgXs/T6SxYAwuSo+Ndqxkist3BnknjOR8ERS4BgA76v7mpDBZcA==" saltValue="JvzRIA9SAjvsZX2GnV6n2A==" spinCount="100000" sqref="D717:E723" name="Rango7_2_1_4_2"/>
    <protectedRange sqref="D717:E723" name="Diligenciar_2_1_4_1"/>
    <protectedRange sqref="B717:C723" name="Diligenciar_9_2_1_6_2"/>
    <protectedRange sqref="H717:I723" name="Diligenciar_3_1_6_3"/>
    <protectedRange algorithmName="SHA-512" hashValue="49/yl+GTMlRN3FloWoyBL3IsXrYzEo95h5eEgXs/T6SxYAwuSo+Ndqxkist3BnknjOR8ERS4BgA76v7mpDBZcA==" saltValue="JvzRIA9SAjvsZX2GnV6n2A==" spinCount="100000" sqref="R717:U723 R844:U844" name="Rango7_8_1_9_2"/>
    <protectedRange sqref="R717:T723 R844:T844" name="Diligenciar_12_1_9_2"/>
    <protectedRange algorithmName="SHA-512" hashValue="49/yl+GTMlRN3FloWoyBL3IsXrYzEo95h5eEgXs/T6SxYAwuSo+Ndqxkist3BnknjOR8ERS4BgA76v7mpDBZcA==" saltValue="JvzRIA9SAjvsZX2GnV6n2A==" spinCount="100000" sqref="Q717:Q723 Q844" name="Rango7_3_1_8_3"/>
    <protectedRange sqref="Q717:Q723 Q844" name="Diligenciar_5_1_8_4"/>
    <protectedRange algorithmName="SHA-512" hashValue="49/yl+GTMlRN3FloWoyBL3IsXrYzEo95h5eEgXs/T6SxYAwuSo+Ndqxkist3BnknjOR8ERS4BgA76v7mpDBZcA==" saltValue="JvzRIA9SAjvsZX2GnV6n2A==" spinCount="100000" sqref="W717:W723" name="Rango7_4_13_2"/>
    <protectedRange sqref="W717:W723" name="Diligenciar_4_6_2"/>
    <protectedRange algorithmName="SHA-512" hashValue="49/yl+GTMlRN3FloWoyBL3IsXrYzEo95h5eEgXs/T6SxYAwuSo+Ndqxkist3BnknjOR8ERS4BgA76v7mpDBZcA==" saltValue="JvzRIA9SAjvsZX2GnV6n2A==" spinCount="100000" sqref="L717:O723 L835:O841" name="Rango7_1_1_4_2"/>
    <protectedRange sqref="N717:O723 N835:O841" name="Diligenciar_1_1_4_3"/>
    <protectedRange sqref="Y652" name="Rango1_2_33_3_2"/>
    <protectedRange algorithmName="SHA-512" hashValue="49/yl+GTMlRN3FloWoyBL3IsXrYzEo95h5eEgXs/T6SxYAwuSo+Ndqxkist3BnknjOR8ERS4BgA76v7mpDBZcA==" saltValue="JvzRIA9SAjvsZX2GnV6n2A==" spinCount="100000" sqref="L745:O809" name="Rango7_1_1_2_1_3"/>
    <protectedRange sqref="N745:O809" name="Diligenciar_1_1_2_1_3"/>
    <protectedRange sqref="P745:P809" name="Rango1_2_2_10"/>
    <protectedRange algorithmName="SHA-512" hashValue="49/yl+GTMlRN3FloWoyBL3IsXrYzEo95h5eEgXs/T6SxYAwuSo+Ndqxkist3BnknjOR8ERS4BgA76v7mpDBZcA==" saltValue="JvzRIA9SAjvsZX2GnV6n2A==" spinCount="100000" sqref="R745:U809" name="Rango7_8_1_2_3"/>
    <protectedRange sqref="R745:T809" name="Diligenciar_12_1_2_3"/>
    <protectedRange algorithmName="SHA-512" hashValue="49/yl+GTMlRN3FloWoyBL3IsXrYzEo95h5eEgXs/T6SxYAwuSo+Ndqxkist3BnknjOR8ERS4BgA76v7mpDBZcA==" saltValue="JvzRIA9SAjvsZX2GnV6n2A==" spinCount="100000" sqref="Q745:Q809" name="Rango7_3_1_2_3"/>
    <protectedRange sqref="Q745:Q809" name="Diligenciar_5_1_2_3"/>
    <protectedRange sqref="AC745:AC809" name="Rango1_2_3_1_4"/>
    <protectedRange sqref="AG776 AG778 AG780 AG782 AG784 AG786 AG788 AG790 AG792 AG794 AG796 AG798 AG800 AG802 AG804 AG806 AG808 AG810 AG812 AG814 AG816 AG818 AG820 AG822 AG824 AG826 AG828 AG830 AG832 AG745:AG774" name="Diligenciar_14_1_1_1_2"/>
    <protectedRange sqref="F810:F834 A810:A834 P810:P834 P844 A844 F844 J844:K844 J810:K841 D810:D834 D841 D844 X844:Z844 X810:Z834 AB844:AD844 AB810:AD834" name="Rango1_2_21_1_2"/>
    <protectedRange algorithmName="SHA-512" hashValue="49/yl+GTMlRN3FloWoyBL3IsXrYzEo95h5eEgXs/T6SxYAwuSo+Ndqxkist3BnknjOR8ERS4BgA76v7mpDBZcA==" saltValue="JvzRIA9SAjvsZX2GnV6n2A==" spinCount="100000" sqref="E810:E841 E844" name="Rango7_2_1_7_1_2"/>
    <protectedRange sqref="E810:E841 E844" name="Diligenciar_2_1_7_1_2"/>
    <protectedRange sqref="B810:C841 B844:C844" name="Diligenciar_9_2_1_10_1_2"/>
    <protectedRange algorithmName="SHA-512" hashValue="49/yl+GTMlRN3FloWoyBL3IsXrYzEo95h5eEgXs/T6SxYAwuSo+Ndqxkist3BnknjOR8ERS4BgA76v7mpDBZcA==" saltValue="JvzRIA9SAjvsZX2GnV6n2A==" spinCount="100000" sqref="R810:U834" name="Rango7_8_1_20_1_2"/>
    <protectedRange sqref="R810:T834" name="Diligenciar_12_1_20_1_2"/>
    <protectedRange algorithmName="SHA-512" hashValue="49/yl+GTMlRN3FloWoyBL3IsXrYzEo95h5eEgXs/T6SxYAwuSo+Ndqxkist3BnknjOR8ERS4BgA76v7mpDBZcA==" saltValue="JvzRIA9SAjvsZX2GnV6n2A==" spinCount="100000" sqref="Q810:Q834" name="Rango7_3_1_19_1_2"/>
    <protectedRange sqref="Q810:Q834" name="Diligenciar_5_1_19_1_2"/>
    <protectedRange algorithmName="SHA-512" hashValue="49/yl+GTMlRN3FloWoyBL3IsXrYzEo95h5eEgXs/T6SxYAwuSo+Ndqxkist3BnknjOR8ERS4BgA76v7mpDBZcA==" saltValue="JvzRIA9SAjvsZX2GnV6n2A==" spinCount="100000" sqref="W810:W834 W844" name="Rango7_4_2_1_3"/>
    <protectedRange sqref="W810:W834 W844" name="Diligenciar_4_1_1_4"/>
    <protectedRange algorithmName="SHA-512" hashValue="49/yl+GTMlRN3FloWoyBL3IsXrYzEo95h5eEgXs/T6SxYAwuSo+Ndqxkist3BnknjOR8ERS4BgA76v7mpDBZcA==" saltValue="JvzRIA9SAjvsZX2GnV6n2A==" spinCount="100000" sqref="L810:O834" name="Rango7_1_1_16_1_2"/>
    <protectedRange sqref="N810:O834" name="Diligenciar_1_1_16_1_2"/>
    <protectedRange sqref="P743:P744 J743:K744 D743:D744 F743:G744 X743:Z744 AB743:AD744" name="Rango1_2_30_2"/>
    <protectedRange algorithmName="SHA-512" hashValue="49/yl+GTMlRN3FloWoyBL3IsXrYzEo95h5eEgXs/T6SxYAwuSo+Ndqxkist3BnknjOR8ERS4BgA76v7mpDBZcA==" saltValue="JvzRIA9SAjvsZX2GnV6n2A==" spinCount="100000" sqref="R743:U744" name="Rango7_8_1_27_2"/>
    <protectedRange sqref="R743:T744" name="Diligenciar_12_1_27_2"/>
    <protectedRange algorithmName="SHA-512" hashValue="49/yl+GTMlRN3FloWoyBL3IsXrYzEo95h5eEgXs/T6SxYAwuSo+Ndqxkist3BnknjOR8ERS4BgA76v7mpDBZcA==" saltValue="JvzRIA9SAjvsZX2GnV6n2A==" spinCount="100000" sqref="Q743:Q744" name="Rango7_3_1_26_2"/>
    <protectedRange sqref="Q743:Q744" name="Diligenciar_5_1_26_2"/>
    <protectedRange algorithmName="SHA-512" hashValue="49/yl+GTMlRN3FloWoyBL3IsXrYzEo95h5eEgXs/T6SxYAwuSo+Ndqxkist3BnknjOR8ERS4BgA76v7mpDBZcA==" saltValue="JvzRIA9SAjvsZX2GnV6n2A==" spinCount="100000" sqref="V743:V744" name="Rango7_4_6_4"/>
    <protectedRange algorithmName="SHA-512" hashValue="49/yl+GTMlRN3FloWoyBL3IsXrYzEo95h5eEgXs/T6SxYAwuSo+Ndqxkist3BnknjOR8ERS4BgA76v7mpDBZcA==" saltValue="JvzRIA9SAjvsZX2GnV6n2A==" spinCount="100000" sqref="L743:O744" name="Rango7_1_1_22_2"/>
    <protectedRange sqref="N743:O744" name="Diligenciar_1_1_22_2"/>
    <protectedRange sqref="B743:B744" name="Diligenciar_9_2_1_2_7_2"/>
    <protectedRange sqref="AF774:AF834 AF844" name="Rango1_2_34_1_2"/>
    <protectedRange sqref="AG775 AG777 AG779 AG781 AG783 AG785 AG787 AG789 AG791 AG793 AG795 AG797 AG799 AG801 AG803 AG805 AG807 AG809 AG811 AG813 AG815 AG817 AG819 AG821 AG823 AG825 AG827 AG829 AG831 AG833:AG834 AG844" name="Diligenciar_14_1_7_1_2"/>
    <protectedRange sqref="AF743:AF744" name="Rango1_2_35_1_2"/>
    <protectedRange sqref="AE743:AE744" name="Diligenciar_13_1_6_1_2"/>
    <protectedRange sqref="AG743:AG744" name="Diligenciar_14_1_8_1_2"/>
    <protectedRange sqref="X734:Z742 A724:A742 J724:K742 F724:G742 P724:P742 X724:Z732 Y733:Z733 AB724:AD742" name="Rango1_2_37_3"/>
    <protectedRange algorithmName="SHA-512" hashValue="49/yl+GTMlRN3FloWoyBL3IsXrYzEo95h5eEgXs/T6SxYAwuSo+Ndqxkist3BnknjOR8ERS4BgA76v7mpDBZcA==" saltValue="JvzRIA9SAjvsZX2GnV6n2A==" spinCount="100000" sqref="D724:E742" name="Rango7_2_1_11_2"/>
    <protectedRange sqref="D724:E742" name="Diligenciar_2_1_11_3"/>
    <protectedRange sqref="B724:B726" name="Diligenciar_9_2_1_9_3"/>
    <protectedRange algorithmName="SHA-512" hashValue="49/yl+GTMlRN3FloWoyBL3IsXrYzEo95h5eEgXs/T6SxYAwuSo+Ndqxkist3BnknjOR8ERS4BgA76v7mpDBZcA==" saltValue="JvzRIA9SAjvsZX2GnV6n2A==" spinCount="100000" sqref="R724:U742" name="Rango7_8_1_18_2"/>
    <protectedRange sqref="R724:T742" name="Diligenciar_12_1_18_2"/>
    <protectedRange algorithmName="SHA-512" hashValue="49/yl+GTMlRN3FloWoyBL3IsXrYzEo95h5eEgXs/T6SxYAwuSo+Ndqxkist3BnknjOR8ERS4BgA76v7mpDBZcA==" saltValue="JvzRIA9SAjvsZX2GnV6n2A==" spinCount="100000" sqref="Q724:Q742" name="Rango7_3_1_15_2"/>
    <protectedRange sqref="Q724:Q742" name="Diligenciar_5_1_15_2"/>
    <protectedRange algorithmName="SHA-512" hashValue="49/yl+GTMlRN3FloWoyBL3IsXrYzEo95h5eEgXs/T6SxYAwuSo+Ndqxkist3BnknjOR8ERS4BgA76v7mpDBZcA==" saltValue="JvzRIA9SAjvsZX2GnV6n2A==" spinCount="100000" sqref="V724:V742" name="Rango7_4_15_2"/>
    <protectedRange algorithmName="SHA-512" hashValue="49/yl+GTMlRN3FloWoyBL3IsXrYzEo95h5eEgXs/T6SxYAwuSo+Ndqxkist3BnknjOR8ERS4BgA76v7mpDBZcA==" saltValue="JvzRIA9SAjvsZX2GnV6n2A==" spinCount="100000" sqref="L724:O742" name="Rango7_1_1_14_2"/>
    <protectedRange sqref="N724:O742" name="Diligenciar_1_1_14_2"/>
    <protectedRange sqref="AF724:AF742" name="Rango1_2_38_2"/>
    <protectedRange sqref="AG724:AG742" name="Diligenciar_14_1_19_2"/>
    <protectedRange sqref="AE724:AE742" name="Diligenciar_13_1_1_2_2"/>
    <protectedRange algorithmName="SHA-512" hashValue="49/yl+GTMlRN3FloWoyBL3IsXrYzEo95h5eEgXs/T6SxYAwuSo+Ndqxkist3BnknjOR8ERS4BgA76v7mpDBZcA==" saltValue="JvzRIA9SAjvsZX2GnV6n2A==" spinCount="100000" sqref="W724:W742" name="Rango7_4_18_2"/>
    <protectedRange sqref="W724:W742" name="Diligenciar_4_9_2"/>
    <protectedRange algorithmName="SHA-512" hashValue="49/yl+GTMlRN3FloWoyBL3IsXrYzEo95h5eEgXs/T6SxYAwuSo+Ndqxkist3BnknjOR8ERS4BgA76v7mpDBZcA==" saltValue="JvzRIA9SAjvsZX2GnV6n2A==" spinCount="100000" sqref="D863 D865:D866" name="Rango7_2_1_5_1_1"/>
    <protectedRange sqref="D863 D865:D866" name="Diligenciar_2_1_5_1_1"/>
    <protectedRange sqref="P863 J863:K863 F863:G863 A863 P865 J865:K865 F865:G865 A865:A866" name="Rango1_2_9_2"/>
    <protectedRange sqref="B863 B865" name="Diligenciar_9_2_1_7_1"/>
    <protectedRange algorithmName="SHA-512" hashValue="49/yl+GTMlRN3FloWoyBL3IsXrYzEo95h5eEgXs/T6SxYAwuSo+Ndqxkist3BnknjOR8ERS4BgA76v7mpDBZcA==" saltValue="JvzRIA9SAjvsZX2GnV6n2A==" spinCount="100000" sqref="R863:U863 R865:U865" name="Rango7_8_1_7_1"/>
    <protectedRange sqref="R863:T863 R865:T865" name="Diligenciar_12_1_7_1"/>
    <protectedRange algorithmName="SHA-512" hashValue="49/yl+GTMlRN3FloWoyBL3IsXrYzEo95h5eEgXs/T6SxYAwuSo+Ndqxkist3BnknjOR8ERS4BgA76v7mpDBZcA==" saltValue="JvzRIA9SAjvsZX2GnV6n2A==" spinCount="100000" sqref="Q863 Q865" name="Rango7_3_1_7_2"/>
    <protectedRange sqref="Q863 Q865" name="Diligenciar_5_1_7_2"/>
    <protectedRange algorithmName="SHA-512" hashValue="49/yl+GTMlRN3FloWoyBL3IsXrYzEo95h5eEgXs/T6SxYAwuSo+Ndqxkist3BnknjOR8ERS4BgA76v7mpDBZcA==" saltValue="JvzRIA9SAjvsZX2GnV6n2A==" spinCount="100000" sqref="L863:O863 L865:O865" name="Rango7_1_1_7_1"/>
    <protectedRange sqref="N863:O863 N865:O865" name="Diligenciar_1_1_7_1"/>
    <protectedRange sqref="J867:K867 F867:G867 P867" name="Rango1_2_1_7"/>
    <protectedRange algorithmName="SHA-512" hashValue="49/yl+GTMlRN3FloWoyBL3IsXrYzEo95h5eEgXs/T6SxYAwuSo+Ndqxkist3BnknjOR8ERS4BgA76v7mpDBZcA==" saltValue="JvzRIA9SAjvsZX2GnV6n2A==" spinCount="100000" sqref="D867" name="Rango7_2_1_1_1"/>
    <protectedRange sqref="D867" name="Diligenciar_2_1_1_1"/>
    <protectedRange algorithmName="SHA-512" hashValue="49/yl+GTMlRN3FloWoyBL3IsXrYzEo95h5eEgXs/T6SxYAwuSo+Ndqxkist3BnknjOR8ERS4BgA76v7mpDBZcA==" saltValue="JvzRIA9SAjvsZX2GnV6n2A==" spinCount="100000" sqref="R867:S867" name="Rango7_8_1_1_1"/>
    <protectedRange sqref="R867:S867" name="Diligenciar_12_1_1_2"/>
    <protectedRange algorithmName="SHA-512" hashValue="49/yl+GTMlRN3FloWoyBL3IsXrYzEo95h5eEgXs/T6SxYAwuSo+Ndqxkist3BnknjOR8ERS4BgA76v7mpDBZcA==" saltValue="JvzRIA9SAjvsZX2GnV6n2A==" spinCount="100000" sqref="Q867" name="Rango7_3_1_1_3"/>
    <protectedRange sqref="Q867" name="Diligenciar_5_1_1_2"/>
    <protectedRange algorithmName="SHA-512" hashValue="49/yl+GTMlRN3FloWoyBL3IsXrYzEo95h5eEgXs/T6SxYAwuSo+Ndqxkist3BnknjOR8ERS4BgA76v7mpDBZcA==" saltValue="JvzRIA9SAjvsZX2GnV6n2A==" spinCount="100000" sqref="L867:O867" name="Rango7_1_1_1_2"/>
    <protectedRange sqref="N867:O867" name="Diligenciar_1_1_1_3"/>
    <protectedRange sqref="B867" name="Diligenciar_9_2_1_2_2_1"/>
    <protectedRange algorithmName="SHA-512" hashValue="49/yl+GTMlRN3FloWoyBL3IsXrYzEo95h5eEgXs/T6SxYAwuSo+Ndqxkist3BnknjOR8ERS4BgA76v7mpDBZcA==" saltValue="JvzRIA9SAjvsZX2GnV6n2A==" spinCount="100000" sqref="T867:U867" name="Rango7_8_1_8_1"/>
    <protectedRange sqref="T867" name="Diligenciar_12_1_8_1"/>
    <protectedRange sqref="F845:F848 J845:K848 A845:A848 D845:D848 P845:P848 AC858:AC867 F850:F856 P850:P856 D850:D856 A850:A856 J850:K856 AC850:AD857 X850:Z856 X845:Z848 AB850:AB856 AB845:AD848" name="Rango1_2_21_3_2"/>
    <protectedRange algorithmName="SHA-512" hashValue="49/yl+GTMlRN3FloWoyBL3IsXrYzEo95h5eEgXs/T6SxYAwuSo+Ndqxkist3BnknjOR8ERS4BgA76v7mpDBZcA==" saltValue="JvzRIA9SAjvsZX2GnV6n2A==" spinCount="100000" sqref="E845:E848 E850:E856" name="Rango7_2_1_7_3_2"/>
    <protectedRange sqref="E845:E848 E850:E856" name="Diligenciar_2_1_7_3_2"/>
    <protectedRange sqref="B845:C848 B850:C856" name="Diligenciar_9_2_1_10_3_2"/>
    <protectedRange algorithmName="SHA-512" hashValue="49/yl+GTMlRN3FloWoyBL3IsXrYzEo95h5eEgXs/T6SxYAwuSo+Ndqxkist3BnknjOR8ERS4BgA76v7mpDBZcA==" saltValue="JvzRIA9SAjvsZX2GnV6n2A==" spinCount="100000" sqref="R845:U848 R856:S856 U856 T856:T860 R850:U855" name="Rango7_8_1_20_3_2"/>
    <protectedRange sqref="R845:T848 R856:S856 T856:T860 R850:T855" name="Diligenciar_12_1_20_3_2"/>
    <protectedRange algorithmName="SHA-512" hashValue="49/yl+GTMlRN3FloWoyBL3IsXrYzEo95h5eEgXs/T6SxYAwuSo+Ndqxkist3BnknjOR8ERS4BgA76v7mpDBZcA==" saltValue="JvzRIA9SAjvsZX2GnV6n2A==" spinCount="100000" sqref="Q845:Q848 Q850:Q856" name="Rango7_3_1_19_3_2"/>
    <protectedRange sqref="Q845:Q848 Q850:Q856" name="Diligenciar_5_1_19_3_2"/>
    <protectedRange algorithmName="SHA-512" hashValue="49/yl+GTMlRN3FloWoyBL3IsXrYzEo95h5eEgXs/T6SxYAwuSo+Ndqxkist3BnknjOR8ERS4BgA76v7mpDBZcA==" saltValue="JvzRIA9SAjvsZX2GnV6n2A==" spinCount="100000" sqref="W845:W848 W850:W856" name="Rango7_4_2_3_2"/>
    <protectedRange sqref="W845:W848 W850:W856" name="Diligenciar_4_1_3_2"/>
    <protectedRange algorithmName="SHA-512" hashValue="49/yl+GTMlRN3FloWoyBL3IsXrYzEo95h5eEgXs/T6SxYAwuSo+Ndqxkist3BnknjOR8ERS4BgA76v7mpDBZcA==" saltValue="JvzRIA9SAjvsZX2GnV6n2A==" spinCount="100000" sqref="L845:O856" name="Rango7_1_1_16_3_2"/>
    <protectedRange sqref="N845:O856" name="Diligenciar_1_1_16_3_2"/>
    <protectedRange sqref="AF845:AF848 AF842 AF850:AF856" name="Rango1_2_34_3_2"/>
    <protectedRange sqref="AG845:AG848 AG842 AG850:AG856" name="Diligenciar_14_1_7_3_2"/>
    <protectedRange sqref="J864:K864 F864:G864 P864 A864 X864:Z864 AB864" name="Rango1_2_39_1"/>
    <protectedRange algorithmName="SHA-512" hashValue="49/yl+GTMlRN3FloWoyBL3IsXrYzEo95h5eEgXs/T6SxYAwuSo+Ndqxkist3BnknjOR8ERS4BgA76v7mpDBZcA==" saltValue="JvzRIA9SAjvsZX2GnV6n2A==" spinCount="100000" sqref="D864:E864" name="Rango7_2_1_12_1"/>
    <protectedRange sqref="D864:E864" name="Diligenciar_2_1_12_1"/>
    <protectedRange sqref="B864:C864" name="Diligenciar_9_2_1_13_1"/>
    <protectedRange sqref="H864:I864" name="Diligenciar_3_1_9_1"/>
    <protectedRange algorithmName="SHA-512" hashValue="49/yl+GTMlRN3FloWoyBL3IsXrYzEo95h5eEgXs/T6SxYAwuSo+Ndqxkist3BnknjOR8ERS4BgA76v7mpDBZcA==" saltValue="JvzRIA9SAjvsZX2GnV6n2A==" spinCount="100000" sqref="R864:U864" name="Rango7_8_1_11_2"/>
    <protectedRange sqref="R864:T864" name="Diligenciar_12_1_11_2"/>
    <protectedRange algorithmName="SHA-512" hashValue="49/yl+GTMlRN3FloWoyBL3IsXrYzEo95h5eEgXs/T6SxYAwuSo+Ndqxkist3BnknjOR8ERS4BgA76v7mpDBZcA==" saltValue="JvzRIA9SAjvsZX2GnV6n2A==" spinCount="100000" sqref="Q864" name="Rango7_3_1_10_1"/>
    <protectedRange sqref="Q864" name="Diligenciar_5_1_10_1"/>
    <protectedRange algorithmName="SHA-512" hashValue="49/yl+GTMlRN3FloWoyBL3IsXrYzEo95h5eEgXs/T6SxYAwuSo+Ndqxkist3BnknjOR8ERS4BgA76v7mpDBZcA==" saltValue="JvzRIA9SAjvsZX2GnV6n2A==" spinCount="100000" sqref="V864:W864" name="Rango7_4_17_1"/>
    <protectedRange sqref="W864" name="Diligenciar_4_8_1"/>
    <protectedRange algorithmName="SHA-512" hashValue="49/yl+GTMlRN3FloWoyBL3IsXrYzEo95h5eEgXs/T6SxYAwuSo+Ndqxkist3BnknjOR8ERS4BgA76v7mpDBZcA==" saltValue="JvzRIA9SAjvsZX2GnV6n2A==" spinCount="100000" sqref="L864:O864" name="Rango7_1_1_5_1"/>
    <protectedRange sqref="N864:O864" name="Diligenciar_1_1_5_1"/>
    <protectedRange algorithmName="SHA-512" hashValue="49/yl+GTMlRN3FloWoyBL3IsXrYzEo95h5eEgXs/T6SxYAwuSo+Ndqxkist3BnknjOR8ERS4BgA76v7mpDBZcA==" saltValue="JvzRIA9SAjvsZX2GnV6n2A==" spinCount="100000" sqref="W637" name="Rango7_4_2_4_2"/>
    <protectedRange sqref="W637" name="Diligenciar_4_1_4_2"/>
    <protectedRange algorithmName="SHA-512" hashValue="49/yl+GTMlRN3FloWoyBL3IsXrYzEo95h5eEgXs/T6SxYAwuSo+Ndqxkist3BnknjOR8ERS4BgA76v7mpDBZcA==" saltValue="JvzRIA9SAjvsZX2GnV6n2A==" spinCount="100000" sqref="W638" name="Rango7_4_2_6_2"/>
    <protectedRange sqref="W638" name="Diligenciar_4_1_6_2"/>
    <protectedRange sqref="X733" name="Rango1_2_41_2"/>
    <protectedRange sqref="X849" name="Rango1_4_25"/>
    <protectedRange sqref="A849 F849:G849 P849 AF849 J849:K849 Y849:Z849 AB849:AD849" name="Rango1_2_40_2"/>
    <protectedRange algorithmName="SHA-512" hashValue="49/yl+GTMlRN3FloWoyBL3IsXrYzEo95h5eEgXs/T6SxYAwuSo+Ndqxkist3BnknjOR8ERS4BgA76v7mpDBZcA==" saltValue="JvzRIA9SAjvsZX2GnV6n2A==" spinCount="100000" sqref="D849" name="Rango7_2_1_13_1"/>
    <protectedRange sqref="D849" name="Diligenciar_2_1_13_2"/>
    <protectedRange sqref="B849" name="Diligenciar_9_2_1_14_2"/>
    <protectedRange sqref="AG849" name="Diligenciar_14_1_12_2"/>
    <protectedRange algorithmName="SHA-512" hashValue="49/yl+GTMlRN3FloWoyBL3IsXrYzEo95h5eEgXs/T6SxYAwuSo+Ndqxkist3BnknjOR8ERS4BgA76v7mpDBZcA==" saltValue="JvzRIA9SAjvsZX2GnV6n2A==" spinCount="100000" sqref="V849" name="Rango7_4_19_2"/>
    <protectedRange algorithmName="SHA-512" hashValue="49/yl+GTMlRN3FloWoyBL3IsXrYzEo95h5eEgXs/T6SxYAwuSo+Ndqxkist3BnknjOR8ERS4BgA76v7mpDBZcA==" saltValue="JvzRIA9SAjvsZX2GnV6n2A==" spinCount="100000" sqref="R849:U849" name="Rango7_8_1_12_2_1"/>
    <protectedRange sqref="R849:T849" name="Diligenciar_12_1_12_2_1"/>
    <protectedRange algorithmName="SHA-512" hashValue="49/yl+GTMlRN3FloWoyBL3IsXrYzEo95h5eEgXs/T6SxYAwuSo+Ndqxkist3BnknjOR8ERS4BgA76v7mpDBZcA==" saltValue="JvzRIA9SAjvsZX2GnV6n2A==" spinCount="100000" sqref="Q849" name="Rango7_3_1_11_2_1"/>
    <protectedRange sqref="Q849" name="Diligenciar_5_1_11_2_1"/>
    <protectedRange sqref="G947 A868:A958 J870:K958 F868:K869 V868:Z871 F948:G958 V938:Z941 AD872:AD937 V943:Z958 AD942 F870:G945 AB868:AD871 AB938:AD941 AB943:AD958" name="Rango1_86"/>
    <protectedRange sqref="B870:B948" name="Diligenciar_3_7"/>
    <protectedRange sqref="B868:B869" name="Diligenciar_5_12"/>
    <protectedRange algorithmName="SHA-512" hashValue="49/yl+GTMlRN3FloWoyBL3IsXrYzEo95h5eEgXs/T6SxYAwuSo+Ndqxkist3BnknjOR8ERS4BgA76v7mpDBZcA==" saltValue="JvzRIA9SAjvsZX2GnV6n2A==" spinCount="100000" sqref="L868:L958" name="Rango7_15"/>
    <protectedRange sqref="M868:O958" name="Diligenciar_20"/>
    <protectedRange sqref="R870 R941:R942" name="Diligenciar_1_1_1_4"/>
    <protectedRange sqref="P947:Q947 S870:T870 P870:Q870 P868:T869 T947:U947 S941:S942 P948:P958 P871:P946" name="Diligenciar_6_10"/>
    <protectedRange sqref="AE893:AE937 AF893:AG951 AE868:AG892 AF955:AG958" name="Diligenciar_8_8"/>
    <protectedRange sqref="V876:Z876 AB876:AC876" name="Rango1_1_28"/>
    <protectedRange sqref="V877:Z877 AB877:AC877" name="Rango1_2_62"/>
    <protectedRange sqref="V878:Z878 AB878:AC878" name="Rango1_3_25"/>
    <protectedRange sqref="V879:Z879 AB879:AC879" name="Rango1_4_26"/>
    <protectedRange sqref="V873:Z873 AB873:AC873" name="Rango1_5_26"/>
    <protectedRange sqref="V884:Z884 AB884:AC884" name="Rango1_6_24"/>
    <protectedRange sqref="V881:Z881 AB881:AC881" name="Rango1_7_23"/>
    <protectedRange sqref="V882:Z882 AB882:AC882" name="Rango1_9_10"/>
    <protectedRange sqref="V890:Z890 AB890:AC890" name="Rango1_10_11"/>
    <protectedRange sqref="V892:Z892 AB892:AC892" name="Rango1_11_6"/>
    <protectedRange sqref="V886:Z886 AB886:AC886" name="Rango1_12_8"/>
    <protectedRange sqref="V883:Z883 AB883:AC883" name="Rango1_13_6"/>
    <protectedRange sqref="V891:Z891 AB891:AC891" name="Rango1_14_5"/>
    <protectedRange sqref="V887:Z887 AB887:AC887" name="Rango1_15_5"/>
    <protectedRange sqref="V874:Z874 AB874:AC874" name="Rango1_16_8"/>
    <protectedRange sqref="V880:Z880 AB880:AC880" name="Rango1_17_6"/>
    <protectedRange sqref="V872:Z872 AB872:AC872" name="Rango1_18_5"/>
    <protectedRange sqref="V875:Z875 AB875:AC875" name="Rango1_19_6"/>
    <protectedRange sqref="V889:Z889 AB889:AC889" name="Rango1_20_5"/>
    <protectedRange sqref="V888:Z888 AB888:AC888" name="Rango1_21_5"/>
    <protectedRange sqref="V885:Z885 AB885:AC885" name="Rango1_22_5"/>
    <protectedRange sqref="V893:Z893 AB893:AC893" name="Rango1_23_5"/>
    <protectedRange sqref="V896:Z896 AB896:AC896" name="Rango1_24_4"/>
    <protectedRange sqref="V905:Z905 AB905:AC905" name="Rango1_25_3"/>
    <protectedRange sqref="V895:Z895 AB895:AC895" name="Rango1_26_3"/>
    <protectedRange sqref="V894:Z894 AB894:AC894" name="Rango1_27_3"/>
    <protectedRange sqref="V897:Z897 AB897:AC897" name="Rango1_28_2"/>
    <protectedRange sqref="V898:Z898 AB898:AC898" name="Rango1_29_2"/>
    <protectedRange sqref="V899:Z899 AB899:AC899" name="Rango1_30_2"/>
    <protectedRange sqref="V900:Z900 AB900:AC900" name="Rango1_31_2"/>
    <protectedRange sqref="V917:Z917 AB917:AC917" name="Rango1_32_2"/>
    <protectedRange sqref="V901:Z901 AB901:AC901" name="Rango1_34_1"/>
    <protectedRange sqref="V902:Z902 AB902:AC902" name="Rango1_35_1"/>
    <protectedRange sqref="V903:Z903 AB903:AC903" name="Rango1_36_1"/>
    <protectedRange sqref="V904:Z904 AB904:AC904" name="Rango1_37_1"/>
    <protectedRange sqref="V906:Z906 AB906:AC906" name="Rango1_38_1"/>
    <protectedRange sqref="V907:Z907 AB907:AC907" name="Rango1_39_1"/>
    <protectedRange sqref="V908:Z908 AB908:AC908" name="Rango1_40_1"/>
    <protectedRange sqref="V909:Z909 AB909:AC909" name="Rango1_41_1"/>
    <protectedRange sqref="V910:Z910 AB910:AC910" name="Rango1_42_1"/>
    <protectedRange sqref="V911:Z911 AB911:AC911" name="Rango1_43_1"/>
    <protectedRange sqref="V915:Z915 AB915:AC915" name="Rango1_45_1"/>
    <protectedRange sqref="V916:Z916 AB916:AC916" name="Rango1_46_1"/>
    <protectedRange sqref="V912:Z912 AB912:AC912" name="Rango1_47_1"/>
    <protectedRange sqref="V913:Z913 AB913:AC913" name="Rango1_48_1"/>
    <protectedRange sqref="V918:Z918 AB918:AC918" name="Rango1_50_1"/>
    <protectedRange sqref="V920:Z920 AB920:AC920" name="Rango1_51_1"/>
    <protectedRange sqref="V914:Z914 AB914:AC914" name="Rango1_52_1"/>
    <protectedRange sqref="V919:Z919 AB919:AC919" name="Rango1_53_1"/>
    <protectedRange sqref="V921:Z921 AB921:AC921" name="Rango1_54_1"/>
    <protectedRange sqref="V922:Z922 AB922:AC922" name="Rango1_55_1"/>
    <protectedRange sqref="V923:Z923 AB923:AC923" name="Rango1_56_1"/>
    <protectedRange sqref="V924:Z924 AB924:AC924" name="Rango1_57_1"/>
    <protectedRange sqref="V925:Z927 AB925:AC927" name="Rango1_58_1"/>
    <protectedRange sqref="V928:Z930 AB928:AC930" name="Rango1_59_1"/>
    <protectedRange sqref="V931:Z932 AB931:AC932" name="Rango1_60_1"/>
    <protectedRange sqref="V933:Z935 V937:Z937 AB933:AC935 AB937:AC937" name="Rango1_61_1"/>
    <protectedRange sqref="V936:Z936 AB936:AC936" name="Rango1_62_1"/>
    <protectedRange sqref="V942:Z942 AB942:AC942" name="Rango1_8_22"/>
    <protectedRange sqref="B976:F976 AB976:AB977 V976:Z977 C977:F977 H976:O977 AD976:AE977 Q976:Q977 T976:T977 U976" name="Rango1_87"/>
    <protectedRange sqref="P974:Q974 P964:R966 P969:R969 P970 R970 P967:Q968 T964:T969 C963:K965 C966:J966 G976:G977 P976:P977 R977 T971:T974 P971:R973 C967:K975" name="Rango1_2_63"/>
    <protectedRange sqref="S964:S966 S976:S977 W964:Y975 S969:S973 Z964:Z967" name="Diligenciar_3_1_16"/>
    <protectedRange sqref="A963:A977" name="Rango1_5_27"/>
    <protectedRange algorithmName="SHA-512" hashValue="49/yl+GTMlRN3FloWoyBL3IsXrYzEo95h5eEgXs/T6SxYAwuSo+Ndqxkist3BnknjOR8ERS4BgA76v7mpDBZcA==" saltValue="JvzRIA9SAjvsZX2GnV6n2A==" spinCount="100000" sqref="AG964:AG977" name="Rango7_1_1_23"/>
    <protectedRange sqref="AG964:AG977" name="Diligenciar_4_2_6"/>
    <protectedRange sqref="AD964:AD966 R974:S974 R967:S968 P963:Z963 AE964 AB964 AB963:AG963" name="Rango1_1_29"/>
    <protectedRange sqref="K966 C959:Z962 A959:A962 AC965:AC977 L963:O975 AB959:AG962" name="Rango1_3_26"/>
    <protectedRange sqref="Q970 T970" name="Rango1_4_27"/>
    <protectedRange sqref="U970" name="Rango1_6_25"/>
    <protectedRange sqref="B977 B959:B975" name="Rango1_10_12"/>
    <protectedRange sqref="P975:U975" name="Rango1_13_7"/>
    <protectedRange sqref="U964 U966" name="Rango1_12_9"/>
    <protectedRange sqref="R976" name="Rango1_8_23"/>
    <protectedRange sqref="AB978:AF978 A978:Z978 A979:F981 H979:Z981 G979:G982 AB979:AE981 AF979:AF998 AF1003:AF1004 AF1000:AF1001" name="Rango1_89"/>
    <protectedRange sqref="A998:D998 F998:Z998 AB998:AE998" name="Rango1_1_31"/>
    <protectedRange sqref="V1000:Z1000 A1000:L1000 B1001 G1001 G1003:G1004 N1000:T1000 AB1000:AE1000" name="Rango1_2_65"/>
    <protectedRange sqref="AF1002" name="Rango1_3_28"/>
    <protectedRange sqref="G1002" name="Rango1_2_1_9"/>
    <protectedRange sqref="AF999:AG999" name="Rango1_4_29"/>
    <protectedRange sqref="U1006:Z1006 V1005:Z1005 F1010:G1010 A1009:A1010 G1005:G1009 A1005:A1006 AF1005:AF1006 V1009:Z1010 J1005:K1010 M1005:M1010 AE1009:AF1010 AD1007:AD1010 AB1005:AD1006 AB1009:AC1010" name="Rango1_90"/>
    <protectedRange sqref="C1005:C1007" name="Diligenciar_6_11"/>
    <protectedRange sqref="B1006" name="Diligenciar_6_1_4"/>
    <protectedRange sqref="B1005" name="Diligenciar_2_4_1_3"/>
    <protectedRange sqref="E1005" name="Diligenciar_6_3_1"/>
    <protectedRange sqref="E1006" name="Diligenciar_2_4_3"/>
    <protectedRange sqref="AE1005:AE1006 L1005:L1010" name="Diligenciar_2_4_4_3"/>
    <protectedRange sqref="N1005:N1010" name="Diligenciar_2_4_5_1"/>
    <protectedRange sqref="R1006:R1010" name="Diligenciar_2_4_9_1"/>
    <protectedRange sqref="S1005:S1010" name="Diligenciar_2_4_10_1"/>
    <protectedRange sqref="T1006" name="Diligenciar_2_4_11_1"/>
    <protectedRange sqref="C1009:C1010" name="Diligenciar_2_1_2_3"/>
    <protectedRange sqref="E1009:E1010" name="Diligenciar_2_1_2_2_1"/>
    <protectedRange sqref="D1009:D1010" name="Diligenciar_6_2_1"/>
    <protectedRange sqref="T1009:T1010" name="Diligenciar_2_1_2_12_1"/>
    <protectedRange sqref="AG1006 AG1009:AG1010" name="Diligenciar_2_4_12"/>
    <protectedRange sqref="U1007:Z1007 A1007 G1007 AF1007 AB1007:AC1007" name="Rango1_1_1_2_1"/>
    <protectedRange sqref="B1007" name="Diligenciar_2_4_1_2_2_1"/>
    <protectedRange sqref="E1007" name="Diligenciar_2_4_3_2_2"/>
    <protectedRange sqref="AE1007" name="Diligenciar_2_4_4_2_2"/>
    <protectedRange sqref="T1007" name="Diligenciar_2_4_11_2_2_1"/>
    <protectedRange sqref="AG1007" name="Diligenciar_2_4_12_1_1_2"/>
    <protectedRange sqref="U1008:Z1008 A1008 G1008 AF1008 AB1008:AC1008" name="Rango1_2_2_11"/>
    <protectedRange sqref="C1008" name="Diligenciar_6_5_2_1"/>
    <protectedRange sqref="B1008" name="Diligenciar_2_4_1_1_1_2"/>
    <protectedRange sqref="E1008" name="Diligenciar_6_3_2_2"/>
    <protectedRange sqref="AE1008" name="Diligenciar_2_4_4_1_1_2"/>
    <protectedRange sqref="T1008" name="Diligenciar_2_4_11_1_1_2_1"/>
    <protectedRange sqref="AG1008" name="Diligenciar_2_4_12_2_2"/>
    <protectedRange sqref="AG1005" name="Diligenciar_2_4_12_2"/>
    <protectedRange sqref="G1013" name="Rango1_5_28"/>
    <protectedRange sqref="J1013:N1013 F1013" name="Rango1_6_26"/>
    <protectedRange sqref="V1013:Z1013 F1013 A1013 AB1013:AF1013" name="Rango1_3_2_3"/>
    <protectedRange sqref="P1013" name="Diligenciar_2_1_2_5_2_1_1"/>
    <protectedRange sqref="AG1013" name="Diligenciar_2_4_12_3_1"/>
    <protectedRange sqref="J1013 M1013" name="Diligenciar_5_1_1_14_2_1_1"/>
    <protectedRange sqref="V1011:Z1011 AB1011:AF1011" name="Rango1_9_11"/>
    <protectedRange sqref="AF1011 A1011 E1011:K1011 M1011:O1011 V1011:Z1011 AB1011:AD1011" name="Rango1_2_3_9"/>
    <protectedRange sqref="C1011" name="Diligenciar_2_5_6_2_1"/>
    <protectedRange sqref="D1011" name="Diligenciar_6_2_2_2"/>
    <protectedRange sqref="AG1011" name="Diligenciar_2_4_12_2_3"/>
    <protectedRange sqref="B1011" name="Diligenciar_3_1_2_2_2"/>
    <protectedRange sqref="P1011:R1011 P1028:R1028" name="Diligenciar_2_5_2_2_2_1"/>
    <protectedRange sqref="S1011 S1028" name="Diligenciar_2_5_3_2_2_1"/>
    <protectedRange sqref="T1011 T1028" name="Diligenciar_2_5_4_2_2_1"/>
    <protectedRange sqref="U1005" name="Rango1_1_32"/>
    <protectedRange sqref="U1018:Z1018 J1018:K1018 M1018 V1023:Z1023 AF1018 J1023:N1023 A1018:A1028 F1023:F1028 G1018:G1028 J1024:K1028 AB1018:AD1018 AB1023:AF1023" name="Rango1_2_66"/>
    <protectedRange sqref="E1018" name="Diligenciar_2_4_3_2"/>
    <protectedRange sqref="AE1018 L1018" name="Diligenciar_2_4_4_2_1"/>
    <protectedRange sqref="N1018" name="Diligenciar_2_4_5_2_1"/>
    <protectedRange sqref="E1023" name="Diligenciar_2_1_2_2_3"/>
    <protectedRange sqref="O1023" name="Diligenciar_2_1_2_3_3_1"/>
    <protectedRange sqref="P1023" name="Diligenciar_2_1_2_10_5_1"/>
    <protectedRange sqref="AG1018:AG1023 AG1028" name="Diligenciar_2_4_12_5"/>
    <protectedRange sqref="M1019:M1020 U1019:Z1020 J1019:K1020 AF1019:AF1022 AF1028 AB1019:AD1020" name="Rango1_1_1_2_2_1"/>
    <protectedRange sqref="E1019:E1022" name="Diligenciar_2_4_3_2_2_2"/>
    <protectedRange sqref="L1019:L1020 AE1019:AE1020" name="Diligenciar_2_4_4_2_2_2_1"/>
    <protectedRange sqref="N1019:N1020" name="Diligenciar_2_4_5_2_2_2_1"/>
    <protectedRange sqref="Q1019:Q1020" name="Diligenciar_2_4_8_2_2_2_1"/>
    <protectedRange sqref="S1019:S1020" name="Diligenciar_2_4_10_2_2_2_1"/>
    <protectedRange sqref="T1019:T1020" name="Diligenciar_2_4_11_2_2_2_1"/>
    <protectedRange sqref="M1021:M1022 U1021:Z1022 J1021:K1022 M1024:M1026 U1024:U1026 AB1021:AD1022" name="Rango1_2_2_2_3"/>
    <protectedRange sqref="B1021:B1022" name="Diligenciar_2_4_1_1_1_2_2_1"/>
    <protectedRange sqref="L1021:L1022 AE1021:AE1022 L1024:L1026" name="Diligenciar_2_4_4_1_1_2_2_1"/>
    <protectedRange sqref="N1021:N1022 N1024:N1026" name="Diligenciar_2_4_5_1_1_2_2_1"/>
    <protectedRange sqref="C1018" name="Diligenciar_6_5_2_1_1_1"/>
    <protectedRange sqref="B1018 B1024:B1026" name="Diligenciar_2_4_1_1_1_2_1_2_1"/>
    <protectedRange sqref="B1019:B1020" name="Rango1_5_2_3"/>
    <protectedRange sqref="R1023" name="Diligenciar_2_1_2_8_4_1_1"/>
    <protectedRange sqref="Q1023" name="Diligenciar_2_1_2_10_4_2_1"/>
    <protectedRange sqref="S1023" name="Diligenciar_2_1_2_11_4_1_1"/>
    <protectedRange sqref="T1023" name="Diligenciar_2_1_2_12_4_1_1"/>
    <protectedRange sqref="C1019:C1020" name="Diligenciar_2_1_2_4_1_1"/>
    <protectedRange sqref="W1014:Z1014 P1015:Q1015 A1014:E1014 J1014:T1014 E1015 Q1016:T1016 A1017 M1017 AC1017:AD1017 A1015:B1016 AB1014:AG1016 J1015:J1017 G1014:G1017 D1015:D1017" name="Diligenciar_5_1_1_13_1"/>
    <protectedRange sqref="M1012:N1012 G1012 J1012:K1012" name="Rango1_3_29"/>
    <protectedRange sqref="R1012" name="Diligenciar_2_1_2_8_2_1"/>
    <protectedRange sqref="S1012" name="Diligenciar_2_1_2_11_2_1"/>
    <protectedRange sqref="A1012 V1012:Z1012 AB1012:AD1012" name="Rango1_3_3_2"/>
    <protectedRange sqref="A1012 F1012 V1012:Z1012 AB1012:AD1012" name="Rango1_4_30"/>
    <protectedRange sqref="P1012" name="Diligenciar_2_1_2_5_3_1"/>
    <protectedRange sqref="Q1012" name="Diligenciar_2_1_2_10_3_1"/>
    <protectedRange sqref="T1012" name="Diligenciar_2_1_2_12_3_1"/>
    <protectedRange sqref="AE1012:AG1012 L1012" name="Diligenciar_2_1_1_4"/>
    <protectedRange sqref="H1031 A1029:Z1030 A1157:Z1184 H1033:H1156 A1031:G1156 I1031:Z1156 AB1029:AG1184" name="Rango1_91"/>
    <protectedRange sqref="A1193:B1194 G1213:G1221 H1213:K1214 A1196:K1211 C1213:F1213 A1212:B1213 C1212:K1212 A1192:K1192 W1186:W1187 T1203:V1203 V1204:V1214 V1195:V1202 S1185:W1185 L1192:S1194 A1185:R1187 T1188:V1194 W1189:W1214 A1188:S1191 S1186:U1187 X1185:Z1214 L1196:S1214 A1195:S1195 AB1185:AG1221 H1215:Z1221 A1214:F1221" name="Rango1_92"/>
    <protectedRange sqref="D1193:E1193 G1193:K1193 C1194:K1194" name="Rango1_10_13"/>
    <protectedRange sqref="C1193" name="Rango1_2_2_12"/>
    <protectedRange sqref="F1193" name="Rango1_3_2_4"/>
    <protectedRange sqref="T1201:U1201" name="Rango1_1_33"/>
    <protectedRange sqref="T1202:U1202" name="Rango1_2_67"/>
    <protectedRange sqref="T1196:U1198 T1205:U1208" name="Rango1_3_30"/>
    <protectedRange sqref="T1209:U1213" name="Rango1_11_7"/>
    <protectedRange sqref="T1199:U1199" name="Rango1_15_6"/>
    <protectedRange sqref="T1200:U1200 T1204:U1204" name="Rango1_16_9"/>
    <protectedRange sqref="T1214:U1214 T1195:U1195" name="Rango1_17_7"/>
    <protectedRange sqref="B1222:U1222 D1223:D1227 D1229:D1230" name="Rango1_2_1"/>
    <protectedRange sqref="X1222:Y1222" name="Diligenciar_1"/>
    <protectedRange sqref="A1222:A1225 A1227:A1229" name="Rango1_5_1"/>
    <protectedRange algorithmName="SHA-512" hashValue="49/yl+GTMlRN3FloWoyBL3IsXrYzEo95h5eEgXs/T6SxYAwuSo+Ndqxkist3BnknjOR8ERS4BgA76v7mpDBZcA==" saltValue="JvzRIA9SAjvsZX2GnV6n2A==" spinCount="100000" sqref="AH1222:AH1225 AH1227:AH1229" name="Rango7_2"/>
    <protectedRange sqref="AH1222:AH1225 AH1227:AH1229" name="Diligenciar_1_2"/>
    <protectedRange sqref="C1226" name="Rango1_2_2"/>
    <protectedRange sqref="B1226" name="Diligenciar_2_1_1"/>
    <protectedRange sqref="A1226" name="Rango1_5_2"/>
    <protectedRange sqref="E1226" name="Rango1_2_3"/>
    <protectedRange sqref="F1226 F1229" name="Rango1_2_4"/>
    <protectedRange sqref="G1226" name="Rango1_2_5"/>
    <protectedRange algorithmName="SHA-512" hashValue="49/yl+GTMlRN3FloWoyBL3IsXrYzEo95h5eEgXs/T6SxYAwuSo+Ndqxkist3BnknjOR8ERS4BgA76v7mpDBZcA==" saltValue="JvzRIA9SAjvsZX2GnV6n2A==" spinCount="100000" sqref="AH1226" name="Rango7_1_1"/>
    <protectedRange sqref="AH1226" name="Diligenciar_4_2"/>
    <protectedRange sqref="AF1231:AF1237 S1231:S1237 AB1231:AD1237 D1231:D1237 V1231:Z1237 F1231:F1237 A1231:A1237 P1231:P1237" name="Rango1"/>
    <protectedRange sqref="B1232:B1233" name="Diligenciar"/>
    <protectedRange sqref="C1232:C1233" name="Diligenciar_1_1"/>
    <protectedRange sqref="B1231 B1234:B1235" name="Diligenciar_2"/>
    <protectedRange sqref="C1231 C1234:C1235" name="Diligenciar_1_1_1"/>
    <protectedRange algorithmName="SHA-512" hashValue="49/yl+GTMlRN3FloWoyBL3IsXrYzEo95h5eEgXs/T6SxYAwuSo+Ndqxkist3BnknjOR8ERS4BgA76v7mpDBZcA==" saltValue="JvzRIA9SAjvsZX2GnV6n2A==" spinCount="100000" sqref="E1232" name="Rango7_3"/>
    <protectedRange sqref="E1232:E1233" name="Diligenciar_3"/>
    <protectedRange sqref="G1231:G1237" name="Rango1_2_6"/>
    <protectedRange sqref="J1231:J1237" name="Rango1_4_1"/>
    <protectedRange sqref="K1231:K1237" name="Rango1_5_3"/>
    <protectedRange algorithmName="SHA-512" hashValue="49/yl+GTMlRN3FloWoyBL3IsXrYzEo95h5eEgXs/T6SxYAwuSo+Ndqxkist3BnknjOR8ERS4BgA76v7mpDBZcA==" saltValue="JvzRIA9SAjvsZX2GnV6n2A==" spinCount="100000" sqref="L1231 L1233:L1237" name="Rango7_6"/>
    <protectedRange sqref="L1232" name="Diligenciar_5"/>
    <protectedRange algorithmName="SHA-512" hashValue="49/yl+GTMlRN3FloWoyBL3IsXrYzEo95h5eEgXs/T6SxYAwuSo+Ndqxkist3BnknjOR8ERS4BgA76v7mpDBZcA==" saltValue="JvzRIA9SAjvsZX2GnV6n2A==" spinCount="100000" sqref="M1231 M1233:M1237 O1237" name="Rango7_7"/>
    <protectedRange sqref="M1232" name="Diligenciar_6"/>
    <protectedRange algorithmName="SHA-512" hashValue="49/yl+GTMlRN3FloWoyBL3IsXrYzEo95h5eEgXs/T6SxYAwuSo+Ndqxkist3BnknjOR8ERS4BgA76v7mpDBZcA==" saltValue="JvzRIA9SAjvsZX2GnV6n2A==" spinCount="100000" sqref="N1231 N1233:N1237" name="Rango7_8"/>
    <protectedRange sqref="N1231:N1237" name="Diligenciar_7"/>
    <protectedRange sqref="O1231:O1236" name="Diligenciar_8_2"/>
    <protectedRange sqref="U1236:U1237 Q1231:Q1237" name="Diligenciar_10"/>
    <protectedRange sqref="R1231:R1237" name="Diligenciar_11"/>
    <protectedRange sqref="T1231:T1237" name="Diligenciar_12_1"/>
    <protectedRange algorithmName="SHA-512" hashValue="49/yl+GTMlRN3FloWoyBL3IsXrYzEo95h5eEgXs/T6SxYAwuSo+Ndqxkist3BnknjOR8ERS4BgA76v7mpDBZcA==" saltValue="JvzRIA9SAjvsZX2GnV6n2A==" spinCount="100000" sqref="U1231:U1235" name="Rango7_14"/>
    <protectedRange sqref="AE1231:AE1237" name="Diligenciar_13"/>
    <protectedRange sqref="AG1231:AG1237" name="Diligenciar_13_1"/>
    <protectedRange algorithmName="SHA-512" hashValue="49/yl+GTMlRN3FloWoyBL3IsXrYzEo95h5eEgXs/T6SxYAwuSo+Ndqxkist3BnknjOR8ERS4BgA76v7mpDBZcA==" saltValue="JvzRIA9SAjvsZX2GnV6n2A==" spinCount="100000" sqref="E1231 E1235:E1237" name="Rango7_3_1_1"/>
    <protectedRange sqref="E1231 E1234:E1237" name="Diligenciar_3_1_1"/>
    <protectedRange sqref="H1242:K1243 AE1242:AF1243 AB1242:AC1243 A1242:A1243 F1242:F1243 P1242:R1243 T1242:Z1243 C1242:D1243" name="Rango1_1"/>
    <protectedRange sqref="D1244:R1244 C1245:R1245 L1242:O1243 B1242:B1243 E1242:E1243 G1242:G1243 B1238:T1239 C1240:R1241" name="Rango1_2_7"/>
    <protectedRange sqref="W1238:X1239" name="Diligenciar_1_3"/>
    <protectedRange sqref="B1240:B1241" name="Diligenciar_2_1"/>
    <protectedRange sqref="W1244:Y1245 T1244:T1245 W1240:Y1241 S1240:T1241 S1242:S1244" name="Diligenciar_3_1_2"/>
    <protectedRange sqref="B1244" name="Diligenciar_5_1"/>
    <protectedRange sqref="C1244" name="Diligenciar_6_1"/>
    <protectedRange sqref="A1238:A1241 A1244:A1245" name="Rango1_5_4"/>
    <protectedRange sqref="AE1244" name="Diligenciar_4_1_1"/>
    <protectedRange algorithmName="SHA-512" hashValue="49/yl+GTMlRN3FloWoyBL3IsXrYzEo95h5eEgXs/T6SxYAwuSo+Ndqxkist3BnknjOR8ERS4BgA76v7mpDBZcA==" saltValue="JvzRIA9SAjvsZX2GnV6n2A==" spinCount="100000" sqref="AG1238:AG1239" name="Rango7_2_1"/>
    <protectedRange sqref="AG1238:AG1239" name="Diligenciar_1_2_1"/>
    <protectedRange algorithmName="SHA-512" hashValue="49/yl+GTMlRN3FloWoyBL3IsXrYzEo95h5eEgXs/T6SxYAwuSo+Ndqxkist3BnknjOR8ERS4BgA76v7mpDBZcA==" saltValue="JvzRIA9SAjvsZX2GnV6n2A==" spinCount="100000" sqref="AG1240:AG1244" name="Rango7_1_1_1"/>
    <protectedRange sqref="AG1240:AG1244" name="Diligenciar_4_2_1"/>
    <protectedRange sqref="H1270:W1272 H1268:X1269 H1267:W1267 H1266:X1266 J1273:R1273 T1273:X1273 M1274:M1275 V1274:X1274 A1273:F1274 A1275:B1275 V1276:W1276 V1275 V1277:V1283 Y1266:Z1279 AB1280:AH1280 Y1281:Z1283 R1280 Y1280 AB1275:AG1279 H1274:K1276 X1275:X1283 A1276:A1283 D1275:F1283 G1273:G1283 J1277:K1283 AB1281:AG1283 AB1246:AH1274 A1246:Z1265 A1266:G1272" name="Rango1_3"/>
    <protectedRange sqref="X1270" name="Rango1_2_8"/>
    <protectedRange sqref="X1271" name="Rango1_3_1"/>
    <protectedRange sqref="X1272" name="Rango1_4_2"/>
    <protectedRange sqref="C1279" name="Rango1_1_1"/>
    <protectedRange sqref="L1281:L1282 L1279 L1277" name="Rango7_17_1_2_1"/>
    <protectedRange sqref="P1278 P1280" name="Rango7_1"/>
    <protectedRange sqref="P1278 P1280" name="Rango4_1"/>
    <protectedRange sqref="AH1282:AH1283" name="Rango7_3_1_1_1"/>
    <protectedRange sqref="AH1282:AH1283" name="Diligenciar_4_1_1_1"/>
    <protectedRange sqref="AH1281" name="Rango7_3_1_1_1_1"/>
    <protectedRange sqref="AH1281" name="Diligenciar_4_1_1_1_1"/>
    <protectedRange sqref="AF1296:AF1303 A1303 D1303 A1302:E1302 G1302 J1302 V1285:Z1285 F1284:G1284 A1285:G1285 A1286:C1286 E1286:G1286 V1286 Y1286 A1293:C1293 P1293:P1294 Y1293 A1284:D1284 E1293:G1293 A1294:G1294 V1294:Z1294 P1288:P1289 J1296:K1301 A1296:G1301 V1296:Z1302 A1287:G1292 AF1284:AF1294 J1285:K1294 V1287:Z1290 V1292:Z1292 AC1293:AD1293 Y1291:Z1291 AD1284:AD1285 AB1294:AD1294 AB1296:AD1302 AB1286:AD1292" name="Rango1_6"/>
    <protectedRange algorithmName="SHA-512" hashValue="49/yl+GTMlRN3FloWoyBL3IsXrYzEo95h5eEgXs/T6SxYAwuSo+Ndqxkist3BnknjOR8ERS4BgA76v7mpDBZcA==" saltValue="JvzRIA9SAjvsZX2GnV6n2A==" spinCount="100000" sqref="N1297:O1297 L1297:L1301 O1289 L1284:N1284 AE1291:AE1292 L1285:O1288 L1289:N1293 O1295" name="Rango7_2_2"/>
    <protectedRange sqref="N1285:O1288 N1297:O1297 O1289 N1284 N1289:N1293 O1295" name="Diligenciar_1_4"/>
    <protectedRange sqref="AE1286:AE1287" name="Diligenciar_6_2"/>
    <protectedRange algorithmName="SHA-512" hashValue="49/yl+GTMlRN3FloWoyBL3IsXrYzEo95h5eEgXs/T6SxYAwuSo+Ndqxkist3BnknjOR8ERS4BgA76v7mpDBZcA==" saltValue="JvzRIA9SAjvsZX2GnV6n2A==" spinCount="100000" sqref="AG1296:AG1302 AG1284:AG1294" name="Rango7_9"/>
    <protectedRange sqref="AG1296:AG1302 AG1284:AG1294" name="Diligenciar_10_1"/>
    <protectedRange sqref="P1307 V1304:Z1304 AB1304:AC1304 J1304:K1304 A1304:G1304 AF1304 V1308:W1308 Y1308:Z1308 W1307:Z1307 AB1307 J1307:K1308 A1307:G1308 AF1307:AF1308 AD1307 AB1308:AD1308" name="Rango1_2_9"/>
    <protectedRange algorithmName="SHA-512" hashValue="49/yl+GTMlRN3FloWoyBL3IsXrYzEo95h5eEgXs/T6SxYAwuSo+Ndqxkist3BnknjOR8ERS4BgA76v7mpDBZcA==" saltValue="JvzRIA9SAjvsZX2GnV6n2A==" spinCount="100000" sqref="AG1304:AG1308" name="Rango7_9_2"/>
    <protectedRange sqref="AG1304:AG1308" name="Diligenciar_10_2"/>
    <protectedRange sqref="B1303:C1303 E1303:Z1303 F1302 K1302:N1302 AG1303 AB1303:AE1303" name="Rango1_3_3"/>
    <protectedRange sqref="W1284" name="Rango1_1_2"/>
    <protectedRange sqref="X1284 X1308" name="Rango1_4_3"/>
    <protectedRange sqref="Y1284" name="Rango1_5_5"/>
    <protectedRange sqref="Z1284" name="Rango1_6_1"/>
    <protectedRange sqref="AB1284:AB1285" name="Rango1_7"/>
    <protectedRange sqref="AC1284:AC1285" name="Rango1_8"/>
    <protectedRange sqref="D1286" name="Rango1_9"/>
    <protectedRange sqref="W1286" name="Rango1_10_1"/>
    <protectedRange sqref="X1286" name="Rango1_11"/>
    <protectedRange sqref="Z1286" name="Rango1_13"/>
    <protectedRange sqref="D1293" name="Rango1_14"/>
    <protectedRange sqref="V1293" name="Rango1_16"/>
    <protectedRange sqref="W1293" name="Rango1_17"/>
    <protectedRange sqref="X1293" name="Rango1_18"/>
    <protectedRange sqref="Z1293" name="Rango1_19"/>
    <protectedRange sqref="AB1293" name="Rango1_20"/>
    <protectedRange sqref="V1291" name="Rango1_21"/>
    <protectedRange sqref="W1291" name="Rango1_22"/>
    <protectedRange sqref="X1291" name="Rango1_24"/>
    <protectedRange sqref="P1295 J1295:K1295 A1295:G1295 V1295:Z1295 AF1295 AB1295:AD1295" name="Rango1_12"/>
    <protectedRange algorithmName="SHA-512" hashValue="49/yl+GTMlRN3FloWoyBL3IsXrYzEo95h5eEgXs/T6SxYAwuSo+Ndqxkist3BnknjOR8ERS4BgA76v7mpDBZcA==" saltValue="JvzRIA9SAjvsZX2GnV6n2A==" spinCount="100000" sqref="L1295:N1295" name="Rango7_2_1_1"/>
    <protectedRange sqref="N1295" name="Diligenciar_1_1_2"/>
    <protectedRange algorithmName="SHA-512" hashValue="49/yl+GTMlRN3FloWoyBL3IsXrYzEo95h5eEgXs/T6SxYAwuSo+Ndqxkist3BnknjOR8ERS4BgA76v7mpDBZcA==" saltValue="JvzRIA9SAjvsZX2GnV6n2A==" spinCount="100000" sqref="AG1295" name="Rango7_9_1"/>
    <protectedRange sqref="AG1295" name="Diligenciar_10_1_1"/>
    <protectedRange sqref="A1309:A1446 AC1309:AD1445 AF1309:AG1445" name="Rango1_15"/>
    <protectedRange sqref="Q1309:R1437 Q1438:Q1442 S1438:T1442 P1309:P1445 F1309:F1445" name="Diligenciar_2_2"/>
    <protectedRange sqref="G1309:G1446" name="Diligenciar_1_1_2_1"/>
    <protectedRange sqref="E1446" name="Diligenciar_2_1_2"/>
    <protectedRange sqref="F1446" name="Diligenciar_2_2_1"/>
    <protectedRange sqref="F1446" name="Diligenciar_1_1_2_1_1"/>
    <protectedRange sqref="V1446:X1446 AC1446:AD1446" name="Rango1_1_3"/>
    <protectedRange algorithmName="SHA-512" hashValue="49/yl+GTMlRN3FloWoyBL3IsXrYzEo95h5eEgXs/T6SxYAwuSo+Ndqxkist3BnknjOR8ERS4BgA76v7mpDBZcA==" saltValue="JvzRIA9SAjvsZX2GnV6n2A==" spinCount="100000" sqref="J1446" name="Rango7_2_3"/>
    <protectedRange sqref="J1446 S1446:T1446 P1446:Q1446" name="Diligenciar_2_3"/>
    <protectedRange algorithmName="SHA-512" hashValue="49/yl+GTMlRN3FloWoyBL3IsXrYzEo95h5eEgXs/T6SxYAwuSo+Ndqxkist3BnknjOR8ERS4BgA76v7mpDBZcA==" saltValue="JvzRIA9SAjvsZX2GnV6n2A==" spinCount="100000" sqref="K1446" name="Rango7_1_1_2"/>
    <protectedRange sqref="K1446" name="Diligenciar_1_1_2_2"/>
    <protectedRange algorithmName="SHA-512" hashValue="49/yl+GTMlRN3FloWoyBL3IsXrYzEo95h5eEgXs/T6SxYAwuSo+Ndqxkist3BnknjOR8ERS4BgA76v7mpDBZcA==" saltValue="JvzRIA9SAjvsZX2GnV6n2A==" spinCount="100000" sqref="AF1446" name="Rango7_3_2"/>
    <protectedRange sqref="AF1446" name="Diligenciar_3_2"/>
    <protectedRange sqref="AB1446" name="Rango1_7_1"/>
    <protectedRange sqref="A1447 V1448:Z1461 N1448:N1461 A1448:B1461 AB1448:AE1461 J1448:L1461 G1447:G1461" name="Rango1_23"/>
    <protectedRange algorithmName="SHA-512" hashValue="49/yl+GTMlRN3FloWoyBL3IsXrYzEo95h5eEgXs/T6SxYAwuSo+Ndqxkist3BnknjOR8ERS4BgA76v7mpDBZcA==" saltValue="JvzRIA9SAjvsZX2GnV6n2A==" spinCount="100000" sqref="C1447:C1456" name="Rango7_8_1"/>
    <protectedRange sqref="C1447:C1456" name="Diligenciar_5_2"/>
    <protectedRange algorithmName="SHA-512" hashValue="49/yl+GTMlRN3FloWoyBL3IsXrYzEo95h5eEgXs/T6SxYAwuSo+Ndqxkist3BnknjOR8ERS4BgA76v7mpDBZcA==" saltValue="JvzRIA9SAjvsZX2GnV6n2A==" spinCount="100000" sqref="D1447:D1458" name="Rango7_12"/>
    <protectedRange sqref="D1447:D1458" name="Diligenciar_9"/>
    <protectedRange algorithmName="SHA-512" hashValue="49/yl+GTMlRN3FloWoyBL3IsXrYzEo95h5eEgXs/T6SxYAwuSo+Ndqxkist3BnknjOR8ERS4BgA76v7mpDBZcA==" saltValue="JvzRIA9SAjvsZX2GnV6n2A==" spinCount="100000" sqref="E1447:E1456" name="Rango7_13_1"/>
    <protectedRange sqref="E1447:E1456" name="Diligenciar_10_3"/>
    <protectedRange algorithmName="SHA-512" hashValue="49/yl+GTMlRN3FloWoyBL3IsXrYzEo95h5eEgXs/T6SxYAwuSo+Ndqxkist3BnknjOR8ERS4BgA76v7mpDBZcA==" saltValue="JvzRIA9SAjvsZX2GnV6n2A==" spinCount="100000" sqref="F1447:F1456" name="Rango7_16"/>
    <protectedRange sqref="F1447:F1456" name="Diligenciar_13_2"/>
    <protectedRange algorithmName="SHA-512" hashValue="49/yl+GTMlRN3FloWoyBL3IsXrYzEo95h5eEgXs/T6SxYAwuSo+Ndqxkist3BnknjOR8ERS4BgA76v7mpDBZcA==" saltValue="JvzRIA9SAjvsZX2GnV6n2A==" spinCount="100000" sqref="H1447:H1456" name="Rango7_23"/>
    <protectedRange algorithmName="SHA-512" hashValue="49/yl+GTMlRN3FloWoyBL3IsXrYzEo95h5eEgXs/T6SxYAwuSo+Ndqxkist3BnknjOR8ERS4BgA76v7mpDBZcA==" saltValue="JvzRIA9SAjvsZX2GnV6n2A==" spinCount="100000" sqref="I1447:I1456" name="Rango7_24"/>
    <protectedRange algorithmName="SHA-512" hashValue="49/yl+GTMlRN3FloWoyBL3IsXrYzEo95h5eEgXs/T6SxYAwuSo+Ndqxkist3BnknjOR8ERS4BgA76v7mpDBZcA==" saltValue="JvzRIA9SAjvsZX2GnV6n2A==" spinCount="100000" sqref="M1447:M1456" name="Rango7_29"/>
    <protectedRange algorithmName="SHA-512" hashValue="49/yl+GTMlRN3FloWoyBL3IsXrYzEo95h5eEgXs/T6SxYAwuSo+Ndqxkist3BnknjOR8ERS4BgA76v7mpDBZcA==" saltValue="JvzRIA9SAjvsZX2GnV6n2A==" spinCount="100000" sqref="O1447:O1455" name="Rango7_32"/>
    <protectedRange sqref="O1447:O1455" name="Diligenciar_24"/>
    <protectedRange algorithmName="SHA-512" hashValue="49/yl+GTMlRN3FloWoyBL3IsXrYzEo95h5eEgXs/T6SxYAwuSo+Ndqxkist3BnknjOR8ERS4BgA76v7mpDBZcA==" saltValue="JvzRIA9SAjvsZX2GnV6n2A==" spinCount="100000" sqref="Q1459:S1461 Q1457:U1458 P1447:U1456" name="Rango7_36"/>
    <protectedRange sqref="Q1457:T1458 Q1459:S1461 P1447:T1456" name="Diligenciar_28"/>
    <protectedRange algorithmName="SHA-512" hashValue="49/yl+GTMlRN3FloWoyBL3IsXrYzEo95h5eEgXs/T6SxYAwuSo+Ndqxkist3BnknjOR8ERS4BgA76v7mpDBZcA==" saltValue="JvzRIA9SAjvsZX2GnV6n2A==" spinCount="100000" sqref="AG1457:AG1461 AF1447:AH1456" name="Rango7_37"/>
    <protectedRange sqref="AG1457:AG1461 AG1447:AH1456" name="Diligenciar_29"/>
    <protectedRange sqref="V1477:Z1477 AB1477:AC1477 V1475:Z1475 AB1475:AC1475 V1462:Z1465 AB1462:AC1465 AB1467:AC1467 V1467:Z1467 AB1469:AC1472 V1469:Z1472" name="Rango1_25"/>
    <protectedRange sqref="AC1466 AC1476" name="Rango1_5_6"/>
    <protectedRange sqref="C1470:C1472" name="Diligenciar_2_2_2"/>
    <protectedRange sqref="A1462:A1464 AD1462:AG1464 F1462:U1464" name="Rango1_6_2"/>
    <protectedRange sqref="D1462:E1463" name="Diligenciar_6_2_1_1"/>
    <protectedRange sqref="B1462:C1463" name="Diligenciar_2_2_1_2"/>
    <protectedRange sqref="D1464:E1464" name="Diligenciar_7_2"/>
    <protectedRange sqref="B1464:C1464" name="Diligenciar_2_2_1_2_1"/>
    <protectedRange sqref="AD1476 AB1466 F1465:U1465 A1465:A1467 F1466:Z1466 F1467:U1467 AD1465:AG1467 A1469 F1469:U1469 AD1469:AG1469" name="Rango1_8_1"/>
    <protectedRange sqref="D1466:D1467 D1469" name="Diligenciar_6_2_2"/>
    <protectedRange sqref="D1465:E1465 E1467" name="Diligenciar_12_1_1"/>
    <protectedRange sqref="B1465:C1465" name="Diligenciar_2_5_1"/>
    <protectedRange sqref="E1466 E1469" name="Diligenciar_6_6_1"/>
    <protectedRange sqref="B1466:C1467 B1469:C1469" name="Diligenciar_2_1_5"/>
    <protectedRange sqref="AG1477 AD1475:AG1475 AD1477:AE1477 A1470:A1472 A1475:A1477 AE1470:AG1472 G1475:G1477 J1475:K1477 F1470:U1470 O1477:U1477 O1475:T1476 F1471:K1472 O1471:U1472 L1471:N1477" name="Rango1_10_2"/>
    <protectedRange sqref="AD1470:AD1472" name="Diligenciar_9_3"/>
    <protectedRange sqref="AF1477" name="Diligenciar_5_3_2"/>
    <protectedRange sqref="D1470:E1472" name="Diligenciar_21_2"/>
    <protectedRange sqref="B1470:B1472" name="Diligenciar_2_9_2"/>
    <protectedRange sqref="B1475:B1477" name="Diligenciar_3_1_4"/>
    <protectedRange sqref="V1476:Z1476" name="Rango1_1_4"/>
    <protectedRange sqref="AB1476" name="Rango1_3_4"/>
    <protectedRange sqref="AB1473:AC1474 V1473:Z1474" name="Rango1_7_2"/>
    <protectedRange sqref="A1473:A1474 F1475:F1477 F1473:K1474 O1473:U1474" name="Rango1_10_1_1"/>
    <protectedRange sqref="D1473:E1474" name="Diligenciar_12_2_1"/>
    <protectedRange sqref="B1473:C1474" name="Diligenciar_2_4_4_1"/>
    <protectedRange sqref="AD1473:AG1474" name="Rango1_2_6_1"/>
    <protectedRange sqref="AB1468:AC1468 V1468:Z1468" name="Rango1_13_1"/>
    <protectedRange sqref="A1468 AD1468:AG1468 F1468:U1468" name="Rango1_8_1_1_1"/>
    <protectedRange sqref="D1468" name="Diligenciar_6_2_1_2"/>
    <protectedRange sqref="E1468" name="Diligenciar_6_6_1_1"/>
    <protectedRange sqref="B1468:C1468" name="Diligenciar_2_1_5_4_1"/>
    <protectedRange sqref="D1559:Z1559 A1531:B1533 P1539:Z1539 A1539:N1539 D1533:Z1533 AB1559:AC1559 D1531:H1532 I1531:S1531 I1532:P1532 U1530:Z1532 D1530:P1530 AE1506 B1506 B1530 A1559:B1559 D1506:P1506 A1516 A1543:A1546 A1549 AE1559:AG1559 A1540 U1506:Z1506 AB1506:AC1506 AB1530:AG1533 AB1539:AG1539" name="Rango1_26"/>
    <protectedRange sqref="E1544 J1544:K1544 N1546:O1546 D1522 G1544 C1546:L1546 D1531 C1524:F1525 C1512:F1512 N1523:O1523 N1542:O1543 C1542:L1543 C1523:L1523 E1498 G1485:K1485 G1488:K1489 G1486:H1487 J1486:K1487 G1491:K1491 G1490:H1490 J1490:K1490 G1497:K1498 D1497:E1497 G1492:H1495 D1521:E1521 B1515:K1515 G1478:K1482 G1499:H1499 J1499:K1499 D1507:E1507 G1507:K1507 G1521:K1522 J1492:K1495 D1478:E1495 G1500:K1503 D1499:E1503 J1508:L1508 J1483:K1484 G1483:H1484 D1519:E1519 G1519:K1519 D1511:E1511 G1511:K1511 C1508 N1508:O1510 C1509:L1510" name="Rango1_15_1"/>
    <protectedRange sqref="B1542:B1544 B1546 B1505 B1507:B1512 B1521:B1525 B1497:B1503 B1478:B1493 B1519 B1495" name="Rango1_1_5"/>
    <protectedRange sqref="C1544 C1505 C1507 C1521:C1522 C1497:C1503 C1519 C1511 C1478:C1495" name="Rango1_2_4_1"/>
    <protectedRange sqref="H1544:I1544 F1544 F1499:F1503 F1507 F1521:F1522 F1497 F1519 F1511 F1478:F1495" name="Rango1_3_4_1"/>
    <protectedRange sqref="L1519 L1544 L1521 L1497:L1502 L1511 L1478:L1495" name="Rango1_4_4"/>
    <protectedRange sqref="M1546 M1542:M1544 M1507:M1511 M1521:M1523 M1497:M1503 M1519 M1478:M1495" name="Rango1_5_4_1"/>
    <protectedRange sqref="N1544 N1507 N1521:N1522 N1497:N1503 N1519 N1511 N1478:N1495" name="Rango1_6_4"/>
    <protectedRange sqref="O1544 O1507 O1521:O1522 O1497:O1503 O1519 O1511 O1478:O1495" name="Rango1_7_4_1"/>
    <protectedRange sqref="E1522" name="Rango1_9_4_1"/>
    <protectedRange sqref="L1503 L1522 L1515:O1515 C1512:O1512 C1524:O1524 J1525:O1525 C1525 E1525:G1525 L1507" name="Rango1_10_4"/>
    <protectedRange sqref="J1567:Z1567 D1567:G1567 D1564:U1564 D1562:Z1563 B1560:Z1561 B1513:Z1513 B1528:Z1529 B1526:Z1526 B1541:Z1541 B1545:Z1545 D1565:Z1566 B1562:C1567 B1516:Z1517 B1520:C1520 P1514:U1514 B1547:Z1555 B1557:Z1558 B1534:Z1536" name="Rango1_16_1"/>
    <protectedRange sqref="B1556:Z1556" name="Rango1_10_6"/>
    <protectedRange sqref="AB1526 AB1541 AB1513 AB1516:AB1517 AB1565:AB1567 AB1545 AB1528:AB1529 AB1547:AB1555 AB1557:AB1558 AB1534:AB1536 AB1560:AB1563" name="Rango1_17_1"/>
    <protectedRange sqref="AB1556" name="Rango1_10_7"/>
    <protectedRange sqref="AE1562:AE1563 H1567:I1567 AE1513 AG1541 AG1545 AD1559 AG1526 AD1545:AE1545 AE1553:AE1555 AC1541:AE1541 AD1526:AE1526 AG1529 AE1565:AE1567 AC1529:AE1529 AC1511:AC1513 AC1547:AE1552 AC1507 AG1513 AG1516:AG1517 AG1565:AG1567 AC1516:AE1517 AC1560:AE1561 AG1547:AG1555 AG1557:AG1558 AC1562:AD1567 AC1528:AD1528 AC1558:AE1558 AE1557 AC1497:AC1505 AC1542:AC1546 AC1540 AC1478:AC1495 AC1515 AC1521:AC1526 AC1534:AE1536 AG1534:AG1536 AC1519 AC1553:AD1557 AG1560:AG1563" name="Rango1_19_1"/>
    <protectedRange sqref="AE1556 AG1556" name="Rango1_10_8_1"/>
    <protectedRange sqref="B1504:X1504" name="Rango1_2_10"/>
    <protectedRange sqref="AB1503" name="Rango1_3_5"/>
    <protectedRange sqref="Y1522:Z1522 AE1522 AG1522 AB1522" name="Rango1_6_5"/>
    <protectedRange sqref="U1522:X1522" name="Rango1_4_1_2"/>
    <protectedRange sqref="W1511:Z1511 AD1511:AE1511 AG1511 AB1511" name="Rango1_9_1"/>
    <protectedRange sqref="V1521:Z1521 AE1521 AG1521 AB1521" name="Rango1_10_3"/>
    <protectedRange sqref="V1501:Z1501 AB1501 AE1501" name="Rango1_11_1"/>
    <protectedRange sqref="AE1503:AE1504 V1503:Y1503 AB1504 Y1504" name="Rango1_14_2"/>
    <protectedRange sqref="AE1507 AB1505 AE1505 V1507:Z1507 AB1507 V1505:Z1505 V1508" name="Rango1_20_2"/>
    <protectedRange sqref="V1564:Z1564 AE1564 AG1564 AB1564" name="Rango1_22_1"/>
    <protectedRange sqref="AE1528 AG1528" name="Rango1_23_1"/>
    <protectedRange sqref="B1540:Z1540 V1511 AD1540:AG1540 AB1540" name="Rango1_12_1"/>
    <protectedRange sqref="E1531:O1531 B1531:C1531" name="Rango1_24_1"/>
    <protectedRange sqref="G1496:K1496 D1496:E1496 N1496" name="Rango1_15_1_1"/>
    <protectedRange sqref="B1496" name="Rango1_1_5_1"/>
    <protectedRange sqref="C1496" name="Rango1_2_4_1_2"/>
    <protectedRange sqref="F1496" name="Rango1_3_4_1_1"/>
    <protectedRange sqref="M1496" name="Rango1_5_4_1_1"/>
    <protectedRange sqref="O1496" name="Rango1_7_4_1_1"/>
    <protectedRange sqref="L1496" name="Rango1_16_1_1"/>
    <protectedRange sqref="AC1496" name="Rango1_7_3"/>
    <protectedRange sqref="AE1496" name="Rango1_8_3"/>
    <protectedRange sqref="G1505:I1505 D1505:E1505" name="Rango1_15_2"/>
    <protectedRange sqref="F1505" name="Rango1_3_4_2"/>
    <protectedRange sqref="J1505:K1505 N1505" name="Rango1_15_3_1"/>
    <protectedRange sqref="M1505" name="Rango1_5_4_2"/>
    <protectedRange sqref="L1505" name="Rango1_16_2"/>
    <protectedRange sqref="O1505" name="Rango1_7_4_3"/>
    <protectedRange sqref="P1505:T1505" name="Rango1_20_1_1"/>
    <protectedRange sqref="D1508:I1508" name="Rango1_15_4_1"/>
    <protectedRange sqref="AE1508" name="Rango1_8_2"/>
    <protectedRange sqref="AC1508:AC1510" name="Rango1_19_4_1"/>
    <protectedRange sqref="B1514:C1514" name="Rango1_16_3"/>
    <protectedRange sqref="G1514" name="Rango1_15_6_1"/>
    <protectedRange sqref="D1514:F1514 H1514:I1514" name="Rango1_16_4"/>
    <protectedRange sqref="J1514:K1514 N1514" name="Rango1_15_7"/>
    <protectedRange sqref="M1514" name="Rango1_5_4_3"/>
    <protectedRange sqref="O1514" name="Rango1_7_4_4"/>
    <protectedRange sqref="L1514" name="Rango1_16_5_1"/>
    <protectedRange sqref="V1514:Z1514" name="Rango1_16_6_1"/>
    <protectedRange sqref="AB1514" name="Rango1_17_1_1"/>
    <protectedRange sqref="AC1514:AD1514" name="Rango1_19_5_1"/>
    <protectedRange sqref="AG1514 AE1514" name="Rango1_19_6_1"/>
    <protectedRange sqref="M1520" name="Rango1_5_4_4"/>
    <protectedRange sqref="O1520" name="Rango1_7_4_5"/>
    <protectedRange sqref="D1520:L1520 N1520" name="Rango1_16_8_1"/>
    <protectedRange sqref="P1520:T1520" name="Rango1_16_9_1"/>
    <protectedRange sqref="V1520" name="Rango1_17_3"/>
    <protectedRange sqref="AC1520 AE1520:AG1520 Y1520:Z1520" name="Rango1_19_7"/>
    <protectedRange sqref="C1518:D1518" name="Rango1_15_8"/>
    <protectedRange sqref="B1518" name="Rango1_1_5_3"/>
    <protectedRange sqref="E1518:K1518 N1518:O1518" name="Rango1_15_9"/>
    <protectedRange sqref="M1518" name="Rango1_5_4_5"/>
    <protectedRange sqref="L1518" name="Rango1_16_10"/>
    <protectedRange sqref="AC1518" name="Rango1_19_8"/>
    <protectedRange sqref="M1527" name="Rango1_5_4_6"/>
    <protectedRange sqref="D1527:E1527 G1527:L1527" name="Rango1_16_11"/>
    <protectedRange sqref="B1527" name="Rango1_1_2_1"/>
    <protectedRange sqref="C1527" name="Rango1_2_2_1"/>
    <protectedRange sqref="F1527" name="Rango1_3_1_1"/>
    <protectedRange sqref="N1527" name="Rango1_6_1_1"/>
    <protectedRange sqref="O1527" name="Rango1_7_1_1"/>
    <protectedRange sqref="P1527:T1527" name="Rango1_16_12"/>
    <protectedRange sqref="V1527" name="Rango1_17_4_1"/>
    <protectedRange sqref="AB1527:AG1527 Z1527" name="Rango1_19_9"/>
    <protectedRange sqref="B1537:O1537" name="Rango1_16_13"/>
    <protectedRange sqref="P1537:T1537" name="Rango1_16_14"/>
    <protectedRange sqref="V1537" name="Rango1_17_5_1"/>
    <protectedRange sqref="X1537 Z1537 AB1537:AG1537" name="Rango1_19_10"/>
    <protectedRange sqref="B1538:O1538" name="Rango1_16_15"/>
    <protectedRange sqref="P1538:T1538" name="Rango1_16_16"/>
    <protectedRange sqref="V1538" name="Rango1_17_6_1"/>
    <protectedRange sqref="X1538 Z1538 AB1538:AG1538" name="Rango1_19_11"/>
  </protectedRanges>
  <mergeCells count="13">
    <mergeCell ref="A8:O9"/>
    <mergeCell ref="P8:U8"/>
    <mergeCell ref="V8:AD10"/>
    <mergeCell ref="AE8:AG10"/>
    <mergeCell ref="P9:Q10"/>
    <mergeCell ref="R9:U10"/>
    <mergeCell ref="L10:O10"/>
    <mergeCell ref="A7:AG7"/>
    <mergeCell ref="A1:B6"/>
    <mergeCell ref="C1:AD6"/>
    <mergeCell ref="AE1:AG2"/>
    <mergeCell ref="AE3:AG4"/>
    <mergeCell ref="AE5:AG6"/>
  </mergeCells>
  <dataValidations count="127">
    <dataValidation allowBlank="1" showErrorMessage="1" errorTitle="Información incorrecta" error="Favor seleccione una de las opciones de la lista" promptTitle="Duración estimada" prompt="Seleccione con base en lo siguiente:_x000a_0 Días_x000a_1 Meses_x000a_2 Años" sqref="F11 F543:F544 F546"/>
    <dataValidation allowBlank="1" showErrorMessage="1" errorTitle="Información incorrecta" error="Favor seleccione una opción de la lista" promptTitle="Modalidad de selección" prompt="Seleccione la modalidad de selección de acuerdo al instructivo de la Hoja &quot;Datos&quot;" sqref="G11 G543:G546"/>
    <dataValidation allowBlank="1" showErrorMessage="1" errorTitle="Información incorrecta" error="Favor seleccione una de las opciones de la lista" promptTitle="Fuente de recursos" prompt="Seleccione con base en lo siguiente:_x000a_0 Recursos propios_x000a_1 Presupuesto entidad nacional_x000a_2 Regalías_x000a_3 Recursos del crédito_x000a_4 SGP" sqref="H11 H543 H545:H546"/>
    <dataValidation allowBlank="1" showInputMessage="1" showErrorMessage="1" errorTitle="Información incorrecta" error="Favor seleccione el mes de la lista" sqref="C11 E283:E290 C543:C546 E548:E559 E619 E630:E634 E679 E709:E711 E713 E677 E636:E651 E701:E703 E655:E662 E864 E810:E841 E717:E742 E843:E848 E850:E856 E1018:E1023 E1005:E1010 E1014:E1015 E1231:E1237 E1446:E1456 E1462:E1474"/>
    <dataValidation allowBlank="1" showErrorMessage="1" errorTitle="Información incorrecta" error="Seleccione una opción de la lista" promptTitle="Vigencias futuras" prompt="Seleccione SI o NO según el caso" sqref="K11 K543:K546"/>
    <dataValidation allowBlank="1" showErrorMessage="1" errorTitle="Información incorrecta" error="Favor seleccione el mes de la lista" prompt="_x000a_" sqref="D11 D543 D545:D546"/>
    <dataValidation allowBlank="1" showErrorMessage="1" errorTitle="Dato ingresado incorrecto" error="Ingrese el número correcto" promptTitle="Duración estimada contrato" prompt="Ingrese cantidad estimada de días, meses, años del contrato" sqref="E11 E543 E545:E546"/>
    <dataValidation type="custom" allowBlank="1" showInputMessage="1" showErrorMessage="1" prompt="0%      Cuando no ha comenzado el proceso _x000a_33%    Cuando se tiene Estudios Previos aprobados según el Acta de Comité o de Consejo de Gobierno._x000a_66%    Si ya fue adjudicado_x000a_100%  Cuando el proceso se encuentre en ejecución y ya exista contrato." sqref="U1527 Y842 Y694:Y695 AB560:AB635 AB1222:AB1230 U1537:U1538 U1505 U1496 U1520 AA12:AA1567">
      <formula1>""</formula1>
    </dataValidation>
    <dataValidation type="list" allowBlank="1" showInputMessage="1" showErrorMessage="1" promptTitle="Fuente de recursos" prompt="Ingrese la(s) fuente(s) de financiación, separelas por &quot;-&quot;" sqref="G12:G259 G292:G455 G493:G542 G978:G982 G1029:G1221 G1246:G1283 G1447:G1461 G1478:G1567">
      <formula1>FUENTE</formula1>
    </dataValidation>
    <dataValidation type="list" allowBlank="1" showInputMessage="1" showErrorMessage="1" errorTitle="Información incorrecta" error="Favor seleccione una opción de la lista" promptTitle="Modalidad de selección" prompt="Seleccione la modalidad de selección del contratista" sqref="F12:F259 F271 F273:F274 F278:F282 F269 F292:F454 F457 F464:F470 F481:F542 F545 F547:F744 F867:F981 F863:F865 F810:F856 F1018:F1221 F1005:F1013 G1222 G1226 F1231:F1245 F1304 F1307:F1308 F1284:F1301 H1544:I1544 F1499:F1505 F1534:F1538 F1560:F1567 F1462:F1497 F1507:F1529 F1531 F1540:F1558">
      <formula1>MODSELECCION</formula1>
    </dataValidation>
    <dataValidation type="list" allowBlank="1" showInputMessage="1" showErrorMessage="1" errorTitle="Error" error="Favor seleccione el estado del contrato de acuerdo a la lista" promptTitle="Estado del Contrato" prompt="Inserte el estado del Contrato" sqref="AC13:AC282 AC292:AC454 AC462 AC464:AC494 AC458 AC496:AC547 AC549:AC559 AD560:AD635 AC861:AD867 AC1029:AC1200 AC636:AC652 AC654:AC675 AC696:AC704 AC677:AC693 AC706:AC841 AC843:AC860 AC868:AC958 AC963 AC978:AC980 AC998 AC1000 AC1018:AC1023 AC1005:AC1010 AC1232 AC1242:AC1243 AD1246:AD1283 AC1304 AC1308:AC1446 AC1284:AC1302 AD1448:AD1460 AC1466 AC1476 AC1506 AC1547:AC1549 AC1520 X1537:X1538 AC1539:AC1541 AC1496 AC1557:AC1559 AC1551 AC1529:AC1536">
      <formula1>EstadoContrato</formula1>
    </dataValidation>
    <dataValidation type="list" allowBlank="1" showInputMessage="1" showErrorMessage="1" sqref="R12:R15 R17 P12:P282 P291:P456 P462 P481:P490 R523 R525 R513 P496 R510 P493:P494 P499:P546 P551:P552 P706 P863:P867 P636:P704 P708:P856 R975 R964:R966 R977 P959:P1010 R969:R973 P1018 P1029:P1184 P1186:P1188 P1192:P1221 Q1222:Q1230 P1231:P1273 P1288:P1289 P1307 P1293:P1295 P1309:P1446 P1462:P1495 P1497:P1504 P1521:P1526 P1506:P1519 P1528:P1536 P1539:P1567">
      <formula1>PROGRAMAS</formula1>
    </dataValidation>
    <dataValidation type="list" allowBlank="1" showInputMessage="1" showErrorMessage="1" promptTitle="Dependencia" prompt="Seleccione la dependencia" sqref="A12:A282 A291:A470 A481:A542 A560:A704 A863:A866 A706:A742 A745:A856 A868:A958 A978:A1013 A1018:A1567">
      <formula1>DEPENDENCIA</formula1>
    </dataValidation>
    <dataValidation allowBlank="1" showInputMessage="1" showErrorMessage="1" errorTitle="Información incorrecta" error="Favor seleccione el mes de la lista" promptTitle="Fecha" prompt="Ingrese la cantidad y la unidad &quot;5 meses&quot;" sqref="E12:E282 E291:E294 E305:E307 E314:E318 E298:E301 E324 E321:E322 E328:E341 E326 E343:E353 E364:E366 E356:E361 E368:E383 E385:E394 E396:E401 E415:E459 E489:E542 E544 E715:E716 E866 E745:E809 E959:E997 E999:E1004 E1011 E1029:E1221 F1222:F1230 E1238:E1302 E1304:E1308 E1478:E1567"/>
    <dataValidation allowBlank="1" showInputMessage="1" showErrorMessage="1" promptTitle="UNSPSC" prompt="Escriba el código o códigos que aplican según la clasificación en la  hoja: DATOS o en la página web: www.colombiacompra.gov.co" sqref="B12:B282 B291 B293:B294 C299 B310:B320 B297:B301 B303:B308 B323:B330 B332:B339 B342:B343 B345:B355 B357:B373 B375 B377:B378 B382:B391 B393:B402 B404:B414 B442 B434:B440 B419 B444:B445 B452:B453 B447:B450 B431:B432 B481:B521 B471 B456:B458 B523:B542 B616:B617 B866 B745:B809 B959:B1004 B1019:B1020 B1029:B1225 B1227:B1230 B1238:B1239 B1242:B1243 B1246:B1275 B1304:B1308 B1284:B1302 B1447:B1461 B1523 B1545 B1499:B1501 B1506 B1503:B1504 B1497 B1513:B1514 B1547:B1567 B1509:B1511 B1516:B1521 B1493 B1526:B1543"/>
    <dataValidation type="decimal" operator="greaterThanOrEqual" allowBlank="1" showInputMessage="1" showErrorMessage="1" promptTitle="Valor" prompt="Digite el valor sin &quot;.&quot; y &quot;,&quot;" sqref="I15 I12:I13 H131:H260 I258:I260 H12:H129 I17 H262:H282 I263:I282 H291:H455 I304 I350 I410 I458:I459 H488:H505 H457:H458 H462:H467 H469:H470 H481:I481 I493:I542 H507:H542 H544:I544 J620:J629 J560:J618 H635:I635 H560:I629 H866 H745:I809 H868:H869 I869 H959:I977 H978:H981 H998:I998 H1000:I1000 H1011:I1011 H1029:H1031 H1033:H1194 I1193:I1194 H1206:I1206 I1201:I1205 I1186:I1187 H1196:H1205 H1195:I1195 H1208:I1220 I1222:I1229 H1238:H1272 I1251 H1274:H1276 H1284 H1305:H1306 H1466:H1474 H1464 I1467:I1474 I1488 I1485 H1531:I1531 I1545 I1491 I1530 I1497:I1498 I1500 H1502:I1502 I1504 H1524:I1524 H1478:H1488 H1512:I1512 I1537 H1503:H1507 I1514:I1515 I1561:I1562 I1551 H1561:H1565 I1556:I1557 H1508:I1508 H1526:H1530 H1491:H1500 H1509:H1511 H1513:H1517 H1519:H1523 I1520 H1533:H1543 H1545:H1559">
      <formula1>0</formula1>
    </dataValidation>
    <dataValidation allowBlank="1" showInputMessage="1" showErrorMessage="1" promptTitle="PEP" prompt="Código PEP_x000a_Este código  permite relacionar el Plan de Adquisiciones con el informe de Ejecución Presupuestal de Hacienda y hacer un mejor análisis de la información." sqref="S12:S282 S287 S291:S456 S464:S465 S461:S462 S481:S519 S521:S542 S544 T630:T634 S866 S941:S942 S868:S870 S959:S981 S998 S1000 S1018:S1020 S1016 S1023 S1005:S1014 S1028:S1221 T1223 T1225:T1230 S1231:S1244 S1246:S1272 S1438:S1442 S1446 S1462:S1495 S1497:S1504 S1521:S1526 S1506:S1519 S1528:S1536 S1539:S1567"/>
    <dataValidation type="date" operator="greaterThanOrEqual" allowBlank="1" showInputMessage="1" showErrorMessage="1" errorTitle="Error en el ingreso" error="Ingrese la fecha con el formato DD/MM/AAAA" promptTitle="Fecha inicio proceso" prompt="Ingrese la fecha con el formato DD/MM/AAAA" sqref="D12:D282 D291:D294 D305:D307 D298:D301 D314:D318 D324 D321:D322 D328:D341 D326 D343:D349 D351:D353 D356:D361 D364:D366 D368:D383 D385:D394 D396:D401 D415:D470 D481:D542 D544 D745:D809 D857:D860 D959:D1004 D1029:D1221 H1207:I1207 E1222:E1230 D1231:D1308 D1478:D1497 D1499:D1543 D1545:D1567">
      <formula1>42005</formula1>
    </dataValidation>
    <dataValidation allowBlank="1" showInputMessage="1" showErrorMessage="1" promptTitle="Número de radicado" prompt="Ingrese el número del radicado resolución y/o carta de aceptación para los de mínima cuantía" sqref="Y12:Y282 Y290:Y461 Y285:Y287 X462 Y463:Y494 Y496:Y542 Y544 Y555 Y550 Y557:Y559 Z560:Z635 Y863:Y1014 W694:W695 Y636:Y651 Y696:Y704 W842 Y708:Y841 Y654:Y693 Y843:Y856 Z976:Z977 Z963:Z967 Y1018:Y1023 Y1029:Y1221 Y1231:Y1237 Y1240:Y1244 Z1268 Y1246:Y1302 Y1304:Y1307 Y1447:Y1492 S1527 S1496 Y1499:Y1504 S1520 Y1523:Y1526 S1537:S1538 Y1557:Y1567 Y1528:Y1530 Z1509 Y1494:Y1497 Y1508:Y1519 Y1533:Y1536 Y1539:Y1555"/>
    <dataValidation allowBlank="1" showInputMessage="1" showErrorMessage="1" promptTitle="N° Necesidad en SAP" prompt="Es el número que arroja SAP al matricular el PAA" sqref="W13:W320 W322:W325 W327:W358 W360:W446 W450:W494 V481 W496:W509 W511:W542 W544 W547 W549:W550 W553:W559 X560:X635 W863:W1014 W713 W696:W703 W636:W651 W709:W710 W746:W754 W756:W757 W655:W662 W760:W841 W717:W742 W676:W693 W843:W848 W850:W856 V868:V869 W1018:W1023 W1029:W1187 W1189:W1221 X1222:X1230 W1231:W1274 W1276 W1289:W1291 W1284:W1287 Y1308 W1304:W1308 W1293:W1302 W1506 Q1496 Q1527 Q1520 W1522:W1526 Q1537:Q1538 W1557:W1567 W1528:W1530 W1446:W1504 W1508:W1519 W1533:W1536 W1539:W1555"/>
    <dataValidation type="whole" operator="greaterThanOrEqual" allowBlank="1" showInputMessage="1" showErrorMessage="1" promptTitle="Valor" prompt="Digite el valor sin &quot;.&quot; y &quot;,&quot;" sqref="I14 I16 H130 I18:I257 H261:I261 I262 I291:I303 I305:I349 I351:I362 I365:I404 I408:I409 I406 I451:I457 I412:I439 I441:I449 I489:I492 I866 I868 I978:I997 I1001:I1004 I999 I1029:I1185 I1188:I1192 I1196:I1200 I1238:I1250 I1274:I1276 I1252:I1272 I1284 I1462:I1464 H1462:H1463 I1466 H1560 H1532 I1503 I1501 I1478:I1482 I1516:I1517 I1526:I1529 I1496 I1505:I1507 I1513 I1563:I1565 I1552:I1555 I1558:I1560 I1519 I1521:I1523 I1509:I1511 I1532:I1536 I1538:I1543 I1546:I1550">
      <formula1>0</formula1>
    </dataValidation>
    <dataValidation type="date" operator="greaterThanOrEqual" allowBlank="1" showInputMessage="1" showErrorMessage="1" errorTitle="Información incorrecta" error="Ingrese la fecha posterior al 1 enero 2016" promptTitle="Fecha de aprobación" prompt="Ingrese la fecha de aprobación del Estudio Previo en Comité o Consejo de Gobierno" sqref="X13:X18 X20:X282 X291:X461 X463:X494 X496:X542 X544 X547 X549:X559 Y560:Y635 X636:X651 D638:D651 X654 D663:D675 V694:V695 X706:X708 X863:X963 X711:X723 X732 X734:X738 D743:D744 X740:X744 X696:X704 D810:D834 X751:X841 D841 X725:X730 X663:X693 D844:D848 X843:X848 X850:X856 D850:D856 X976:X1005 X1019:X1023 X1007:X1013 X1029:X1221 X1231:X1237 X1242:X1243 X1268:X1291 X1246:X1266 X1304:X1308 X1293:X1302 X1506 R1496 R1527 R1520 X1522:X1526 R1537:R1538 X1557:X1567 X1528:X1530 X1446:X1504 X1508:X1519 X1533:X1536 X1539:X1555">
      <formula1>36526</formula1>
    </dataValidation>
    <dataValidation allowBlank="1" showErrorMessage="1" errorTitle="Información incorrecta" error="Favor seleccione una de las opciones de la lista" promptTitle="Unidad de contratación" prompt="Seleccione la dependencia o secretaría responsable" sqref="N12:N282 N291:N465 N467:N542 N547:N559 O560:O635 N636:N654 N863:N867 N663:N704 N706:N856 M868:N958 N959:N1012 M1013 L1014:N1014 N1018:N1026 M1017 N1029:N1221 O1222:O1230 M1232 N1231:N1273 N1297 N1284:N1293 N1305:N1306 N1295 N1447:N1567"/>
    <dataValidation type="list" allowBlank="1" showInputMessage="1" showErrorMessage="1" errorTitle="Información incorrecta" error="Seleccione una opción de la lista" promptTitle="Vigencias futuras" prompt="Seleccione la opción del desplegable" sqref="J12:J282 J291:J470 J481:J494 J496:J542 K560:K635 J863:J1012 J636:J704 J706:J856 J1018:J1221 K1222:K1230 J1231:J1302 J1304:J1308 J1447:J1567">
      <formula1>"SI,NO"</formula1>
    </dataValidation>
    <dataValidation errorStyle="information" allowBlank="1" showErrorMessage="1" promptTitle="Nombre responsable" prompt="Es el lider gestor de contratación de cada Dependencia" sqref="O12:O200 O202:O282 O291:O455 O493:O542 O547:O559 P560:P635 O636:O654 O863:O867 O663:O704 O706:O856 O959:O1011 O1014 O1018:O1026 O1029:O1221 P1222 O1231:O1236 O1238:O1273 O1297 O1284:O1289 O1305:O1306 O1295 O1447 O1449:O1455 O1542 O1540 O1462:O1538 O1544:O1567"/>
    <dataValidation allowBlank="1" showErrorMessage="1" promptTitle="Funciones del super e interven" prompt="Escriba las funciones que realiza la supervisión y/o interventoría separadas por , _x000a_Técnica_x000a_Jurídica_x000a_Administrativa_x000a_Contable y/o financiera_x000a_Coordinación" sqref="AG12:AG282 AG291:AG542 AG544 AG547:AG559 AG959:AG1004 AG1029:AG1221 AH1222:AH1230 AG1238:AG1245 AH1280:AH1283 AH1246:AH1274 AG1284:AG1302 AG1304:AG1445 AH1447:AH1456 AD1476 AD1473:AD1474 AD1464:AD1469 AG1462:AG1475 AB1520 AB1527 AG1521:AG1526 AB1537:AB1538 AF1540 AG1477:AG1519 AG1528:AG1536 AG1539 AG1541:AG1567"/>
    <dataValidation type="list" allowBlank="1" showErrorMessage="1" errorTitle="Información incorrecta" error="Favor seleccione una de las opciones de la lista" promptTitle="Supervisión e interventoría" prompt="Seleccione la opción _x000a_Tipo A1: Interventoría Integral y supervisión_x000a_Tipo A2: Interventoría Técnica y supervisión_x000a_Tipo B1: Interventoría técnica _x000a_Tipo B2: Supervisión colegiada_x000a_Tipo C:  Supervisión" sqref="AF12:AF17">
      <formula1>$F$323:$F$327</formula1>
    </dataValidation>
    <dataValidation type="list" allowBlank="1" showInputMessage="1" showErrorMessage="1" errorTitle="Información incorrecta" error="Favor seleccione una de las opciones de la lista" promptTitle="Vigencias futuras" prompt="Seleccione el estado de las vigencias futuras" sqref="K12:K282 K291:K475 K478:K542 L560:L635 K863:K958 K636:K704 K706:K856 K963:K965 K967:K1012 K1018:K1221 J1222 L1222:L1230 K1231:K1301 K1304:K1308 K1447:K1567">
      <formula1>VIGENCIAS</formula1>
    </dataValidation>
    <dataValidation allowBlank="1" showInputMessage="1" showErrorMessage="1" errorTitle="Información incorrecta" error="Favor seleccione el mes de la lista" promptTitle="Descripción" prompt="Digite el objeto contractual" sqref="C12 O201 U201:V201 Q201 C16:C261 C263:C282 C291:C298 C300:C303 C305:C329 C331:C340 C342:C360 C362:C364 C366:C454 U416:U426 P473:P475 C473:E475 F474:F475 G473:J475 AE472:AE475 R473:S475 U473:U475 C481 C457:C458 C488 C493:C542 C774:C809 C971 C974:C1004 C959:C969 Q976:Q977 T976:T977 U976 C1029:C1184 T1185:U1187 C1186:C1220 D1229:D1230 D1222:D1227 C1222:C1226 C1245:C1272 C1238:C1241 C1274 C1279 B1303 F1302 K1302:N1302 C1288 C1284:C1285 C1534:C1555 AG1303 C1290:C1292 C1295:C1307 C1557:C1558 C1478:C1488 C1526:C1529 C1560:C1567 C1491:C1505 C1507:C1511 C1513:C1523 C1531 E1303:Z1303 AB1303:AE1303"/>
    <dataValidation type="list" allowBlank="1" showErrorMessage="1" errorTitle="Información incorrecta" error="Favor seleccione una de las opciones de la lista" promptTitle="Supervisión e interventoría" prompt="Seleccione la opción _x000a_Tipo A1: Interventoría Integral y supervisión_x000a_Tipo A2: Interventoría Técnica y supervisión_x000a_Tipo B1: Interventoría técnica _x000a_Tipo B2: Supervisión colegiada_x000a_Tipo C:  Supervisión" sqref="AF18:AF259">
      <formula1>$G$563:$G$567</formula1>
    </dataValidation>
    <dataValidation allowBlank="1" showInputMessage="1" showErrorMessage="1" promptTitle="Fuente de recursos" prompt="Ingrese la(s) fuente(s) de financiación, separelas por &quot;-&quot;" sqref="G260:G282 G291 G456:G470 G481:G492 G560:G713 G863:G977 AD724:AD742 G715:G856 G998 G1000:G1013 G1018:G1028 H1222:H1230 G1231:G1245 G1304:G1308 G1284:G1302 G1462:G1477"/>
    <dataValidation type="list" allowBlank="1" showErrorMessage="1" errorTitle="Información incorrecta" error="Favor seleccione una de las opciones de la lista" promptTitle="Supervisión e interventoría" prompt="Seleccione la opción _x000a_Tipo A1: Interventoría Integral y supervisión_x000a_Tipo A2: Interventoría Técnica y supervisión_x000a_Tipo B1: Interventoría técnica _x000a_Tipo B2: Supervisión colegiada_x000a_Tipo C:  Supervisión" sqref="AF260:AF282">
      <formula1>$F$339:$F$343</formula1>
    </dataValidation>
    <dataValidation type="list" allowBlank="1" showInputMessage="1" showErrorMessage="1" errorTitle="Información incorrecta" error="Favor seleccione una opción de la lista" promptTitle="Modalidad de selección" prompt="Seleccione la modalidad de selección del contratista" sqref="F275:F277 F272 F260:F268 F270 F291 F472:F473 F476:F480 F458:F463 F456 F866 F745:F809 F982 F1305:F1306">
      <formula1>MODALIDAD</formula1>
    </dataValidation>
    <dataValidation type="list" allowBlank="1" showInputMessage="1" showErrorMessage="1" sqref="A283:A290">
      <formula1>$AO$2:$AO$18</formula1>
    </dataValidation>
    <dataValidation type="list" allowBlank="1" showInputMessage="1" showErrorMessage="1" sqref="P283:P290">
      <formula1>$AS$8:$AS$128</formula1>
    </dataValidation>
    <dataValidation type="list" allowBlank="1" showErrorMessage="1" errorTitle="Información incorrecta" error="Favor seleccione una opción de la lista" sqref="F283:F290">
      <formula1>$AQ$9:$AQ$19</formula1>
    </dataValidation>
    <dataValidation type="list" allowBlank="1" showErrorMessage="1" errorTitle="Información incorrecta" error="Favor seleccione una de las opciones de la lista" promptTitle="Vigencias futuras" prompt="Seleccione con base en lo siguiente:_x000a_0 NA_x000a_1 No solicitadas_x000a_2 Solicitadas_x000a_3 Aprobadas" sqref="K283:K290 K551:K552 K1014">
      <formula1>#REF!</formula1>
    </dataValidation>
    <dataValidation type="list" allowBlank="1" showErrorMessage="1" errorTitle="Información incorrecta" error="Favor seleccione una de las opciones de la lista" promptTitle="Supervisión e interventoría" prompt="Seleccione la opción _x000a_Tipo A1: Interventoría Integral y supervisión_x000a_Tipo A2: Interventoría Técnica y supervisión_x000a_Tipo B1: Interventoría técnica _x000a_Tipo B2: Supervisión colegiada_x000a_Tipo C:  Supervisión" sqref="AG283:AG290 AF868:AF951 AF955:AF958 AF1014:AF1016 AC1014:AC1017 AG1447:AG1461">
      <formula1>$AS$2:$AS$5</formula1>
    </dataValidation>
    <dataValidation type="list" allowBlank="1" showErrorMessage="1" errorTitle="Información incorrecta" error="Favor seleccione una de las opciones de la lista" promptTitle="Fuente de recursos" prompt="Seleccione con base en lo siguiente:_x000a_0 Recursos propios_x000a_1 Presupuesto entidad nacional_x000a_2 Regalías_x000a_3 Recursos del crédito_x000a_4 SGP" sqref="G283:G290 G1014:G1017">
      <formula1>$AQ$2:$AQ$5</formula1>
    </dataValidation>
    <dataValidation type="list" allowBlank="1" showErrorMessage="1" errorTitle="Información incorrecta" error="Seleccione una opción de la lista" promptTitle="Vigencias futuras" prompt="Seleccione SI o NO según el caso" sqref="J283:J290 J548:J559 J1013:J1017 J1446">
      <formula1>"SI,NO"</formula1>
    </dataValidation>
    <dataValidation errorStyle="information" allowBlank="1" showInputMessage="1" showErrorMessage="1" promptTitle="Nombre responsable" prompt="Es el lider gestor de contratación de cada Dependencia" sqref="L283:L290 S547 S559 S555 AE1476"/>
    <dataValidation allowBlank="1" showInputMessage="1" showErrorMessage="1" prompt="0%      Cuando no ha comenzado el proceso _x000a_33%    Cuando se tiene Estudios Previos aprobados según el Acta de Comité o de Consejo de Gobierno._x000a_66%    Si ya fue adjudicado_x000a_100%  Cuando el proceso se encuentre en ejecución y ya exista contrato." sqref="AE288:AE290 AE283:AE286 AB283:AB287 AC283:AD290 AB289:AB290"/>
    <dataValidation allowBlank="1" showErrorMessage="1" promptTitle="PEP" prompt="Código PEP_x000a_Este código  permite relacionar el Plan de Adquisiciones con el informe de Ejecución Presupuestal de Hacienda y hacer un mejor análisis de la información." sqref="S283:S286 S288:S290 S556:S558 S548:S554 T560:T629 T635 S706 S863:S865 S867 S636:S704 S708:S856 S982 S1447:S1461"/>
    <dataValidation type="decimal" operator="greaterThanOrEqual" allowBlank="1" showInputMessage="1" showErrorMessage="1" sqref="H283:I290 I550:I552 H548:H559 H630:J634 H982 H1019:I1023 H1005:I1005 H1014:I1014 H1007:I1010 H1231:I1237 H1285:I1285 H1447:H1456">
      <formula1>0</formula1>
    </dataValidation>
    <dataValidation type="whole" operator="greaterThanOrEqual" allowBlank="1" showInputMessage="1" showErrorMessage="1" sqref="D283:D290 I548:I549 D548:D559 I553:I559 D630:D637 D863:D867 D713 D842:D843 D655:D662 D849 D717:D742 D676:D703 D1005:D1011 D1014:D1028 I1447:I1456 D1447:D1458 D1462:D1474">
      <formula1>0</formula1>
    </dataValidation>
    <dataValidation type="date" operator="greaterThan" allowBlank="1" showInputMessage="1" showErrorMessage="1" errorTitle="Información incorrecta" error="Ingrese la fecha posterior al 1 enero 2016" promptTitle="Fecha de aprobación" prompt="Ingrese la fecha de aprobación del Estudio Previo en Comité o Consejo de Gobierno" sqref="X283 X285:X290 X964:X975 X1014 Y1222 X1238:X1241 X1244">
      <formula1>42370</formula1>
    </dataValidation>
    <dataValidation allowBlank="1" showErrorMessage="1" errorTitle="Información incorrecta" error="Favor seleccione el mes de la lista" promptTitle="Fecha estimada inicio" prompt="Ingrese el mes estimado de inicio de proceso_x000a_1 Enero     7 Julio_x000a_2 Febrero  8 Agosto_x000a_3 Marzo     9 Septiembre_x000a_4 Abril       10 Octubre_x000a_5 Mayo     11 Noviembre_x000a_6 Junio     12 Diciembre" sqref="C287 AE287 U559 C558:C559 T555 C548:C549 C551:C552 T550 T558 C619 C630:C635 C1014 C1008:C1009 C1011 C1232 C1244 C1447:C1456"/>
    <dataValidation type="list" allowBlank="1" showErrorMessage="1" errorTitle="Información incorrecta" error="Favor seleccione una de las opciones de la lista" promptTitle="Supervisión e interventoría" prompt="Seleccione la opción _x000a_Tipo A1: Interventoría Integral y supervisión_x000a_Tipo A2: Interventoría Técnica y supervisión_x000a_Tipo B1: Interventoría técnica _x000a_Tipo B2: Supervisión colegiada_x000a_Tipo C:  Supervisión" sqref="AF291:AF455">
      <formula1>$F$493:$F$497</formula1>
    </dataValidation>
    <dataValidation type="list" allowBlank="1" showInputMessage="1" showErrorMessage="1" errorTitle="Error" error="Inserte el estado del contrato" promptTitle="Estado del Contrato" prompt="Inserte el estado del Contrato" sqref="AC455 AC959:AC962 AC965:AC977 AC981 AC1011:AC1013 AC1201:AC1221 AC1231 AC1233:AC1237 AD1461 AC1477:AC1495 AC1462:AC1465 AC1467:AC1475 AC1542:AC1546 AC1497:AC1505 AC1552:AC1556 AC1521:AC1528 AC1550 AC1560:AC1567 AC1507:AC1519">
      <formula1>EstadoContrato</formula1>
    </dataValidation>
    <dataValidation type="list" allowBlank="1" showErrorMessage="1" errorTitle="Información incorrecta" error="Favor seleccione una de las opciones de la lista" promptTitle="Supervisión e interventoría" prompt="Seleccione la opción _x000a_Tipo A1: Interventoría Integral y supervisión_x000a_Tipo A2: Interventoría Técnica y supervisión_x000a_Tipo B1: Interventoría técnica _x000a_Tipo B2: Supervisión colegiada_x000a_Tipo C:  Supervisión" sqref="AF462">
      <formula1>$F$370:$F$374</formula1>
    </dataValidation>
    <dataValidation type="list" allowBlank="1" showErrorMessage="1" errorTitle="Información incorrecta" error="Favor seleccione una de las opciones de la lista" promptTitle="Supervisión e interventoría" prompt="Seleccione la opción _x000a_Tipo A1: Interventoría Integral y supervisión_x000a_Tipo A2: Interventoría Técnica y supervisión_x000a_Tipo B1: Interventoría técnica _x000a_Tipo B2: Supervisión colegiada_x000a_Tipo C:  Supervisión" sqref="AF488:AF492">
      <formula1>$G$357:$G$361</formula1>
    </dataValidation>
    <dataValidation type="list" allowBlank="1" showErrorMessage="1" errorTitle="Información incorrecta" error="Favor seleccione una de las opciones de la lista" promptTitle="Supervisión e interventoría" prompt="Seleccione la opción _x000a_Tipo A1: Interventoría Integral y supervisión_x000a_Tipo A2: Interventoría Técnica y supervisión_x000a_Tipo B1: Interventoría técnica _x000a_Tipo B2: Supervisión colegiada_x000a_Tipo C:  Supervisión" sqref="AF484">
      <formula1>$G$353:$G$357</formula1>
    </dataValidation>
    <dataValidation type="list" allowBlank="1" showErrorMessage="1" errorTitle="Información incorrecta" error="Favor seleccione una de las opciones de la lista" promptTitle="Supervisión e interventoría" prompt="Seleccione la opción _x000a_Tipo A1: Interventoría Integral y supervisión_x000a_Tipo A2: Interventoría Técnica y supervisión_x000a_Tipo B1: Interventoría técnica _x000a_Tipo B2: Supervisión colegiada_x000a_Tipo C:  Supervisión" sqref="AF485:AF487">
      <formula1>$G$346:$G$350</formula1>
    </dataValidation>
    <dataValidation type="list" allowBlank="1" showErrorMessage="1" errorTitle="Información incorrecta" error="Favor seleccione una de las opciones de la lista" promptTitle="Supervisión e interventoría" prompt="Seleccione la opción _x000a_Tipo A1: Interventoría Integral y supervisión_x000a_Tipo A2: Interventoría Técnica y supervisión_x000a_Tipo B1: Interventoría técnica _x000a_Tipo B2: Supervisión colegiada_x000a_Tipo C:  Supervisión" sqref="AF483">
      <formula1>$G$348:$G$352</formula1>
    </dataValidation>
    <dataValidation type="list" allowBlank="1" showErrorMessage="1" errorTitle="Información incorrecta" error="Favor seleccione una de las opciones de la lista" promptTitle="Supervisión e interventoría" prompt="Seleccione la opción _x000a_Tipo A1: Interventoría Integral y supervisión_x000a_Tipo A2: Interventoría Técnica y supervisión_x000a_Tipo B1: Interventoría técnica _x000a_Tipo B2: Supervisión colegiada_x000a_Tipo C:  Supervisión" sqref="AF481">
      <formula1>$G$350:$G$354</formula1>
    </dataValidation>
    <dataValidation type="list" allowBlank="1" showErrorMessage="1" errorTitle="Información incorrecta" error="Favor seleccione una de las opciones de la lista" promptTitle="Supervisión e interventoría" prompt="Seleccione la opción _x000a_Tipo A1: Interventoría Integral y supervisión_x000a_Tipo A2: Interventoría Técnica y supervisión_x000a_Tipo B1: Interventoría técnica _x000a_Tipo B2: Supervisión colegiada_x000a_Tipo C:  Supervisión" sqref="AF470:AF480 AF456:AF459">
      <formula1>$G$377:$G$381</formula1>
    </dataValidation>
    <dataValidation type="list" allowBlank="1" showErrorMessage="1" errorTitle="Información incorrecta" error="Favor seleccione una de las opciones de la lista" promptTitle="Supervisión e interventoría" prompt="Seleccione la opción _x000a_Tipo A1: Interventoría Integral y supervisión_x000a_Tipo A2: Interventoría Técnica y supervisión_x000a_Tipo B1: Interventoría técnica _x000a_Tipo B2: Supervisión colegiada_x000a_Tipo C:  Supervisión" sqref="AF466 AF463 AF1307:AF1308 AF1284:AF1304 AF1476:AF1477">
      <formula1>#REF!</formula1>
    </dataValidation>
    <dataValidation type="list" allowBlank="1" showErrorMessage="1" errorTitle="Información incorrecta" error="Favor seleccione una de las opciones de la lista" promptTitle="Supervisión e interventoría" prompt="Seleccione la opción _x000a_Tipo A1: Interventoría Integral y supervisión_x000a_Tipo A2: Interventoría Técnica y supervisión_x000a_Tipo B1: Interventoría técnica _x000a_Tipo B2: Supervisión colegiada_x000a_Tipo C:  Supervisión" sqref="AF464:AF465 AF460:AF461 AF482 AF467:AF469">
      <formula1>$G$352:$G$356</formula1>
    </dataValidation>
    <dataValidation type="list" allowBlank="1" showErrorMessage="1" errorTitle="Información incorrecta" error="Favor seleccione una de las opciones de la lista" promptTitle="Supervisión e interventoría" prompt="Seleccione la opción _x000a_Tipo A1: Interventoría Integral y supervisión_x000a_Tipo A2: Interventoría Técnica y supervisión_x000a_Tipo B1: Interventoría técnica _x000a_Tipo B2: Supervisión colegiada_x000a_Tipo C:  Supervisión" sqref="AF494:AF542 AF544 AF999">
      <formula1>$F$361:$F$365</formula1>
    </dataValidation>
    <dataValidation type="list" allowBlank="1" showErrorMessage="1" errorTitle="Información incorrecta" error="Favor seleccione una de las opciones de la lista" promptTitle="Supervisión e interventoría" prompt="Seleccione la opción _x000a_Tipo A1: Interventoría Integral y supervisión_x000a_Tipo A2: Interventoría Técnica y supervisión_x000a_Tipo B1: Interventoría técnica _x000a_Tipo B2: Supervisión colegiada_x000a_Tipo C:  Supervisión" sqref="AF493 AG1246:AG1283">
      <formula1>$F$358:$F$362</formula1>
    </dataValidation>
    <dataValidation type="list" allowBlank="1" showInputMessage="1" showErrorMessage="1" sqref="A551:A552">
      <formula1>$AH$2:$AH$38</formula1>
    </dataValidation>
    <dataValidation type="list" allowBlank="1" showErrorMessage="1" errorTitle="Información incorrecta" error="Favor seleccione una de las opciones de la lista" promptTitle="Fuente de recursos" prompt="Seleccione con base en lo siguiente:_x000a_0 Recursos propios_x000a_1 Presupuesto entidad nacional_x000a_2 Regalías_x000a_3 Recursos del crédito_x000a_4 SGP" sqref="G548:G559">
      <formula1>$AJ$2:$AJ$6</formula1>
    </dataValidation>
    <dataValidation type="list" allowBlank="1" showInputMessage="1" showErrorMessage="1" sqref="A554:A557 A547:A548 A550">
      <formula1>$AH$2:$AH$26</formula1>
    </dataValidation>
    <dataValidation type="list" allowBlank="1" showInputMessage="1" showErrorMessage="1" sqref="A558:A559 A549 A553">
      <formula1>$AH$2:$AH$32</formula1>
    </dataValidation>
    <dataValidation type="list" allowBlank="1" showInputMessage="1" showErrorMessage="1" sqref="P558 P553:P556 P549:P550">
      <formula1>$AL$11:$AL$120</formula1>
    </dataValidation>
    <dataValidation type="list" allowBlank="1" showInputMessage="1" showErrorMessage="1" sqref="P559 P547:P548 P557">
      <formula1>$AL$11:$AL$114</formula1>
    </dataValidation>
    <dataValidation type="list" allowBlank="1" showErrorMessage="1" errorTitle="Información incorrecta" error="Favor seleccione una de las opciones de la lista" promptTitle="Vigencias futuras" prompt="Seleccione con base en lo siguiente:_x000a_0 NA_x000a_1 No solicitadas_x000a_2 Solicitadas_x000a_3 Aprobadas" sqref="K555 K548:K550 K553 K557:K559">
      <formula1>$AJ$13:$AJ$18</formula1>
    </dataValidation>
    <dataValidation type="list" allowBlank="1" showErrorMessage="1" errorTitle="Información incorrecta" error="Favor seleccione una de las opciones de la lista" promptTitle="Supervisión e interventoría" prompt="Seleccione la opción _x000a_Tipo A1: Interventoría Integral y supervisión_x000a_Tipo A2: Interventoría Técnica y supervisión_x000a_Tipo B1: Interventoría técnica _x000a_Tipo B2: Supervisión colegiada_x000a_Tipo C:  Supervisión" sqref="AF554 AF556">
      <formula1>$AO$2:$AO$6</formula1>
    </dataValidation>
    <dataValidation type="list" allowBlank="1" showErrorMessage="1" errorTitle="Información incorrecta" error="Favor seleccione una de las opciones de la lista" promptTitle="Supervisión e interventoría" prompt="Seleccione la opción _x000a_Tipo A1: Interventoría Integral y supervisión_x000a_Tipo A2: Interventoría Técnica y supervisión_x000a_Tipo B1: Interventoría técnica _x000a_Tipo B2: Supervisión colegiada_x000a_Tipo C:  Supervisión" sqref="AF555 AF547:AF553 AF557:AF559">
      <formula1>$AL$2:$AL$6</formula1>
    </dataValidation>
    <dataValidation type="list" allowBlank="1" showInputMessage="1" showErrorMessage="1" sqref="Q630:Q634">
      <formula1>$AO$163:$AO$282</formula1>
    </dataValidation>
    <dataValidation type="list" allowBlank="1" showErrorMessage="1" errorTitle="Información incorrecta" error="Favor seleccione una de las opciones de la lista" promptTitle="Supervisión e interventoría" prompt="Seleccione la opción _x000a_Tipo A1: Interventoría Integral y supervisión_x000a_Tipo A2: Interventoría Técnica y supervisión_x000a_Tipo B1: Interventoría técnica _x000a_Tipo B2: Supervisión colegiada_x000a_Tipo C:  Supervisión" sqref="AG630:AG634">
      <formula1>$F$468:$F$472</formula1>
    </dataValidation>
    <dataValidation type="list" allowBlank="1" showErrorMessage="1" errorTitle="Información incorrecta" error="Favor seleccione una de las opciones de la lista" promptTitle="Supervisión e interventoría" prompt="Seleccione la opción _x000a_Tipo A1: Interventoría Integral y supervisión_x000a_Tipo A2: Interventoría Técnica y supervisión_x000a_Tipo B1: Interventoría técnica _x000a_Tipo B2: Supervisión colegiada_x000a_Tipo C:  Supervisión" sqref="AG635 AG560:AG629">
      <formula1>$F$385:$F$389</formula1>
    </dataValidation>
    <dataValidation allowBlank="1" showInputMessage="1" showErrorMessage="1" promptTitle="Funciones del super e interven" prompt="Escriba las funciones que realiza la supervisión y/o interventoría separadas por , _x000a_Técnica_x000a_Jurídica_x000a_Administrativa_x000a_Contable y/o financiera_x000a_Coordinación" sqref="AG636:AG856 AG868:AG951 AG955:AG958 AG1018:AG1023 AG1028 AG1005:AG1016 AD1014:AD1017 AG1231:AG1237 AD1470:AD1472"/>
    <dataValidation type="list" allowBlank="1" showInputMessage="1" showErrorMessage="1" sqref="Q619">
      <formula1>$AP$82:$AP$199</formula1>
    </dataValidation>
    <dataValidation type="list" allowBlank="1" showInputMessage="1" showErrorMessage="1" sqref="Q560:Q616 Q635 Q620:Q629">
      <formula1>$AP$82:$AP$194</formula1>
    </dataValidation>
    <dataValidation type="list" allowBlank="1" showErrorMessage="1" errorTitle="Información incorrecta" error="Favor seleccione una de las opciones de la lista" promptTitle="Supervisión e interventoría" prompt="Seleccione la opción _x000a_Tipo A1: Interventoría Integral y supervisión_x000a_Tipo A2: Interventoría Técnica y supervisión_x000a_Tipo B1: Interventoría técnica _x000a_Tipo B2: Supervisión colegiada_x000a_Tipo C:  Supervisión" sqref="AF701:AF712 AF714:AF744 AF636:AF687 AF774:AF856 AF1446">
      <formula1>TIPOSUPER</formula1>
    </dataValidation>
    <dataValidation type="list" allowBlank="1" showErrorMessage="1" errorTitle="Información incorrecta" error="Favor seleccione una de las opciones de la lista" promptTitle="Supervisión e interventoría" prompt="Seleccione la opción _x000a_Tipo A1: Interventoría Integral y supervisión_x000a_Tipo A2: Interventoría Técnica y supervisión_x000a_Tipo B1: Interventoría técnica _x000a_Tipo B2: Supervisión colegiada_x000a_Tipo C:  Supervisión" sqref="AF688:AF700 AF745:AF773 AD694:AD695">
      <formula1>$F$547:$F$551</formula1>
    </dataValidation>
    <dataValidation type="list" allowBlank="1" showErrorMessage="1" errorTitle="Información incorrecta" error="Favor seleccione una de las opciones de la lista" promptTitle="Supervisión e interventoría" prompt="Seleccione la opción _x000a_Tipo A1: Interventoría Integral y supervisión_x000a_Tipo A2: Interventoría Técnica y supervisión_x000a_Tipo B1: Interventoría técnica _x000a_Tipo B2: Supervisión colegiada_x000a_Tipo C:  Supervisión" sqref="AF713">
      <formula1>$F$419:$F$423</formula1>
    </dataValidation>
    <dataValidation allowBlank="1" showInputMessage="1" showErrorMessage="1" promptTitle="Ubicación" prompt="Verificar opciones en la hoja &quot;Datos&quot;" sqref="R941:R942 R870"/>
    <dataValidation type="textLength" allowBlank="1" showInputMessage="1" showErrorMessage="1" error="Ingrese el nombre de la actividad que no exceda los 40 carácteres" sqref="I944 U868:U958 U1279 U1281 U1277">
      <formula1>0</formula1>
      <formula2>40</formula2>
    </dataValidation>
    <dataValidation type="list" allowBlank="1" showErrorMessage="1" errorTitle="Información incorrecta" error="Favor seleccione una de las opciones de la lista" promptTitle="Supervisión e interventoría" prompt="Seleccione la opción _x000a_Tipo A1: Interventoría Integral y supervisión_x000a_Tipo A2: Interventoría Técnica y supervisión_x000a_Tipo B1: Interventoría técnica _x000a_Tipo B2: Supervisión colegiada_x000a_Tipo C:  Supervisión" sqref="AF964:AF977 AF1231:AF1237 AF1475 AF1470:AF1472">
      <formula1>$F$326:$F$330</formula1>
    </dataValidation>
    <dataValidation type="list" allowBlank="1" showInputMessage="1" showErrorMessage="1" promptTitle="Dependencia" prompt="Seleccione la dependencia" sqref="A963:A977">
      <formula1>MUJERES</formula1>
    </dataValidation>
    <dataValidation type="list" allowBlank="1" showInputMessage="1" showErrorMessage="1" errorTitle="Información incorrecta" error="Favor seleccione una de las opciones de la lista" promptTitle="Vigencias futuras" prompt="Seleccione el estado de las vigencias futuras" sqref="K966 K959:K962">
      <formula1>gobernacion</formula1>
    </dataValidation>
    <dataValidation type="list" allowBlank="1" showErrorMessage="1" errorTitle="Información incorrecta" error="Favor seleccione una de las opciones de la lista" promptTitle="Supervisión e interventoría" prompt="Seleccione la opción _x000a_Tipo A1: Interventoría Integral y supervisión_x000a_Tipo A2: Interventoría Técnica y supervisión_x000a_Tipo B1: Interventoría técnica _x000a_Tipo B2: Supervisión colegiada_x000a_Tipo C:  Supervisión" sqref="AF959:AF962">
      <formula1>$F$355:$F$359</formula1>
    </dataValidation>
    <dataValidation type="list" allowBlank="1" showInputMessage="1" showErrorMessage="1" promptTitle="Dependencia" prompt="Seleccione la dependencia" sqref="A959:A962">
      <formula1>secretaira</formula1>
    </dataValidation>
    <dataValidation type="list" allowBlank="1" showErrorMessage="1" errorTitle="Información incorrecta" error="Favor seleccione una de las opciones de la lista" promptTitle="Supervisión e interventoría" prompt="Seleccione la opción _x000a_Tipo A1: Interventoría Integral y supervisión_x000a_Tipo A2: Interventoría Técnica y supervisión_x000a_Tipo B1: Interventoría técnica _x000a_Tipo B2: Supervisión colegiada_x000a_Tipo C:  Supervisión" sqref="AF963">
      <formula1>$F$335:$F$339</formula1>
    </dataValidation>
    <dataValidation type="list" allowBlank="1" showErrorMessage="1" errorTitle="Información incorrecta" error="Favor seleccione una de las opciones de la lista" promptTitle="Supervisión e interventoría" prompt="Seleccione la opción _x000a_Tipo A1: Interventoría Integral y supervisión_x000a_Tipo A2: Interventoría Técnica y supervisión_x000a_Tipo B1: Interventoría técnica _x000a_Tipo B2: Supervisión colegiada_x000a_Tipo C:  Supervisión" sqref="AF978:AF998 AF1000:AF1004">
      <formula1>$F$341:$F$345</formula1>
    </dataValidation>
    <dataValidation type="list" allowBlank="1" showInputMessage="1" showErrorMessage="1" errorTitle="Información incorrecta" error="Favor seleccione una opción de la lista" promptTitle="Modalidad de selección" prompt="Seleccione la modalidad de selección del contratista" sqref="F1000">
      <formula1>ll</formula1>
    </dataValidation>
    <dataValidation type="list" allowBlank="1" showInputMessage="1" showErrorMessage="1" errorTitle="Información incorrecta" error="Favor seleccione una opción de la lista" promptTitle="Modalidad de selección" prompt="Seleccione la modalidad de selección del contratista" sqref="F998">
      <formula1>l</formula1>
    </dataValidation>
    <dataValidation type="list" allowBlank="1" showInputMessage="1" showErrorMessage="1" sqref="P1014:P1015">
      <formula1>$AS$6:$AS$46</formula1>
    </dataValidation>
    <dataValidation type="list" allowBlank="1" showInputMessage="1" showErrorMessage="1" sqref="A1014:A1017">
      <formula1>$AO$2:$AO$5</formula1>
    </dataValidation>
    <dataValidation type="list" allowBlank="1" showErrorMessage="1" errorTitle="Información incorrecta" error="Favor seleccione una de las opciones de la lista" promptTitle="Supervisión e interventoría" prompt="Seleccione la opción _x000a_Tipo A1: Interventoría Integral y supervisión_x000a_Tipo A2: Interventoría Técnica y supervisión_x000a_Tipo B1: Interventoría técnica _x000a_Tipo B2: Supervisión colegiada_x000a_Tipo C:  Supervisión" sqref="AF1012">
      <formula1>$AS$2:$AS$6</formula1>
    </dataValidation>
    <dataValidation type="list" allowBlank="1" showErrorMessage="1" errorTitle="Información incorrecta" error="Favor seleccione una de las opciones de la lista" promptTitle="Supervisión e interventoría" prompt="Seleccione la opción _x000a_Tipo A1: Interventoría Integral y supervisión_x000a_Tipo A2: Interventoría Técnica y supervisión_x000a_Tipo B1: Interventoría técnica _x000a_Tipo B2: Supervisión colegiada_x000a_Tipo C:  Supervisión" sqref="AF1011">
      <formula1>$F$290:$F$294</formula1>
    </dataValidation>
    <dataValidation type="list" allowBlank="1" showErrorMessage="1" errorTitle="Información incorrecta" error="Favor seleccione una de las opciones de la lista" promptTitle="Supervisión e interventoría" prompt="Seleccione la opción _x000a_Tipo A1: Interventoría Integral y supervisión_x000a_Tipo A2: Interventoría Técnica y supervisión_x000a_Tipo B1: Interventoría técnica _x000a_Tipo B2: Supervisión colegiada_x000a_Tipo C:  Supervisión" sqref="AF1008">
      <formula1>$F$298:$F$302</formula1>
    </dataValidation>
    <dataValidation type="list" allowBlank="1" showErrorMessage="1" errorTitle="Información incorrecta" error="Favor seleccione una de las opciones de la lista" promptTitle="Supervisión e interventoría" prompt="Seleccione la opción _x000a_Tipo A1: Interventoría Integral y supervisión_x000a_Tipo A2: Interventoría Técnica y supervisión_x000a_Tipo B1: Interventoría técnica _x000a_Tipo B2: Supervisión colegiada_x000a_Tipo C:  Supervisión" sqref="AF1013">
      <formula1>$F$296:$F$300</formula1>
    </dataValidation>
    <dataValidation type="list" allowBlank="1" showErrorMessage="1" errorTitle="Información incorrecta" error="Favor seleccione una de las opciones de la lista" promptTitle="Supervisión e interventoría" prompt="Seleccione la opción _x000a_Tipo A1: Interventoría Integral y supervisión_x000a_Tipo A2: Interventoría Técnica y supervisión_x000a_Tipo B1: Interventoría técnica _x000a_Tipo B2: Supervisión colegiada_x000a_Tipo C:  Supervisión" sqref="AF1018:AF1023 AF1028">
      <formula1>$F$256:$F$260</formula1>
    </dataValidation>
    <dataValidation type="list" allowBlank="1" showInputMessage="1" showErrorMessage="1" sqref="P1012:P1013">
      <formula1>#REF!</formula1>
    </dataValidation>
    <dataValidation type="list" allowBlank="1" showErrorMessage="1" errorTitle="Información incorrecta" error="Favor seleccione una de las opciones de la lista" promptTitle="Supervisión e interventoría" prompt="Seleccione la opción _x000a_Tipo A1: Interventoría Integral y supervisión_x000a_Tipo A2: Interventoría Técnica y supervisión_x000a_Tipo B1: Interventoría técnica _x000a_Tipo B2: Supervisión colegiada_x000a_Tipo C:  Supervisión" sqref="AF1005:AF1007 AF1009:AF1010">
      <formula1>$F$300:$F$304</formula1>
    </dataValidation>
    <dataValidation type="list" allowBlank="1" showErrorMessage="1" errorTitle="Información incorrecta" error="Favor seleccione una de las opciones de la lista" promptTitle="Supervisión e interventoría" prompt="Seleccione la opción _x000a_Tipo A1: Interventoría Integral y supervisión_x000a_Tipo A2: Interventoría Técnica y supervisión_x000a_Tipo B1: Interventoría técnica _x000a_Tipo B2: Supervisión colegiada_x000a_Tipo C:  Supervisión" sqref="AF1029:AF1184">
      <formula1>$F$475:$F$479</formula1>
    </dataValidation>
    <dataValidation type="list" allowBlank="1" showErrorMessage="1" errorTitle="Información incorrecta" error="Favor seleccione una de las opciones de la lista" promptTitle="Supervisión e interventoría" prompt="Seleccione la opción _x000a_Tipo A1: Interventoría Integral y supervisión_x000a_Tipo A2: Interventoría Técnica y supervisión_x000a_Tipo B1: Interventoría técnica _x000a_Tipo B2: Supervisión colegiada_x000a_Tipo C:  Supervisión" sqref="AF1185:AF1221">
      <formula1>$F$352:$F$356</formula1>
    </dataValidation>
    <dataValidation type="list" allowBlank="1" showErrorMessage="1" errorTitle="Información incorrecta" error="Favor seleccione una de las opciones de la lista" promptTitle="Supervisión e interventoría" prompt="Seleccione la opción _x000a_Tipo A1: Interventoría Integral y supervisión_x000a_Tipo A2: Interventoría Técnica y supervisión_x000a_Tipo B1: Interventoría técnica _x000a_Tipo B2: Supervisión colegiada_x000a_Tipo C:  Supervisión" sqref="AG1226 AF1238:AF1245">
      <formula1>$F$321:$F$325</formula1>
    </dataValidation>
    <dataValidation type="list" allowBlank="1" showErrorMessage="1" errorTitle="Información incorrecta" error="Favor seleccione una de las opciones de la lista" promptTitle="Supervisión e interventoría" prompt="Seleccione la opción _x000a_Tipo A1: Interventoría Integral y supervisión_x000a_Tipo A2: Interventoría Técnica y supervisión_x000a_Tipo B1: Interventoría técnica _x000a_Tipo B2: Supervisión colegiada_x000a_Tipo C:  Supervisión" sqref="AG1222:AG1225 AG1227:AG1230">
      <formula1>$G$324:$G$328</formula1>
    </dataValidation>
    <dataValidation allowBlank="1" showErrorMessage="1" errorTitle="Información incorrecta" error="Favor seleccione una de las opciones de la lista" promptTitle="Vigencias futuras" prompt="Seleccione con base en lo siguiente:_x000a_0 NA_x000a_1 No solicitadas_x000a_2 Solicitadas_x000a_3 Aprobadas" sqref="L1232"/>
    <dataValidation type="list" allowBlank="1" showInputMessage="1" showErrorMessage="1" errorTitle="Modalidad y causal" error="Seleccione la modalidad con la respectiva causal de selección de contratista" sqref="F1246:F1283 F1532:F1533 F1559 F1530 F1506 F1539">
      <formula1>MODSELECCION</formula1>
    </dataValidation>
    <dataValidation type="date" operator="greaterThan" allowBlank="1" showInputMessage="1" showErrorMessage="1" errorTitle="Fecha no válida" error="Favor ingresar una fecha posterior al 01/01/2014" sqref="AC1246:AC1283 AC1447:AC1461 W1520 W1527 W1537:W1538">
      <formula1>41640</formula1>
    </dataValidation>
    <dataValidation type="list" allowBlank="1" showInputMessage="1" showErrorMessage="1" sqref="S1283">
      <formula1>XFB$562:XFB$592</formula1>
    </dataValidation>
    <dataValidation type="list" allowBlank="1" showInputMessage="1" showErrorMessage="1" sqref="R1283">
      <formula1>XFC$562:XFC$592</formula1>
    </dataValidation>
    <dataValidation type="list" allowBlank="1" showInputMessage="1" showErrorMessage="1" sqref="R1278">
      <formula1>XFC$574:XFC$604</formula1>
    </dataValidation>
    <dataValidation type="list" allowBlank="1" showInputMessage="1" showErrorMessage="1" sqref="Q1295:R1295">
      <formula1>OFFSET(V$549,MATCH(R$5,U$549:U$1143,0) - 1, 0, COUNTIF(U$549:U$1143, R$5), 1)</formula1>
    </dataValidation>
    <dataValidation type="list" allowBlank="1" showInputMessage="1" showErrorMessage="1" sqref="R1289 Q1288">
      <formula1>OFFSET(V$544,MATCH(R$5,U$544:U$1138,0) - 1, 0, COUNTIF(U$544:U$1138, R$5), 1)</formula1>
    </dataValidation>
    <dataValidation operator="greaterThanOrEqual" allowBlank="1" showInputMessage="1" showErrorMessage="1" promptTitle="Valor" prompt="Digite el valor sin &quot;.&quot; y &quot;,&quot;" sqref="I1305:I1306 H1465:I1465"/>
    <dataValidation type="list" allowBlank="1" showErrorMessage="1" errorTitle="Información incorrecta" error="Favor seleccione una de las opciones de la lista" promptTitle="Supervisión e interventoría" prompt="Seleccione la opción _x000a_Tipo A1: Interventoría Integral y supervisión_x000a_Tipo A2: Interventoría Técnica y supervisión_x000a_Tipo B1: Interventoría técnica _x000a_Tipo B2: Supervisión colegiada_x000a_Tipo C:  Supervisión" sqref="AF1305:AF1306">
      <formula1>$F$2502:$F$2506</formula1>
    </dataValidation>
    <dataValidation type="list" allowBlank="1" showErrorMessage="1" errorTitle="Información incorrecta" error="Favor seleccione una de las opciones de la lista" promptTitle="Vigencias futuras" prompt="Seleccione con base en lo siguiente:_x000a_0 NA_x000a_1 No solicitadas_x000a_2 Solicitadas_x000a_3 Aprobadas" sqref="K1446">
      <formula1>$AQ$9:$AQ$13</formula1>
    </dataValidation>
    <dataValidation type="list" allowBlank="1" showErrorMessage="1" errorTitle="Información incorrecta" error="Favor seleccione una opción de la lista" sqref="F1446">
      <formula1>$AQ$16:$AQ$27</formula1>
    </dataValidation>
    <dataValidation type="list" allowBlank="1" showErrorMessage="1" errorTitle="Información incorrecta" error="Favor seleccione una de las opciones de la lista" promptTitle="Fuente de recursos" prompt="Seleccione con base en lo siguiente:_x000a_0 Recursos propios_x000a_1 Presupuesto entidad nacional_x000a_2 Regalías_x000a_3 Recursos del crédito_x000a_4 SGP" sqref="G1309:G1446">
      <formula1>$AQ$3:$AQ$6</formula1>
    </dataValidation>
    <dataValidation type="list" allowBlank="1" showErrorMessage="1" errorTitle="Información incorrecta" error="Favor seleccione una de las opciones de la lista" promptTitle="Supervisión e interventoría" prompt="Seleccione la opción _x000a_Tipo A1: Interventoría Integral y supervisión_x000a_Tipo A2: Interventoría Técnica y supervisión_x000a_Tipo B1: Interventoría técnica _x000a_Tipo B2: Supervisión colegiada_x000a_Tipo C:  Supervisión" sqref="AF1309:AF1445">
      <formula1>$F$203:$F$207</formula1>
    </dataValidation>
    <dataValidation type="list" allowBlank="1" showErrorMessage="1" errorTitle="Información incorrecta" error="Favor seleccione una opción de la lista" sqref="F1309:F1445">
      <formula1>#REF!</formula1>
    </dataValidation>
    <dataValidation type="list" allowBlank="1" showInputMessage="1" showErrorMessage="1" sqref="P1447:P1456">
      <formula1>$AS$8:$AS$121</formula1>
    </dataValidation>
    <dataValidation type="list" allowBlank="1" showErrorMessage="1" errorTitle="Información incorrecta" error="Favor seleccione una opción de la lista" sqref="F1447:F1456">
      <formula1>$AQ$11:$AQ$15</formula1>
    </dataValidation>
    <dataValidation type="list" allowBlank="1" showErrorMessage="1" errorTitle="Información incorrecta" error="Favor seleccione una de las opciones de la lista" promptTitle="Supervisión e interventoría" prompt="Seleccione la opción _x000a_Tipo A1: Interventoría Integral y supervisión_x000a_Tipo A2: Interventoría Técnica y supervisión_x000a_Tipo B1: Interventoría técnica _x000a_Tipo B2: Supervisión colegiada_x000a_Tipo C:  Supervisión" sqref="AF1465:AF1467 AF1469">
      <formula1>$F$312:$F$316</formula1>
    </dataValidation>
    <dataValidation type="list" allowBlank="1" showErrorMessage="1" errorTitle="Información incorrecta" error="Favor seleccione una de las opciones de la lista" promptTitle="Supervisión e interventoría" prompt="Seleccione la opción _x000a_Tipo A1: Interventoría Integral y supervisión_x000a_Tipo A2: Interventoría Técnica y supervisión_x000a_Tipo B1: Interventoría técnica _x000a_Tipo B2: Supervisión colegiada_x000a_Tipo C:  Supervisión" sqref="AF1462:AF1464">
      <formula1>$F$346:$F$350</formula1>
    </dataValidation>
    <dataValidation type="list" allowBlank="1" showErrorMessage="1" errorTitle="Información incorrecta" error="Favor seleccione una de las opciones de la lista" promptTitle="Supervisión e interventoría" prompt="Seleccione la opción _x000a_Tipo A1: Interventoría Integral y supervisión_x000a_Tipo A2: Interventoría Técnica y supervisión_x000a_Tipo B1: Interventoría técnica _x000a_Tipo B2: Supervisión colegiada_x000a_Tipo C:  Supervisión" sqref="AF1473:AF1474">
      <formula1>$F$317:$F$321</formula1>
    </dataValidation>
    <dataValidation type="list" allowBlank="1" showErrorMessage="1" errorTitle="Información incorrecta" error="Favor seleccione una de las opciones de la lista" promptTitle="Supervisión e interventoría" prompt="Seleccione la opción _x000a_Tipo A1: Interventoría Integral y supervisión_x000a_Tipo A2: Interventoría Técnica y supervisión_x000a_Tipo B1: Interventoría técnica _x000a_Tipo B2: Supervisión colegiada_x000a_Tipo C:  Supervisión" sqref="AF1468">
      <formula1>$F$308:$F$312</formula1>
    </dataValidation>
    <dataValidation type="list" allowBlank="1" showErrorMessage="1" errorTitle="Información incorrecta" error="Favor seleccione una de las opciones de la lista" promptTitle="Supervisión e interventoría" prompt="Seleccione la opción _x000a_Tipo A1: Interventoría Integral y supervisión_x000a_Tipo A2: Interventoría Técnica y supervisión_x000a_Tipo B1: Interventoría técnica _x000a_Tipo B2: Supervisión colegiada_x000a_Tipo C:  Supervisión" sqref="AF1478:AF1495 AF1521:AF1526 AF1497:AF1507 AF1519 AF1509:AF1513 AF1515:AF1517 AF1528:AF1536 AF1539 AF1541:AF1567">
      <formula1>$F$405:$F$409</formula1>
    </dataValidation>
    <dataValidation type="list" allowBlank="1" showErrorMessage="1" errorTitle="Información incorrecta" error="Favor seleccione una de las opciones de la lista" promptTitle="Supervisión e interventoría" prompt="Seleccione la opción _x000a_Tipo A1: Interventoría Integral y supervisión_x000a_Tipo A2: Interventoría Técnica y supervisión_x000a_Tipo B1: Interventoría técnica _x000a_Tipo B2: Supervisión colegiada_x000a_Tipo C:  Supervisión" sqref="AE1540">
      <formula1>$F$412:$F$416</formula1>
    </dataValidation>
    <dataValidation type="list" allowBlank="1" showErrorMessage="1" errorTitle="Información incorrecta" error="Favor seleccione una de las opciones de la lista" promptTitle="Supervisión e interventoría" prompt="Seleccione la opción _x000a_Tipo A1: Interventoría Integral y supervisión_x000a_Tipo A2: Interventoría Técnica y supervisión_x000a_Tipo B1: Interventoría técnica _x000a_Tipo B2: Supervisión colegiada_x000a_Tipo C:  Supervisión" sqref="AF1496 AF1508">
      <formula1>$F$407:$F$411</formula1>
    </dataValidation>
    <dataValidation type="list" allowBlank="1" showErrorMessage="1" errorTitle="Información incorrecta" error="Favor seleccione una de las opciones de la lista" promptTitle="Supervisión e interventoría" prompt="Seleccione la opción _x000a_Tipo A1: Interventoría Integral y supervisión_x000a_Tipo A2: Interventoría Técnica y supervisión_x000a_Tipo B1: Interventoría técnica _x000a_Tipo B2: Supervisión colegiada_x000a_Tipo C:  Supervisión" sqref="AF1514 AF1518">
      <formula1>$F$406:$F$410</formula1>
    </dataValidation>
  </dataValidations>
  <hyperlinks>
    <hyperlink ref="O12" r:id="rId1"/>
    <hyperlink ref="O1221" r:id="rId2"/>
    <hyperlink ref="O1220" r:id="rId3"/>
    <hyperlink ref="O1219" r:id="rId4"/>
    <hyperlink ref="O1195" r:id="rId5"/>
    <hyperlink ref="O1196" r:id="rId6"/>
    <hyperlink ref="O1197" r:id="rId7"/>
    <hyperlink ref="O1198" r:id="rId8"/>
    <hyperlink ref="O1199" r:id="rId9"/>
    <hyperlink ref="O1200" r:id="rId10"/>
    <hyperlink ref="O1201" r:id="rId11"/>
    <hyperlink ref="O1202" r:id="rId12"/>
    <hyperlink ref="O1203" r:id="rId13"/>
    <hyperlink ref="O1204" r:id="rId14"/>
    <hyperlink ref="O1205" r:id="rId15"/>
    <hyperlink ref="O1206" r:id="rId16"/>
    <hyperlink ref="O1207" r:id="rId17"/>
    <hyperlink ref="O1208" r:id="rId18"/>
    <hyperlink ref="O1209" r:id="rId19"/>
    <hyperlink ref="O1216:O1218" r:id="rId20" display="henry.carvajal@antioquia.gov.co"/>
    <hyperlink ref="O1215" r:id="rId21"/>
    <hyperlink ref="O1187" r:id="rId22"/>
    <hyperlink ref="O1214" r:id="rId23"/>
    <hyperlink ref="O1213" r:id="rId24"/>
    <hyperlink ref="O1212" r:id="rId25"/>
    <hyperlink ref="O1211" r:id="rId26"/>
    <hyperlink ref="O1210" r:id="rId27"/>
    <hyperlink ref="O1194" r:id="rId28"/>
    <hyperlink ref="O1193" r:id="rId29"/>
    <hyperlink ref="O1192" r:id="rId30"/>
    <hyperlink ref="O1191" r:id="rId31"/>
    <hyperlink ref="O1190" r:id="rId32"/>
    <hyperlink ref="O1189" r:id="rId33"/>
    <hyperlink ref="O1188" r:id="rId34"/>
    <hyperlink ref="O1186" r:id="rId35"/>
    <hyperlink ref="O1185" r:id="rId36"/>
    <hyperlink ref="O1028" r:id="rId37"/>
    <hyperlink ref="O1026" r:id="rId38"/>
    <hyperlink ref="O1025" r:id="rId39"/>
    <hyperlink ref="O1024" r:id="rId40"/>
    <hyperlink ref="O1010" r:id="rId41"/>
    <hyperlink ref="O1009" r:id="rId42"/>
    <hyperlink ref="O1008" r:id="rId43"/>
    <hyperlink ref="O1007" r:id="rId44"/>
    <hyperlink ref="O1012" r:id="rId45"/>
    <hyperlink ref="O1022" r:id="rId46"/>
    <hyperlink ref="O1020" r:id="rId47"/>
    <hyperlink ref="O1019" r:id="rId48"/>
    <hyperlink ref="O1023" r:id="rId49"/>
    <hyperlink ref="O1018" r:id="rId50"/>
    <hyperlink ref="O1021" r:id="rId51"/>
    <hyperlink ref="O1011" r:id="rId52"/>
    <hyperlink ref="O1013" r:id="rId53"/>
    <hyperlink ref="O1006" r:id="rId54"/>
    <hyperlink ref="O1005" r:id="rId55"/>
    <hyperlink ref="O1002" r:id="rId56"/>
    <hyperlink ref="O1004" r:id="rId57"/>
    <hyperlink ref="O1003" r:id="rId58"/>
    <hyperlink ref="O1001" r:id="rId59"/>
    <hyperlink ref="O1000" r:id="rId60"/>
    <hyperlink ref="O973" r:id="rId61"/>
    <hyperlink ref="O977" r:id="rId62"/>
    <hyperlink ref="O976" r:id="rId63"/>
    <hyperlink ref="O968" r:id="rId64"/>
    <hyperlink ref="O966" r:id="rId65"/>
    <hyperlink ref="O965" r:id="rId66"/>
    <hyperlink ref="O967" r:id="rId67"/>
    <hyperlink ref="O975" r:id="rId68"/>
    <hyperlink ref="O972" r:id="rId69"/>
    <hyperlink ref="O970" r:id="rId70"/>
    <hyperlink ref="O937" r:id="rId71"/>
    <hyperlink ref="O936" r:id="rId72"/>
    <hyperlink ref="O935" r:id="rId73"/>
    <hyperlink ref="O934" r:id="rId74"/>
    <hyperlink ref="O933" r:id="rId75"/>
    <hyperlink ref="O932" r:id="rId76"/>
    <hyperlink ref="O931" r:id="rId77"/>
    <hyperlink ref="O930" r:id="rId78"/>
    <hyperlink ref="O929" r:id="rId79"/>
    <hyperlink ref="O928" r:id="rId80"/>
    <hyperlink ref="O927" r:id="rId81"/>
    <hyperlink ref="O926" r:id="rId82"/>
    <hyperlink ref="O925" r:id="rId83"/>
    <hyperlink ref="O924" r:id="rId84"/>
    <hyperlink ref="O923" r:id="rId85"/>
    <hyperlink ref="O922" r:id="rId86"/>
    <hyperlink ref="O921" r:id="rId87"/>
    <hyperlink ref="O920" r:id="rId88"/>
    <hyperlink ref="O919" r:id="rId89"/>
    <hyperlink ref="O918" r:id="rId90"/>
    <hyperlink ref="O917" r:id="rId91"/>
    <hyperlink ref="O916" r:id="rId92"/>
    <hyperlink ref="O915" r:id="rId93"/>
    <hyperlink ref="O914" r:id="rId94"/>
    <hyperlink ref="O913" r:id="rId95"/>
    <hyperlink ref="O912" r:id="rId96"/>
    <hyperlink ref="O911" r:id="rId97"/>
    <hyperlink ref="O910" r:id="rId98"/>
    <hyperlink ref="O909" r:id="rId99"/>
    <hyperlink ref="O908" r:id="rId100"/>
    <hyperlink ref="O907" r:id="rId101"/>
    <hyperlink ref="O906" r:id="rId102"/>
    <hyperlink ref="O905" r:id="rId103"/>
    <hyperlink ref="O904" r:id="rId104"/>
    <hyperlink ref="O903" r:id="rId105"/>
    <hyperlink ref="O902" r:id="rId106"/>
    <hyperlink ref="O901" r:id="rId107"/>
    <hyperlink ref="O900" r:id="rId108"/>
    <hyperlink ref="O899" r:id="rId109"/>
    <hyperlink ref="O898" r:id="rId110"/>
    <hyperlink ref="O897" r:id="rId111"/>
    <hyperlink ref="O896" r:id="rId112"/>
    <hyperlink ref="O895" r:id="rId113"/>
    <hyperlink ref="O894" r:id="rId114"/>
    <hyperlink ref="O893" r:id="rId115"/>
    <hyperlink ref="O892" r:id="rId116"/>
    <hyperlink ref="O891" r:id="rId117"/>
    <hyperlink ref="O890" r:id="rId118"/>
    <hyperlink ref="O889" r:id="rId119"/>
    <hyperlink ref="O888" r:id="rId120"/>
    <hyperlink ref="O887" r:id="rId121"/>
    <hyperlink ref="O886" r:id="rId122"/>
    <hyperlink ref="O885" r:id="rId123"/>
    <hyperlink ref="O884" r:id="rId124"/>
    <hyperlink ref="O883" r:id="rId125"/>
    <hyperlink ref="O882" r:id="rId126"/>
    <hyperlink ref="O881" r:id="rId127"/>
    <hyperlink ref="O880" r:id="rId128"/>
    <hyperlink ref="O879" r:id="rId129"/>
    <hyperlink ref="O878" r:id="rId130"/>
    <hyperlink ref="O877" r:id="rId131"/>
    <hyperlink ref="O876" r:id="rId132"/>
    <hyperlink ref="O875" r:id="rId133"/>
    <hyperlink ref="O874" r:id="rId134"/>
    <hyperlink ref="O873" r:id="rId135"/>
    <hyperlink ref="O872" r:id="rId136"/>
    <hyperlink ref="O871" r:id="rId137"/>
    <hyperlink ref="O870" r:id="rId138"/>
    <hyperlink ref="O869" r:id="rId139"/>
    <hyperlink ref="O868" r:id="rId140"/>
    <hyperlink ref="O949" r:id="rId141"/>
    <hyperlink ref="O957" r:id="rId142"/>
    <hyperlink ref="O945" r:id="rId143"/>
    <hyperlink ref="O944" r:id="rId144"/>
    <hyperlink ref="O943" r:id="rId145"/>
    <hyperlink ref="O950" r:id="rId146"/>
    <hyperlink ref="O951" r:id="rId147"/>
    <hyperlink ref="O938" r:id="rId148"/>
    <hyperlink ref="O948" r:id="rId149"/>
    <hyperlink ref="O953" r:id="rId150"/>
    <hyperlink ref="O958" r:id="rId151"/>
    <hyperlink ref="O954" r:id="rId152"/>
    <hyperlink ref="O956" r:id="rId153"/>
    <hyperlink ref="O955" r:id="rId154"/>
    <hyperlink ref="O952" r:id="rId155"/>
    <hyperlink ref="O947" r:id="rId156"/>
    <hyperlink ref="O942" r:id="rId157"/>
    <hyperlink ref="O939" r:id="rId158"/>
    <hyperlink ref="V847" r:id="rId159"/>
    <hyperlink ref="V844" r:id="rId160" display="https://www.contratos.gov.co/consultas/detalleProceso.do?numConstancia=18-15-8092687"/>
    <hyperlink ref="O844" r:id="rId161" display="Lucas.Jaramillo@antioquia.gov.co"/>
    <hyperlink ref="O843" r:id="rId162" display="Lucas.Jaramillo@antioquia.gov.co"/>
    <hyperlink ref="V849" r:id="rId163"/>
    <hyperlink ref="V766" r:id="rId164" display="https://www.contratos.gov.co/consultas/detalleProceso.do?numConstancia=18-1-188066"/>
    <hyperlink ref="V846" r:id="rId165"/>
    <hyperlink ref="V845" r:id="rId166"/>
    <hyperlink ref="V760" r:id="rId167" display="https://www.contratos.gov.co/consultas/detalleProceso.do?numConstancia=18-1-187511"/>
    <hyperlink ref="V757" r:id="rId168" display="https://www.contratos.gov.co/consultas/detalleProceso.do?numConstancia=18-1-187510"/>
    <hyperlink ref="V753" r:id="rId169" display="https://www.contratos.gov.co/consultas/detalleProceso.do?numConstancia=18-1-187504"/>
    <hyperlink ref="V762" r:id="rId170" display="https://www.contratos.gov.co/consultas/detalleProceso.do?numConstancia=18-1-187503"/>
    <hyperlink ref="V754" r:id="rId171" display="https://www.contratos.gov.co/consultas/detalleProceso.do?numConstancia=18-1-187502"/>
    <hyperlink ref="V756" r:id="rId172" display="https://www.contratos.gov.co/consultas/detalleProceso.do?numConstancia=18-1-187499"/>
    <hyperlink ref="V758" r:id="rId173" display="https://www.contratos.gov.co/consultas/detalleProceso.do?numConstancia=18-1-187493"/>
    <hyperlink ref="V761" r:id="rId174" display="https://www.contratos.gov.co/consultas/detalleProceso.do?numConstancia=18-1-187491"/>
    <hyperlink ref="V755" r:id="rId175" display="https://www.contratos.gov.co/consultas/detalleProceso.do?numConstancia=18-1-187490"/>
    <hyperlink ref="V763" r:id="rId176" display="https://www.contratos.gov.co/consultas/detalleProceso.do?numConstancia=18-1-187486"/>
    <hyperlink ref="V759" r:id="rId177" display="https://www.contratos.gov.co/consultas/detalleProceso.do?numConstancia=18-1-187482"/>
    <hyperlink ref="O770" r:id="rId178" display="dianapatricia.lopez@antioquia.gov.co_x000a_"/>
    <hyperlink ref="O769" r:id="rId179" display="dianapatricia.lopez@antioquia.gov.co_x000a_"/>
    <hyperlink ref="O768" r:id="rId180" display="dianapatricia.lopez@antioquia.gov.co_x000a_"/>
    <hyperlink ref="O765" r:id="rId181" display="dianapatricia.lopez@antioquia.gov.co_x000a_"/>
    <hyperlink ref="O764" r:id="rId182" display="dianapatricia.lopez@antioquia.gov.co_x000a_"/>
    <hyperlink ref="O759" r:id="rId183" display="dianapatricia.lopez@antioquia.gov.co_x000a_"/>
    <hyperlink ref="O758" r:id="rId184" display="dianapatricia.lopez@antioquia.gov.co_x000a_"/>
    <hyperlink ref="O754" r:id="rId185" display="dianapatricia.lopez@antioquia.gov.co_x000a_"/>
    <hyperlink ref="O763" r:id="rId186" display="dianapatricia.lopez@antioquia.gov.co_x000a_"/>
    <hyperlink ref="O762" r:id="rId187" display="dianapatricia.lopez@antioquia.gov.co_x000a_"/>
    <hyperlink ref="O771" r:id="rId188" display="dianapatricia.lopez@antioquia.gov.co_x000a_"/>
    <hyperlink ref="O773" r:id="rId189" display="dianapatricia.lopez@antioquia.gov.co_x000a_"/>
    <hyperlink ref="O772" r:id="rId190" display="dianapatricia.lopez@antioquia.gov.co_x000a_"/>
    <hyperlink ref="O761" r:id="rId191" display="dianapatricia.lopez@antioquia.gov.co_x000a_"/>
    <hyperlink ref="O760" r:id="rId192" display="dianapatricia.lopez@antioquia.gov.co_x000a_"/>
    <hyperlink ref="O757" r:id="rId193" display="dianapatricia.lopez@antioquia.gov.co_x000a_"/>
    <hyperlink ref="O756" r:id="rId194" display="dianapatricia.lopez@antioquia.gov.co_x000a_"/>
    <hyperlink ref="O755" r:id="rId195" display="dianapatricia.lopez@antioquia.gov.co_x000a_"/>
    <hyperlink ref="O767" r:id="rId196" display="dianapatricia.lopez@antioquia.gov.co_x000a_"/>
    <hyperlink ref="O753" r:id="rId197" display="dianapatricia.lopez@antioquia.gov.co_x000a_"/>
    <hyperlink ref="O766" r:id="rId198" display="dianapatricia.lopez@antioquia.gov.co_x000a_"/>
    <hyperlink ref="O864" r:id="rId199" display="Lucas.Jaramillo@antioquia.gov.co"/>
    <hyperlink ref="O867" r:id="rId200" display="dianapatricia.lopez@antioquia.gov.co_x000a_"/>
    <hyperlink ref="O865" r:id="rId201" display="dianapatricia.lopez@antioquia.gov.co_x000a_"/>
    <hyperlink ref="O863" r:id="rId202" display="dianapatricia.lopez@antioquia.gov.co_x000a_"/>
    <hyperlink ref="O809" r:id="rId203" display="dianapatricia.lopez@antioquia.gov.co_x000a_"/>
    <hyperlink ref="O807" r:id="rId204" display="dianapatricia.lopez@antioquia.gov.co_x000a_"/>
    <hyperlink ref="O805" r:id="rId205" display="dianapatricia.lopez@antioquia.gov.co_x000a_"/>
    <hyperlink ref="O803" r:id="rId206" display="dianapatricia.lopez@antioquia.gov.co_x000a_"/>
    <hyperlink ref="O801" r:id="rId207" display="dianapatricia.lopez@antioquia.gov.co_x000a_"/>
    <hyperlink ref="O799" r:id="rId208" display="dianapatricia.lopez@antioquia.gov.co_x000a_"/>
    <hyperlink ref="O797" r:id="rId209" display="dianapatricia.lopez@antioquia.gov.co_x000a_"/>
    <hyperlink ref="O795" r:id="rId210" display="dianapatricia.lopez@antioquia.gov.co_x000a_"/>
    <hyperlink ref="O793" r:id="rId211" display="dianapatricia.lopez@antioquia.gov.co_x000a_"/>
    <hyperlink ref="O791" r:id="rId212" display="dianapatricia.lopez@antioquia.gov.co_x000a_"/>
    <hyperlink ref="O789" r:id="rId213" display="dianapatricia.lopez@antioquia.gov.co_x000a_"/>
    <hyperlink ref="O787" r:id="rId214" display="dianapatricia.lopez@antioquia.gov.co_x000a_"/>
    <hyperlink ref="O785" r:id="rId215" display="dianapatricia.lopez@antioquia.gov.co_x000a_"/>
    <hyperlink ref="O783" r:id="rId216" display="dianapatricia.lopez@antioquia.gov.co_x000a_"/>
    <hyperlink ref="O781" r:id="rId217" display="dianapatricia.lopez@antioquia.gov.co_x000a_"/>
    <hyperlink ref="O779" r:id="rId218" display="dianapatricia.lopez@antioquia.gov.co_x000a_"/>
    <hyperlink ref="O777" r:id="rId219" display="dianapatricia.lopez@antioquia.gov.co_x000a_"/>
    <hyperlink ref="O775" r:id="rId220" display="dianapatricia.lopez@antioquia.gov.co_x000a_"/>
    <hyperlink ref="O808" r:id="rId221" display="dianapatricia.lopez@antioquia.gov.co_x000a_"/>
    <hyperlink ref="O806" r:id="rId222" display="dianapatricia.lopez@antioquia.gov.co_x000a_"/>
    <hyperlink ref="O804" r:id="rId223" display="dianapatricia.lopez@antioquia.gov.co_x000a_"/>
    <hyperlink ref="O802" r:id="rId224" display="dianapatricia.lopez@antioquia.gov.co_x000a_"/>
    <hyperlink ref="O800" r:id="rId225" display="dianapatricia.lopez@antioquia.gov.co_x000a_"/>
    <hyperlink ref="O798" r:id="rId226" display="dianapatricia.lopez@antioquia.gov.co_x000a_"/>
    <hyperlink ref="O796" r:id="rId227" display="dianapatricia.lopez@antioquia.gov.co_x000a_"/>
    <hyperlink ref="O794" r:id="rId228" display="dianapatricia.lopez@antioquia.gov.co_x000a_"/>
    <hyperlink ref="O792" r:id="rId229" display="dianapatricia.lopez@antioquia.gov.co_x000a_"/>
    <hyperlink ref="O790" r:id="rId230" display="dianapatricia.lopez@antioquia.gov.co_x000a_"/>
    <hyperlink ref="O788" r:id="rId231" display="dianapatricia.lopez@antioquia.gov.co_x000a_"/>
    <hyperlink ref="O786" r:id="rId232" display="dianapatricia.lopez@antioquia.gov.co_x000a_"/>
    <hyperlink ref="O784" r:id="rId233" display="dianapatricia.lopez@antioquia.gov.co_x000a_"/>
    <hyperlink ref="O782" r:id="rId234" display="dianapatricia.lopez@antioquia.gov.co_x000a_"/>
    <hyperlink ref="O780" r:id="rId235" display="dianapatricia.lopez@antioquia.gov.co_x000a_"/>
    <hyperlink ref="O778" r:id="rId236" display="dianapatricia.lopez@antioquia.gov.co_x000a_"/>
    <hyperlink ref="O776" r:id="rId237" display="dianapatricia.lopez@antioquia.gov.co_x000a_"/>
    <hyperlink ref="O774" r:id="rId238" display="dianapatricia.lopez@antioquia.gov.co_x000a_"/>
    <hyperlink ref="V726" r:id="rId239" display="https://www.contratos.gov.co/consultas/detalleProceso.do?numConstancia=18-15-8067717"/>
    <hyperlink ref="O726" r:id="rId240" display="dianapatricia.lopez@antioquia.gov.co_x000a_"/>
    <hyperlink ref="V715" r:id="rId241"/>
    <hyperlink ref="V718" r:id="rId242" display="https://www.contratos.gov.co/consultas/detalleProceso.do?numConstancia=18-1-187006"/>
    <hyperlink ref="V662" r:id="rId243"/>
    <hyperlink ref="V661" r:id="rId244"/>
    <hyperlink ref="V660" r:id="rId245" display="https://www.contratos.gov.co/consultas/detalleProceso.do?numConstancia=15-12-3770939"/>
    <hyperlink ref="V659" r:id="rId246"/>
    <hyperlink ref="V658" r:id="rId247"/>
    <hyperlink ref="V657" r:id="rId248"/>
    <hyperlink ref="V749" r:id="rId249" display="https://www.contratos.gov.co/consultas/detalleProceso.do?numConstancia=18-1-187508"/>
    <hyperlink ref="V748" r:id="rId250" display="https://www.contratos.gov.co/consultas/detalleProceso.do?numConstancia=18-1-187507"/>
    <hyperlink ref="V746" r:id="rId251" display="https://www.contratos.gov.co/consultas/detalleProceso.do?numConstancia=18-1-187506"/>
    <hyperlink ref="V747" r:id="rId252" display="https://www.contratos.gov.co/consultas/detalleProceso.do?numConstancia=18-1-187505"/>
    <hyperlink ref="V752" r:id="rId253" display="https://www.contratos.gov.co/consultas/detalleProceso.do?numConstancia=18-1-187501"/>
    <hyperlink ref="V745" r:id="rId254" display="https://www.contratos.gov.co/consultas/detalleProceso.do?numConstancia=18-1-187492"/>
    <hyperlink ref="V751" r:id="rId255" display="https://www.contratos.gov.co/consultas/detalleProceso.do?numConstancia=18-1-187488"/>
    <hyperlink ref="V750" r:id="rId256" display="https://www.contratos.gov.co/consultas/detalleProceso.do?numConstancia=18-1-187485"/>
    <hyperlink ref="O747" r:id="rId257" display="dianapatricia.lopez@antioquia.gov.co_x000a_"/>
    <hyperlink ref="O746" r:id="rId258" display="dianapatricia.lopez@antioquia.gov.co_x000a_"/>
    <hyperlink ref="O752" r:id="rId259" display="dianapatricia.lopez@antioquia.gov.co_x000a_"/>
    <hyperlink ref="O751" r:id="rId260" display="dianapatricia.lopez@antioquia.gov.co_x000a_"/>
    <hyperlink ref="O750" r:id="rId261" display="dianapatricia.lopez@antioquia.gov.co_x000a_"/>
    <hyperlink ref="O749" r:id="rId262" display="dianapatricia.lopez@antioquia.gov.co_x000a_"/>
    <hyperlink ref="O748" r:id="rId263" display="dianapatricia.lopez@antioquia.gov.co_x000a_"/>
    <hyperlink ref="O745" r:id="rId264" display="dianapatricia.lopez@antioquia.gov.co_x000a_"/>
    <hyperlink ref="V728" r:id="rId265" display="https://www.contratos.gov.co/consultas/detalleProceso.do?numConstancia=18-15-7718149"/>
    <hyperlink ref="V730" r:id="rId266" display="https://www.contratos.gov.co/consultas/detalleProceso.do?numConstancia=18-15-7715546"/>
    <hyperlink ref="V732" r:id="rId267" display="https://www.contratos.gov.co/consultas/detalleProceso.do?numConstancia=18-15-7714089"/>
    <hyperlink ref="V736" r:id="rId268" display="https://www.contratos.gov.co/consultas/detalleProceso.do?numConstancia=18-15-7713329"/>
    <hyperlink ref="V734" r:id="rId269" display="https://www.contratos.gov.co/consultas/detalleProceso.do?numConstancia=18-15-7713130"/>
    <hyperlink ref="V738" r:id="rId270" display="https://www.contratos.gov.co/consultas/detalleProceso.do?numConstancia=18-15-7712364"/>
    <hyperlink ref="V725" r:id="rId271" display="https://www.contratos.gov.co/consultas/detalleProceso.do?numConstancia=18-15-7711897"/>
    <hyperlink ref="V742" r:id="rId272" display="https://www.contratos.gov.co/consultas/detalleProceso.do?numConstancia=18-15-7706761"/>
    <hyperlink ref="V740" r:id="rId273" display="https://www.contratos.gov.co/consultas/detalleProceso.do?numConstancia=18-15-7706125"/>
    <hyperlink ref="V716" r:id="rId274" display="https://www.contratos.gov.co/consultas/detalleProceso.do?numConstancia=17-12-7047054"/>
    <hyperlink ref="V707" r:id="rId275" display="https://www.contratos.gov.co/consultas/detalleProceso.do?numConstancia=17-12-6312248"/>
    <hyperlink ref="V727" r:id="rId276" display="https://www.contratos.gov.co/consultas/detalleProceso.do?numConstancia=18-1-186152"/>
    <hyperlink ref="V729" r:id="rId277" display="https://www.contratos.gov.co/consultas/detalleProceso.do?numConstancia=18-1-186149"/>
    <hyperlink ref="V737" r:id="rId278" display="https://www.contratos.gov.co/consultas/detalleProceso.do?numConstancia=18-1-186143"/>
    <hyperlink ref="V731" r:id="rId279" display="https://www.contratos.gov.co/consultas/detalleProceso.do?numConstancia=18-1-186136"/>
    <hyperlink ref="V739" r:id="rId280" display="https://www.contratos.gov.co/consultas/detalleProceso.do?numConstancia=18-1-186129"/>
    <hyperlink ref="V735" r:id="rId281" display="https://www.contratos.gov.co/consultas/detalleProceso.do?numConstancia=18-1-186128"/>
    <hyperlink ref="V733" r:id="rId282" display="https://www.contratos.gov.co/consultas/detalleProceso.do?numConstancia=18-1-186126"/>
    <hyperlink ref="V724" r:id="rId283" display="https://www.contratos.gov.co/consultas/detalleProceso.do?numConstancia=18-1-186124"/>
    <hyperlink ref="V741" r:id="rId284" display="https://www.contratos.gov.co/consultas/detalleProceso.do?numConstancia=18-1-186122"/>
    <hyperlink ref="V681" r:id="rId285"/>
    <hyperlink ref="V744" r:id="rId286"/>
    <hyperlink ref="V743" r:id="rId287"/>
    <hyperlink ref="O744" r:id="rId288" display="dianapatricia.lopez@antioquia.gov.co_x000a_"/>
    <hyperlink ref="O743" r:id="rId289" display="dianapatricia.lopez@antioquia.gov.co_x000a_"/>
    <hyperlink ref="O742" r:id="rId290" display="dianapatricia.lopez@antioquia.gov.co_x000a_"/>
    <hyperlink ref="O741" r:id="rId291" display="dianapatricia.lopez@antioquia.gov.co_x000a_"/>
    <hyperlink ref="O740" r:id="rId292" display="dianapatricia.lopez@antioquia.gov.co_x000a_"/>
    <hyperlink ref="O739" r:id="rId293" display="dianapatricia.lopez@antioquia.gov.co_x000a_"/>
    <hyperlink ref="O738" r:id="rId294" display="dianapatricia.lopez@antioquia.gov.co_x000a_"/>
    <hyperlink ref="O737" r:id="rId295" display="dianapatricia.lopez@antioquia.gov.co_x000a_"/>
    <hyperlink ref="O736" r:id="rId296" display="dianapatricia.lopez@antioquia.gov.co_x000a_"/>
    <hyperlink ref="O735" r:id="rId297" display="dianapatricia.lopez@antioquia.gov.co_x000a_"/>
    <hyperlink ref="O734" r:id="rId298" display="dianapatricia.lopez@antioquia.gov.co_x000a_"/>
    <hyperlink ref="O733" r:id="rId299" display="dianapatricia.lopez@antioquia.gov.co_x000a_"/>
    <hyperlink ref="O732" r:id="rId300" display="dianapatricia.lopez@antioquia.gov.co_x000a_"/>
    <hyperlink ref="O731" r:id="rId301" display="dianapatricia.lopez@antioquia.gov.co_x000a_"/>
    <hyperlink ref="O730" r:id="rId302" display="dianapatricia.lopez@antioquia.gov.co_x000a_"/>
    <hyperlink ref="O729" r:id="rId303" display="dianapatricia.lopez@antioquia.gov.co_x000a_"/>
    <hyperlink ref="O728" r:id="rId304" display="dianapatricia.lopez@antioquia.gov.co_x000a_"/>
    <hyperlink ref="O727" r:id="rId305" display="dianapatricia.lopez@antioquia.gov.co_x000a_"/>
    <hyperlink ref="O725" r:id="rId306" display="dianapatricia.lopez@antioquia.gov.co_x000a_"/>
    <hyperlink ref="O724" r:id="rId307" display="dianapatricia.lopez@antioquia.gov.co_x000a_"/>
    <hyperlink ref="V717" r:id="rId308" display="https://www.contratos.gov.co/consultas/detalleProceso.do?numConstancia=17-1-168791"/>
    <hyperlink ref="O717" r:id="rId309" display="dianapatricia.lopez@antioquia.gov.co_x000a_"/>
    <hyperlink ref="O713" r:id="rId310" display="Lucas.Jaramillo@antioquia.gov.co"/>
    <hyperlink ref="V714" r:id="rId311"/>
    <hyperlink ref="V650" r:id="rId312"/>
    <hyperlink ref="V649" r:id="rId313"/>
    <hyperlink ref="V647" r:id="rId314"/>
    <hyperlink ref="V646" r:id="rId315"/>
    <hyperlink ref="V645" r:id="rId316"/>
    <hyperlink ref="V644" r:id="rId317"/>
    <hyperlink ref="V643" r:id="rId318"/>
    <hyperlink ref="V642" r:id="rId319"/>
    <hyperlink ref="V641" r:id="rId320"/>
    <hyperlink ref="V640" r:id="rId321"/>
    <hyperlink ref="V639" r:id="rId322"/>
    <hyperlink ref="V638" r:id="rId323"/>
    <hyperlink ref="O703" r:id="rId324" display="Lucas.Jaramillo@antioquia.gov.co"/>
    <hyperlink ref="V656" r:id="rId325"/>
    <hyperlink ref="O676" r:id="rId326" display="dianapatricia.lopez@antioquia.gov.co_x000a_"/>
    <hyperlink ref="V675" r:id="rId327"/>
    <hyperlink ref="V674" r:id="rId328"/>
    <hyperlink ref="V664" r:id="rId329"/>
    <hyperlink ref="V671" r:id="rId330"/>
    <hyperlink ref="V663" r:id="rId331"/>
    <hyperlink ref="V672" r:id="rId332"/>
    <hyperlink ref="V673" r:id="rId333"/>
    <hyperlink ref="V670" r:id="rId334"/>
    <hyperlink ref="V667" r:id="rId335"/>
    <hyperlink ref="V666" r:id="rId336"/>
    <hyperlink ref="V665" r:id="rId337"/>
    <hyperlink ref="V669" r:id="rId338"/>
    <hyperlink ref="V668" r:id="rId339"/>
    <hyperlink ref="V655" r:id="rId340"/>
    <hyperlink ref="V654" r:id="rId341"/>
    <hyperlink ref="V653" r:id="rId342" display="https://www.contratos.gov.co/consultas/detalleProceso.do?numConstancia=17-13-7314786"/>
    <hyperlink ref="V652" r:id="rId343" display="https://www.contratos.gov.co/consultas/detalleProceso.do?numConstancia=17-15-7208339"/>
    <hyperlink ref="O653" r:id="rId344" display="dianapatricia.lopez@antioquia.gov.co_x000a_"/>
    <hyperlink ref="O652" r:id="rId345" display="dianapatricia.lopez@antioquia.gov.co_x000a_"/>
    <hyperlink ref="V637" r:id="rId346"/>
    <hyperlink ref="O637" r:id="rId347" display="dianapatricia.lopez@antioquia.gov.co_x000a_"/>
    <hyperlink ref="O680" r:id="rId348" display="dianapatricia.lopez@antioquia.gov.co_x000a_"/>
    <hyperlink ref="O679" r:id="rId349" display="dianapatricia.lopez@antioquia.gov.co_x000a_"/>
    <hyperlink ref="O678" r:id="rId350" display="dianapatricia.lopez@antioquia.gov.co_x000a_"/>
    <hyperlink ref="O677" r:id="rId351" display="Lucas.Jaramillo@antioquia.gov.co"/>
    <hyperlink ref="P630" r:id="rId352" display="santiago.morales@antioquia.gov.co"/>
    <hyperlink ref="P629" r:id="rId353" display="santiago.morales@antioquia.gov.co"/>
    <hyperlink ref="P628" r:id="rId354" display="santiago.morales@antioquia.gov.co"/>
    <hyperlink ref="P627" r:id="rId355" display="santiago.morales@antioquia.gov.co"/>
    <hyperlink ref="P626" r:id="rId356" display="santiago.morales@antioquia.gov.co"/>
    <hyperlink ref="P625" r:id="rId357" display="santiago.morales@antioquia.gov.co"/>
    <hyperlink ref="P624" r:id="rId358" display="santiago.morales@antioquia.gov.co"/>
    <hyperlink ref="P623" r:id="rId359" display="santiago.morales@antioquia.gov.co"/>
    <hyperlink ref="P622" r:id="rId360" display="santiago.morales@antioquia.gov.co"/>
    <hyperlink ref="P621" r:id="rId361" display="santiago.morales@antioquia.gov.co"/>
    <hyperlink ref="P635" r:id="rId362" display="santiago.morales@antioquia.gov.co"/>
    <hyperlink ref="P618" r:id="rId363" display="santiago.morales@antioquia.gov.co"/>
    <hyperlink ref="P617" r:id="rId364" display="santiago.morales@antioquia.gov.co"/>
    <hyperlink ref="P619" r:id="rId365" display="santiago.morales@antioquia.gov.co"/>
    <hyperlink ref="P615" r:id="rId366" display="santiago.morales@antioquia.gov.co"/>
    <hyperlink ref="P614" r:id="rId367" display="santiago.morales@antioquia.gov.co"/>
    <hyperlink ref="P613" r:id="rId368" display="santiago.morales@antioquia.gov.co"/>
    <hyperlink ref="P612" r:id="rId369" display="santiago.morales@antioquia.gov.co"/>
    <hyperlink ref="P611" r:id="rId370" display="santiago.morales@antioquia.gov.co"/>
    <hyperlink ref="P610" r:id="rId371" display="santiago.morales@antioquia.gov.co"/>
    <hyperlink ref="P609" r:id="rId372" display="santiago.morales@antioquia.gov.co"/>
    <hyperlink ref="P608" r:id="rId373" display="santiago.morales@antioquia.gov.co"/>
    <hyperlink ref="P607" r:id="rId374" display="santiago.morales@antioquia.gov.co"/>
    <hyperlink ref="P606" r:id="rId375" display="santiago.morales@antioquia.gov.co"/>
    <hyperlink ref="P605" r:id="rId376" display="santiago.morales@antioquia.gov.co"/>
    <hyperlink ref="P604" r:id="rId377" display="santiago.morales@antioquia.gov.co"/>
    <hyperlink ref="P603" r:id="rId378" display="santiago.morales@antioquia.gov.co"/>
    <hyperlink ref="P602" r:id="rId379" display="santiago.morales@antioquia.gov.co"/>
    <hyperlink ref="P601" r:id="rId380" display="santiago.morales@antioquia.gov.co"/>
    <hyperlink ref="P600" r:id="rId381" display="santiago.morales@antioquia.gov.co"/>
    <hyperlink ref="P599" r:id="rId382" display="santiago.morales@antioquia.gov.co"/>
    <hyperlink ref="P598" r:id="rId383" display="santiago.morales@antioquia.gov.co"/>
    <hyperlink ref="P597" r:id="rId384" display="santiago.morales@antioquia.gov.co"/>
    <hyperlink ref="P596" r:id="rId385" display="santiago.morales@antioquia.gov.co"/>
    <hyperlink ref="P595" r:id="rId386" display="santiago.morales@antioquia.gov.co"/>
    <hyperlink ref="P594" r:id="rId387" display="santiago.morales@antioquia.gov.co"/>
    <hyperlink ref="P593" r:id="rId388" display="santiago.morales@antioquia.gov.co"/>
    <hyperlink ref="P592" r:id="rId389" display="santiago.morales@antioquia.gov.co"/>
    <hyperlink ref="P591" r:id="rId390" display="santiago.morales@antioquia.gov.co"/>
    <hyperlink ref="P590" r:id="rId391" display="santiago.morales@antioquia.gov.co"/>
    <hyperlink ref="P589" r:id="rId392" display="santiago.morales@antioquia.gov.co"/>
    <hyperlink ref="P588" r:id="rId393" display="santiago.morales@antioquia.gov.co"/>
    <hyperlink ref="P587" r:id="rId394" display="santiago.morales@antioquia.gov.co"/>
    <hyperlink ref="P586" r:id="rId395" display="santiago.morales@antioquia.gov.co"/>
    <hyperlink ref="P585" r:id="rId396" display="santiago.morales@antioquia.gov.co"/>
    <hyperlink ref="P584" r:id="rId397" display="santiago.morales@antioquia.gov.co"/>
    <hyperlink ref="P583" r:id="rId398" display="santiago.morales@antioquia.gov.co"/>
    <hyperlink ref="P582" r:id="rId399" display="santiago.morales@antioquia.gov.co"/>
    <hyperlink ref="P581" r:id="rId400" display="santiago.morales@antioquia.gov.co"/>
    <hyperlink ref="P580" r:id="rId401" display="santiago.morales@antioquia.gov.co"/>
    <hyperlink ref="P579" r:id="rId402" display="santiago.morales@antioquia.gov.co"/>
    <hyperlink ref="P578" r:id="rId403" display="santiago.morales@antioquia.gov.co"/>
    <hyperlink ref="P577" r:id="rId404" display="santiago.morales@antioquia.gov.co"/>
    <hyperlink ref="P576" r:id="rId405" display="santiago.morales@antioquia.gov.co"/>
    <hyperlink ref="P575" r:id="rId406" display="santiago.morales@antioquia.gov.co"/>
    <hyperlink ref="P574" r:id="rId407" display="santiago.morales@antioquia.gov.co"/>
    <hyperlink ref="P573" r:id="rId408" display="santiago.morales@antioquia.gov.co"/>
    <hyperlink ref="P572" r:id="rId409" display="santiago.morales@antioquia.gov.co"/>
    <hyperlink ref="P571" r:id="rId410" display="santiago.morales@antioquia.gov.co"/>
    <hyperlink ref="P570" r:id="rId411" display="santiago.morales@antioquia.gov.co"/>
    <hyperlink ref="P569" r:id="rId412" display="santiago.morales@antioquia.gov.co"/>
    <hyperlink ref="P568" r:id="rId413" display="santiago.morales@antioquia.gov.co"/>
    <hyperlink ref="P567" r:id="rId414" display="santiago.morales@antioquia.gov.co"/>
    <hyperlink ref="P566" r:id="rId415" display="santiago.morales@antioquia.gov.co"/>
    <hyperlink ref="P565" r:id="rId416" display="santiago.morales@antioquia.gov.co"/>
    <hyperlink ref="P564" r:id="rId417" display="santiago.morales@antioquia.gov.co"/>
    <hyperlink ref="P563" r:id="rId418" display="santiago.morales@antioquia.gov.co"/>
    <hyperlink ref="P562" r:id="rId419" display="santiago.morales@antioquia.gov.co"/>
    <hyperlink ref="P561" r:id="rId420" display="santiago.morales@antioquia.gov.co"/>
    <hyperlink ref="P560" r:id="rId421" display="santiago.morales@antioquia.gov.co"/>
    <hyperlink ref="P620" r:id="rId422" display="santiago.morales@antioquia.gov.co"/>
    <hyperlink ref="O552" r:id="rId423"/>
    <hyperlink ref="O549" r:id="rId424"/>
    <hyperlink ref="O557" r:id="rId425"/>
    <hyperlink ref="O556" r:id="rId426"/>
    <hyperlink ref="O555" r:id="rId427"/>
    <hyperlink ref="O554" r:id="rId428"/>
    <hyperlink ref="O559" r:id="rId429"/>
    <hyperlink ref="O550" r:id="rId430"/>
    <hyperlink ref="O547" r:id="rId431"/>
    <hyperlink ref="O548" r:id="rId432"/>
    <hyperlink ref="O553" r:id="rId433"/>
    <hyperlink ref="O551" r:id="rId434"/>
    <hyperlink ref="O539" r:id="rId435"/>
    <hyperlink ref="O537" r:id="rId436"/>
    <hyperlink ref="O512" r:id="rId437"/>
    <hyperlink ref="O495" r:id="rId438"/>
    <hyperlink ref="O496" r:id="rId439"/>
    <hyperlink ref="O494" r:id="rId440"/>
    <hyperlink ref="O493" r:id="rId441"/>
    <hyperlink ref="O536" r:id="rId442"/>
    <hyperlink ref="O535" r:id="rId443"/>
    <hyperlink ref="O515" r:id="rId444"/>
    <hyperlink ref="O504" r:id="rId445"/>
    <hyperlink ref="O502" r:id="rId446"/>
    <hyperlink ref="O498" r:id="rId447"/>
    <hyperlink ref="O518:O519" r:id="rId448" display="carlos.vanegas@antioquia. Gov.co"/>
    <hyperlink ref="O532:O533" r:id="rId449" display="carlosalberto.marin@antioquia.gov.co"/>
    <hyperlink ref="O514" r:id="rId450"/>
    <hyperlink ref="O530" r:id="rId451"/>
    <hyperlink ref="O527" r:id="rId452"/>
    <hyperlink ref="O508" r:id="rId453"/>
    <hyperlink ref="O507" r:id="rId454"/>
    <hyperlink ref="O506" r:id="rId455"/>
    <hyperlink ref="O505" r:id="rId456"/>
    <hyperlink ref="O523" r:id="rId457"/>
    <hyperlink ref="O534" r:id="rId458"/>
    <hyperlink ref="O528" r:id="rId459"/>
    <hyperlink ref="O513" r:id="rId460"/>
    <hyperlink ref="O531" r:id="rId461"/>
    <hyperlink ref="O529" r:id="rId462"/>
    <hyperlink ref="O526" r:id="rId463"/>
    <hyperlink ref="O522" r:id="rId464"/>
    <hyperlink ref="O516" r:id="rId465"/>
    <hyperlink ref="O511" r:id="rId466"/>
    <hyperlink ref="O509" r:id="rId467"/>
    <hyperlink ref="O503" r:id="rId468"/>
    <hyperlink ref="O501" r:id="rId469"/>
    <hyperlink ref="O500" r:id="rId470"/>
    <hyperlink ref="O520" r:id="rId471"/>
    <hyperlink ref="O510" r:id="rId472"/>
    <hyperlink ref="O525" r:id="rId473"/>
    <hyperlink ref="O524" r:id="rId474"/>
    <hyperlink ref="O521" r:id="rId475"/>
    <hyperlink ref="O517" r:id="rId476"/>
    <hyperlink ref="O497" r:id="rId477"/>
    <hyperlink ref="O492" r:id="rId478"/>
    <hyperlink ref="O491" r:id="rId479"/>
    <hyperlink ref="O490" r:id="rId480"/>
    <hyperlink ref="O487" r:id="rId481"/>
    <hyperlink ref="O470" r:id="rId482"/>
    <hyperlink ref="O489" r:id="rId483"/>
    <hyperlink ref="O486" r:id="rId484"/>
    <hyperlink ref="O488" r:id="rId485"/>
    <hyperlink ref="O459" r:id="rId486"/>
    <hyperlink ref="O485" r:id="rId487"/>
    <hyperlink ref="O484" r:id="rId488"/>
    <hyperlink ref="O483" r:id="rId489"/>
    <hyperlink ref="O482" r:id="rId490"/>
    <hyperlink ref="O481" r:id="rId491"/>
    <hyperlink ref="O480" r:id="rId492"/>
    <hyperlink ref="O479" r:id="rId493"/>
    <hyperlink ref="O478" r:id="rId494"/>
    <hyperlink ref="O477" r:id="rId495"/>
    <hyperlink ref="O476" r:id="rId496"/>
    <hyperlink ref="O475" r:id="rId497"/>
    <hyperlink ref="O474" r:id="rId498"/>
    <hyperlink ref="O473" r:id="rId499"/>
    <hyperlink ref="O472" r:id="rId500"/>
    <hyperlink ref="O471" r:id="rId501"/>
    <hyperlink ref="O469" r:id="rId502"/>
    <hyperlink ref="O468" r:id="rId503"/>
    <hyperlink ref="O467" r:id="rId504"/>
    <hyperlink ref="O465" r:id="rId505"/>
    <hyperlink ref="O464" r:id="rId506"/>
    <hyperlink ref="O463" r:id="rId507"/>
    <hyperlink ref="O462" r:id="rId508"/>
    <hyperlink ref="O461" r:id="rId509"/>
    <hyperlink ref="O460" r:id="rId510"/>
    <hyperlink ref="O456" r:id="rId511"/>
    <hyperlink ref="O457" r:id="rId512"/>
    <hyperlink ref="O458" r:id="rId513"/>
    <hyperlink ref="O466" r:id="rId514"/>
    <hyperlink ref="O455" r:id="rId515"/>
    <hyperlink ref="O452" r:id="rId516"/>
    <hyperlink ref="O427" r:id="rId517"/>
    <hyperlink ref="O411" r:id="rId518"/>
    <hyperlink ref="O415" r:id="rId519"/>
    <hyperlink ref="O454" r:id="rId520"/>
    <hyperlink ref="O453" r:id="rId521"/>
    <hyperlink ref="O451" r:id="rId522"/>
    <hyperlink ref="O450" r:id="rId523"/>
    <hyperlink ref="O449" r:id="rId524"/>
    <hyperlink ref="O448" r:id="rId525"/>
    <hyperlink ref="O447" r:id="rId526"/>
    <hyperlink ref="O446" r:id="rId527"/>
    <hyperlink ref="O445" r:id="rId528"/>
    <hyperlink ref="O444" r:id="rId529"/>
    <hyperlink ref="O443" r:id="rId530"/>
    <hyperlink ref="O442" r:id="rId531"/>
    <hyperlink ref="O441" r:id="rId532"/>
    <hyperlink ref="O440" r:id="rId533"/>
    <hyperlink ref="O439" r:id="rId534"/>
    <hyperlink ref="O438" r:id="rId535"/>
    <hyperlink ref="O437" r:id="rId536"/>
    <hyperlink ref="O436" r:id="rId537"/>
    <hyperlink ref="O435" r:id="rId538"/>
    <hyperlink ref="O434" r:id="rId539"/>
    <hyperlink ref="O433" r:id="rId540"/>
    <hyperlink ref="O432" r:id="rId541"/>
    <hyperlink ref="O431" r:id="rId542"/>
    <hyperlink ref="O430" r:id="rId543"/>
    <hyperlink ref="O429" r:id="rId544"/>
    <hyperlink ref="O428" r:id="rId545"/>
    <hyperlink ref="O426" r:id="rId546"/>
    <hyperlink ref="O425" r:id="rId547"/>
    <hyperlink ref="O424" r:id="rId548"/>
    <hyperlink ref="O423" r:id="rId549"/>
    <hyperlink ref="O422" r:id="rId550"/>
    <hyperlink ref="O421" r:id="rId551"/>
    <hyperlink ref="O420" r:id="rId552"/>
    <hyperlink ref="O419" r:id="rId553"/>
    <hyperlink ref="O418" r:id="rId554"/>
    <hyperlink ref="O417" r:id="rId555"/>
    <hyperlink ref="O414" r:id="rId556"/>
    <hyperlink ref="O413" r:id="rId557"/>
    <hyperlink ref="O412" r:id="rId558"/>
    <hyperlink ref="O410" r:id="rId559"/>
    <hyperlink ref="O409" r:id="rId560"/>
    <hyperlink ref="O401" r:id="rId561"/>
    <hyperlink ref="O400" r:id="rId562"/>
    <hyperlink ref="O397" r:id="rId563"/>
    <hyperlink ref="O398" r:id="rId564"/>
    <hyperlink ref="O406" r:id="rId565"/>
    <hyperlink ref="O408" r:id="rId566"/>
    <hyperlink ref="O407" r:id="rId567"/>
    <hyperlink ref="O405" r:id="rId568"/>
    <hyperlink ref="O404" r:id="rId569"/>
    <hyperlink ref="O403" r:id="rId570"/>
    <hyperlink ref="O402" r:id="rId571"/>
    <hyperlink ref="O399" r:id="rId572"/>
    <hyperlink ref="O396" r:id="rId573"/>
    <hyperlink ref="O395" r:id="rId574"/>
    <hyperlink ref="O381" r:id="rId575"/>
    <hyperlink ref="O380" r:id="rId576"/>
    <hyperlink ref="O394" r:id="rId577"/>
    <hyperlink ref="O393" r:id="rId578"/>
    <hyperlink ref="O392" r:id="rId579"/>
    <hyperlink ref="O391" r:id="rId580"/>
    <hyperlink ref="O390" r:id="rId581"/>
    <hyperlink ref="O389" r:id="rId582"/>
    <hyperlink ref="O388" r:id="rId583"/>
    <hyperlink ref="O387" r:id="rId584"/>
    <hyperlink ref="O386" r:id="rId585"/>
    <hyperlink ref="O385" r:id="rId586"/>
    <hyperlink ref="O384" r:id="rId587"/>
    <hyperlink ref="O383" r:id="rId588"/>
    <hyperlink ref="O382" r:id="rId589"/>
    <hyperlink ref="O379" r:id="rId590"/>
    <hyperlink ref="O378" r:id="rId591"/>
    <hyperlink ref="O377" r:id="rId592"/>
    <hyperlink ref="O376" r:id="rId593"/>
    <hyperlink ref="O375" r:id="rId594"/>
    <hyperlink ref="O374" r:id="rId595"/>
    <hyperlink ref="O373" r:id="rId596"/>
    <hyperlink ref="O372" r:id="rId597"/>
    <hyperlink ref="O371" r:id="rId598"/>
    <hyperlink ref="O370" r:id="rId599"/>
    <hyperlink ref="O369" r:id="rId600"/>
    <hyperlink ref="O368" r:id="rId601"/>
    <hyperlink ref="O367" r:id="rId602"/>
    <hyperlink ref="O366" r:id="rId603"/>
    <hyperlink ref="O365" r:id="rId604"/>
    <hyperlink ref="O364" r:id="rId605"/>
    <hyperlink ref="O363" r:id="rId606"/>
    <hyperlink ref="O362" r:id="rId607"/>
    <hyperlink ref="O361" r:id="rId608"/>
    <hyperlink ref="O360" r:id="rId609"/>
    <hyperlink ref="O359" r:id="rId610"/>
    <hyperlink ref="O358" r:id="rId611"/>
    <hyperlink ref="O357" r:id="rId612"/>
    <hyperlink ref="O356" r:id="rId613"/>
    <hyperlink ref="O355" r:id="rId614"/>
    <hyperlink ref="O350" r:id="rId615"/>
    <hyperlink ref="O352" r:id="rId616"/>
    <hyperlink ref="O354" r:id="rId617"/>
    <hyperlink ref="O353" r:id="rId618"/>
    <hyperlink ref="O351" r:id="rId619"/>
    <hyperlink ref="O349" r:id="rId620"/>
    <hyperlink ref="O348" r:id="rId621"/>
    <hyperlink ref="O347" r:id="rId622"/>
    <hyperlink ref="O346" r:id="rId623"/>
    <hyperlink ref="O345" r:id="rId624"/>
    <hyperlink ref="O344" r:id="rId625"/>
    <hyperlink ref="O343" r:id="rId626"/>
    <hyperlink ref="O342" r:id="rId627"/>
    <hyperlink ref="O341" r:id="rId628"/>
    <hyperlink ref="O340" r:id="rId629"/>
    <hyperlink ref="O339" r:id="rId630"/>
    <hyperlink ref="O338" r:id="rId631"/>
    <hyperlink ref="O337" r:id="rId632"/>
    <hyperlink ref="O336" r:id="rId633"/>
    <hyperlink ref="O335" r:id="rId634"/>
    <hyperlink ref="O334" r:id="rId635"/>
    <hyperlink ref="O333" r:id="rId636"/>
    <hyperlink ref="O332" r:id="rId637"/>
    <hyperlink ref="O331" r:id="rId638"/>
    <hyperlink ref="O330" r:id="rId639"/>
    <hyperlink ref="O329" r:id="rId640"/>
    <hyperlink ref="O327" r:id="rId641"/>
    <hyperlink ref="O322" r:id="rId642"/>
    <hyperlink ref="O328" r:id="rId643"/>
    <hyperlink ref="O326" r:id="rId644"/>
    <hyperlink ref="O325" r:id="rId645"/>
    <hyperlink ref="O324" r:id="rId646"/>
    <hyperlink ref="O323" r:id="rId647"/>
    <hyperlink ref="O321" r:id="rId648"/>
    <hyperlink ref="O320" r:id="rId649"/>
    <hyperlink ref="O319" r:id="rId650"/>
    <hyperlink ref="O318" r:id="rId651"/>
    <hyperlink ref="O317" r:id="rId652"/>
    <hyperlink ref="O304" r:id="rId653"/>
    <hyperlink ref="O314" r:id="rId654"/>
    <hyperlink ref="O313" r:id="rId655"/>
    <hyperlink ref="O312" r:id="rId656"/>
    <hyperlink ref="O311" r:id="rId657"/>
    <hyperlink ref="O310" r:id="rId658"/>
    <hyperlink ref="O309" r:id="rId659"/>
    <hyperlink ref="O308" r:id="rId660"/>
    <hyperlink ref="O307" r:id="rId661"/>
    <hyperlink ref="O306" r:id="rId662"/>
    <hyperlink ref="O305" r:id="rId663"/>
    <hyperlink ref="O303" r:id="rId664"/>
    <hyperlink ref="O302" r:id="rId665"/>
    <hyperlink ref="O301" r:id="rId666"/>
    <hyperlink ref="O300" r:id="rId667"/>
    <hyperlink ref="O299" r:id="rId668"/>
    <hyperlink ref="O298" r:id="rId669"/>
    <hyperlink ref="O297" r:id="rId670"/>
    <hyperlink ref="O296" r:id="rId671"/>
    <hyperlink ref="O295" r:id="rId672"/>
    <hyperlink ref="O294" r:id="rId673"/>
    <hyperlink ref="O316" r:id="rId674"/>
    <hyperlink ref="O315" r:id="rId675"/>
    <hyperlink ref="O293" r:id="rId676"/>
    <hyperlink ref="O292" r:id="rId677"/>
    <hyperlink ref="O291" r:id="rId678"/>
    <hyperlink ref="O269" r:id="rId679"/>
    <hyperlink ref="O274" r:id="rId680"/>
    <hyperlink ref="V273" r:id="rId681" display="https://www.contratos.gov.co/consultas/detalleProceso.do?numConstancia=18-9-441092"/>
    <hyperlink ref="O273" r:id="rId682"/>
    <hyperlink ref="V261" r:id="rId683" display="https://www.contratos.gov.co/consultas/detalleProceso.do?numConstancia=17-15-7471975"/>
    <hyperlink ref="O262" r:id="rId684"/>
    <hyperlink ref="O260" r:id="rId685"/>
    <hyperlink ref="O261" r:id="rId686"/>
    <hyperlink ref="O259" r:id="rId687"/>
    <hyperlink ref="O258" r:id="rId688"/>
    <hyperlink ref="O202" r:id="rId689"/>
    <hyperlink ref="O201" r:id="rId690"/>
    <hyperlink ref="O257" r:id="rId691"/>
    <hyperlink ref="O256" r:id="rId692"/>
    <hyperlink ref="O255" r:id="rId693"/>
    <hyperlink ref="O254" r:id="rId694"/>
    <hyperlink ref="O253" r:id="rId695"/>
    <hyperlink ref="O252" r:id="rId696"/>
    <hyperlink ref="O251" r:id="rId697"/>
    <hyperlink ref="O250" r:id="rId698"/>
    <hyperlink ref="O249" r:id="rId699"/>
    <hyperlink ref="O248" r:id="rId700"/>
    <hyperlink ref="O247" r:id="rId701"/>
    <hyperlink ref="O246" r:id="rId702"/>
    <hyperlink ref="O245" r:id="rId703"/>
    <hyperlink ref="O244" r:id="rId704"/>
    <hyperlink ref="O243" r:id="rId705"/>
    <hyperlink ref="O242" r:id="rId706"/>
    <hyperlink ref="O241" r:id="rId707"/>
    <hyperlink ref="O240" r:id="rId708"/>
    <hyperlink ref="O239" r:id="rId709"/>
    <hyperlink ref="O238" r:id="rId710"/>
    <hyperlink ref="O237" r:id="rId711"/>
    <hyperlink ref="O236" r:id="rId712"/>
    <hyperlink ref="O235" r:id="rId713"/>
    <hyperlink ref="O234" r:id="rId714"/>
    <hyperlink ref="O233" r:id="rId715"/>
    <hyperlink ref="O232" r:id="rId716"/>
    <hyperlink ref="O231" r:id="rId717"/>
    <hyperlink ref="O230" r:id="rId718"/>
    <hyperlink ref="O229" r:id="rId719"/>
    <hyperlink ref="O228" r:id="rId720"/>
    <hyperlink ref="O227" r:id="rId721"/>
    <hyperlink ref="O226" r:id="rId722"/>
    <hyperlink ref="O225" r:id="rId723"/>
    <hyperlink ref="O224" r:id="rId724"/>
    <hyperlink ref="O223" r:id="rId725"/>
    <hyperlink ref="O222" r:id="rId726"/>
    <hyperlink ref="O221" r:id="rId727"/>
    <hyperlink ref="O220" r:id="rId728"/>
    <hyperlink ref="O219" r:id="rId729"/>
    <hyperlink ref="O218" r:id="rId730"/>
    <hyperlink ref="O216" r:id="rId731"/>
    <hyperlink ref="O215" r:id="rId732"/>
    <hyperlink ref="O214" r:id="rId733"/>
    <hyperlink ref="O213" r:id="rId734"/>
    <hyperlink ref="O212" r:id="rId735"/>
    <hyperlink ref="O211" r:id="rId736"/>
    <hyperlink ref="O210" r:id="rId737"/>
    <hyperlink ref="O209" r:id="rId738"/>
    <hyperlink ref="O208" r:id="rId739"/>
    <hyperlink ref="O207" r:id="rId740"/>
    <hyperlink ref="O206" r:id="rId741"/>
    <hyperlink ref="O205" r:id="rId742"/>
    <hyperlink ref="O204" r:id="rId743"/>
    <hyperlink ref="O203" r:id="rId744"/>
    <hyperlink ref="O200" r:id="rId745"/>
    <hyperlink ref="O199" r:id="rId746"/>
    <hyperlink ref="O198" r:id="rId747"/>
    <hyperlink ref="O197" r:id="rId748"/>
    <hyperlink ref="O196" r:id="rId749"/>
    <hyperlink ref="O195" r:id="rId750"/>
    <hyperlink ref="O194" r:id="rId751"/>
    <hyperlink ref="O193" r:id="rId752"/>
    <hyperlink ref="O192" r:id="rId753"/>
    <hyperlink ref="O191" r:id="rId754"/>
    <hyperlink ref="O190" r:id="rId755"/>
    <hyperlink ref="O189" r:id="rId756"/>
    <hyperlink ref="O188" r:id="rId757"/>
    <hyperlink ref="O187" r:id="rId758"/>
    <hyperlink ref="O186" r:id="rId759"/>
    <hyperlink ref="O185" r:id="rId760"/>
    <hyperlink ref="O184" r:id="rId761"/>
    <hyperlink ref="O183" r:id="rId762"/>
    <hyperlink ref="O182" r:id="rId763"/>
    <hyperlink ref="O181" r:id="rId764"/>
    <hyperlink ref="O180" r:id="rId765"/>
    <hyperlink ref="O179" r:id="rId766"/>
    <hyperlink ref="O178" r:id="rId767"/>
    <hyperlink ref="O177" r:id="rId768"/>
    <hyperlink ref="O176" r:id="rId769"/>
    <hyperlink ref="O175" r:id="rId770"/>
    <hyperlink ref="O174" r:id="rId771"/>
    <hyperlink ref="O173" r:id="rId772"/>
    <hyperlink ref="O172" r:id="rId773"/>
    <hyperlink ref="O171" r:id="rId774"/>
    <hyperlink ref="O170" r:id="rId775"/>
    <hyperlink ref="O169" r:id="rId776"/>
    <hyperlink ref="O168" r:id="rId777"/>
    <hyperlink ref="O167" r:id="rId778"/>
    <hyperlink ref="O166" r:id="rId779"/>
    <hyperlink ref="O165" r:id="rId780"/>
    <hyperlink ref="O164" r:id="rId781"/>
    <hyperlink ref="O163" r:id="rId782"/>
    <hyperlink ref="O162" r:id="rId783"/>
    <hyperlink ref="O161" r:id="rId784"/>
    <hyperlink ref="O160" r:id="rId785"/>
    <hyperlink ref="O159" r:id="rId786"/>
    <hyperlink ref="O158" r:id="rId787"/>
    <hyperlink ref="O157" r:id="rId788"/>
    <hyperlink ref="O156" r:id="rId789"/>
    <hyperlink ref="O155" r:id="rId790"/>
    <hyperlink ref="O154" r:id="rId791"/>
    <hyperlink ref="O153" r:id="rId792"/>
    <hyperlink ref="O152" r:id="rId793"/>
    <hyperlink ref="O151" r:id="rId794"/>
    <hyperlink ref="O150" r:id="rId795"/>
    <hyperlink ref="O149" r:id="rId796"/>
    <hyperlink ref="O148" r:id="rId797"/>
    <hyperlink ref="O147" r:id="rId798"/>
    <hyperlink ref="O146" r:id="rId799"/>
    <hyperlink ref="O145" r:id="rId800"/>
    <hyperlink ref="O144" r:id="rId801"/>
    <hyperlink ref="O143" r:id="rId802"/>
    <hyperlink ref="O142" r:id="rId803"/>
    <hyperlink ref="O141" r:id="rId804"/>
    <hyperlink ref="O140" r:id="rId805"/>
    <hyperlink ref="O139" r:id="rId806"/>
    <hyperlink ref="O138" r:id="rId807"/>
    <hyperlink ref="O137" r:id="rId808"/>
    <hyperlink ref="O136" r:id="rId809"/>
    <hyperlink ref="O135" r:id="rId810"/>
    <hyperlink ref="O134" r:id="rId811"/>
    <hyperlink ref="O132" r:id="rId812"/>
    <hyperlink ref="O93" r:id="rId813"/>
    <hyperlink ref="O129" r:id="rId814"/>
    <hyperlink ref="O128" r:id="rId815"/>
    <hyperlink ref="O127" r:id="rId816"/>
    <hyperlink ref="O126" r:id="rId817"/>
    <hyperlink ref="O125" r:id="rId818"/>
    <hyperlink ref="O124" r:id="rId819"/>
    <hyperlink ref="O123" r:id="rId820"/>
    <hyperlink ref="O122" r:id="rId821"/>
    <hyperlink ref="O121" r:id="rId822"/>
    <hyperlink ref="O120" r:id="rId823"/>
    <hyperlink ref="O119" r:id="rId824"/>
    <hyperlink ref="O118" r:id="rId825"/>
    <hyperlink ref="O117" r:id="rId826"/>
    <hyperlink ref="O116" r:id="rId827"/>
    <hyperlink ref="O115" r:id="rId828"/>
    <hyperlink ref="O114" r:id="rId829"/>
    <hyperlink ref="O113" r:id="rId830"/>
    <hyperlink ref="O112" r:id="rId831"/>
    <hyperlink ref="O111" r:id="rId832"/>
    <hyperlink ref="O110" r:id="rId833"/>
    <hyperlink ref="O109" r:id="rId834"/>
    <hyperlink ref="O108" r:id="rId835"/>
    <hyperlink ref="O107" r:id="rId836"/>
    <hyperlink ref="O106" r:id="rId837"/>
    <hyperlink ref="O105" r:id="rId838"/>
    <hyperlink ref="O104" r:id="rId839"/>
    <hyperlink ref="O103" r:id="rId840"/>
    <hyperlink ref="O102" r:id="rId841"/>
    <hyperlink ref="O101" r:id="rId842"/>
    <hyperlink ref="O100" r:id="rId843"/>
    <hyperlink ref="O99" r:id="rId844"/>
    <hyperlink ref="O98" r:id="rId845"/>
    <hyperlink ref="O97" r:id="rId846"/>
    <hyperlink ref="O96" r:id="rId847"/>
    <hyperlink ref="O95" r:id="rId848"/>
    <hyperlink ref="O94" r:id="rId849"/>
    <hyperlink ref="O131" r:id="rId850"/>
    <hyperlink ref="O17" r:id="rId851"/>
    <hyperlink ref="O16" r:id="rId852"/>
    <hyperlink ref="O15" r:id="rId853"/>
    <hyperlink ref="O14" r:id="rId854"/>
    <hyperlink ref="O13" r:id="rId855"/>
    <hyperlink ref="P1222" r:id="rId856"/>
    <hyperlink ref="P1224" r:id="rId857"/>
    <hyperlink ref="P1225" r:id="rId858"/>
    <hyperlink ref="P1223" r:id="rId859"/>
    <hyperlink ref="P1228" r:id="rId860"/>
    <hyperlink ref="P1230" r:id="rId861"/>
    <hyperlink ref="P1227" r:id="rId862"/>
    <hyperlink ref="P1226" r:id="rId863"/>
    <hyperlink ref="O1232" r:id="rId864"/>
    <hyperlink ref="O1234" r:id="rId865"/>
    <hyperlink ref="O1231" r:id="rId866"/>
    <hyperlink ref="O1235" r:id="rId867"/>
    <hyperlink ref="V1231" r:id="rId868" display="https://www.contratos.gov.co/consultas/detalleProceso.do?numConstancia=17-12-6758861"/>
    <hyperlink ref="O1233" r:id="rId869"/>
    <hyperlink ref="O1236" r:id="rId870"/>
    <hyperlink ref="O1238" r:id="rId871"/>
    <hyperlink ref="O1245" r:id="rId872"/>
    <hyperlink ref="O1240" r:id="rId873"/>
    <hyperlink ref="O1242" r:id="rId874"/>
    <hyperlink ref="O1239" r:id="rId875"/>
    <hyperlink ref="O1241" r:id="rId876"/>
    <hyperlink ref="O1246" r:id="rId877"/>
    <hyperlink ref="O1247" r:id="rId878"/>
    <hyperlink ref="O1248" r:id="rId879"/>
    <hyperlink ref="O1249" r:id="rId880"/>
    <hyperlink ref="O1250" r:id="rId881"/>
    <hyperlink ref="O1252" r:id="rId882" display="angela.ortega@antioquia.gov.co"/>
    <hyperlink ref="O1251" r:id="rId883"/>
    <hyperlink ref="O1253" r:id="rId884" display="angela.ortega@antioquia.gov.co"/>
    <hyperlink ref="O1254" r:id="rId885" display="angela.ortega@antioquia.gov.co"/>
    <hyperlink ref="O1255" r:id="rId886" display="angela.ortega@antioquia.gov.co"/>
    <hyperlink ref="O1256" r:id="rId887" display="angela.ortega@antioquia.gov.co"/>
    <hyperlink ref="O1257" r:id="rId888" display="angela.ortega@antioquia.gov.co"/>
    <hyperlink ref="O1258" r:id="rId889" display="angela.ortega@antioquia.gov.co"/>
    <hyperlink ref="O1259" r:id="rId890"/>
    <hyperlink ref="O1260" r:id="rId891"/>
    <hyperlink ref="O1261" r:id="rId892"/>
    <hyperlink ref="O1263" r:id="rId893"/>
    <hyperlink ref="O1264" r:id="rId894"/>
    <hyperlink ref="O1265" r:id="rId895"/>
    <hyperlink ref="O1266" r:id="rId896"/>
    <hyperlink ref="O1267" r:id="rId897"/>
    <hyperlink ref="O1268" r:id="rId898"/>
    <hyperlink ref="O1270" r:id="rId899"/>
    <hyperlink ref="O1271" r:id="rId900"/>
    <hyperlink ref="O1272" r:id="rId901"/>
    <hyperlink ref="O1269" r:id="rId902"/>
    <hyperlink ref="O1273" r:id="rId903"/>
    <hyperlink ref="O1274" r:id="rId904"/>
    <hyperlink ref="O1275" r:id="rId905"/>
    <hyperlink ref="O1276" r:id="rId906"/>
    <hyperlink ref="O1277" r:id="rId907"/>
    <hyperlink ref="O1278" r:id="rId908"/>
    <hyperlink ref="O1280" r:id="rId909"/>
    <hyperlink ref="O1279" r:id="rId910"/>
    <hyperlink ref="O1281" r:id="rId911"/>
    <hyperlink ref="O1282" r:id="rId912"/>
    <hyperlink ref="O1294" r:id="rId913"/>
    <hyperlink ref="O1292" r:id="rId914"/>
    <hyperlink ref="O1298" r:id="rId915"/>
    <hyperlink ref="O1297" r:id="rId916"/>
    <hyperlink ref="O1299" r:id="rId917"/>
    <hyperlink ref="O1300" r:id="rId918"/>
    <hyperlink ref="O1301" r:id="rId919"/>
    <hyperlink ref="O1307" r:id="rId920"/>
    <hyperlink ref="O1285" r:id="rId921"/>
    <hyperlink ref="O1308" r:id="rId922"/>
    <hyperlink ref="O1287" r:id="rId923"/>
    <hyperlink ref="O1288" r:id="rId924"/>
    <hyperlink ref="O1304" r:id="rId925"/>
    <hyperlink ref="O1303" r:id="rId926"/>
    <hyperlink ref="O1302" r:id="rId927"/>
    <hyperlink ref="O1289" r:id="rId928"/>
    <hyperlink ref="O1284" r:id="rId929"/>
    <hyperlink ref="O1286" r:id="rId930"/>
    <hyperlink ref="O1293" r:id="rId931"/>
    <hyperlink ref="O1290" r:id="rId932"/>
    <hyperlink ref="O1291" r:id="rId933"/>
    <hyperlink ref="O1295" r:id="rId934"/>
    <hyperlink ref="V1307" r:id="rId935"/>
    <hyperlink ref="O1445" r:id="rId936"/>
    <hyperlink ref="O1453" r:id="rId937"/>
    <hyperlink ref="O1447" r:id="rId938" display="Victoria.hoyos@antioquia.gov.co"/>
    <hyperlink ref="O1454" r:id="rId939"/>
    <hyperlink ref="O1449" r:id="rId940"/>
    <hyperlink ref="O1451" r:id="rId941" display="juan.castano@antioquia.gov.co"/>
    <hyperlink ref="O1452" r:id="rId942"/>
    <hyperlink ref="O1450" r:id="rId943" display="Victoria.hoyos@antioquia.gov.co"/>
    <hyperlink ref="O1455" r:id="rId944" display="Victoria.hoyos@antioquia.gov.co"/>
    <hyperlink ref="O1459" r:id="rId945"/>
    <hyperlink ref="O1460" r:id="rId946"/>
    <hyperlink ref="O1461" r:id="rId947"/>
    <hyperlink ref="O1458" r:id="rId948"/>
    <hyperlink ref="O1456" r:id="rId949"/>
    <hyperlink ref="O1466" r:id="rId950"/>
    <hyperlink ref="O1469" r:id="rId951"/>
    <hyperlink ref="O1473" r:id="rId952"/>
    <hyperlink ref="O1474" r:id="rId953"/>
    <hyperlink ref="O1467" r:id="rId954"/>
    <hyperlink ref="O1468" r:id="rId955"/>
    <hyperlink ref="O1561" r:id="rId956"/>
    <hyperlink ref="O1524" r:id="rId957"/>
    <hyperlink ref="O1562" r:id="rId958"/>
    <hyperlink ref="O1550" r:id="rId959"/>
    <hyperlink ref="O1563" r:id="rId960"/>
    <hyperlink ref="O1564" r:id="rId961"/>
    <hyperlink ref="O1565" r:id="rId962"/>
    <hyperlink ref="O1525" r:id="rId963"/>
    <hyperlink ref="O1529" r:id="rId964"/>
    <hyperlink ref="O1566" r:id="rId965"/>
    <hyperlink ref="O1521" r:id="rId966"/>
    <hyperlink ref="O1567" r:id="rId967"/>
    <hyperlink ref="O1490" r:id="rId968"/>
    <hyperlink ref="O1485" r:id="rId969"/>
    <hyperlink ref="O1486" r:id="rId970"/>
    <hyperlink ref="O1560" r:id="rId971"/>
    <hyperlink ref="O1492" r:id="rId972"/>
    <hyperlink ref="O1523" r:id="rId973"/>
    <hyperlink ref="O1522" r:id="rId974"/>
    <hyperlink ref="O1526" r:id="rId975"/>
    <hyperlink ref="O1528" r:id="rId976"/>
    <hyperlink ref="O1493" r:id="rId977"/>
    <hyperlink ref="O1487" r:id="rId978"/>
    <hyperlink ref="O1488" r:id="rId979"/>
    <hyperlink ref="V1492" r:id="rId980" display="https://www.contratos.gov.co/consultas/detalleProceso.do?numConstancia=17-12-7387742"/>
    <hyperlink ref="V1488" r:id="rId981" display="https://www.contratos.gov.co/consultas/detalleProceso.do?numConstancia=17-12-6959197"/>
    <hyperlink ref="V1478" r:id="rId982" display="https://www.contratos.gov.co/consultas/detalleProceso.do?numConstancia=17-9-434994"/>
    <hyperlink ref="V1479" r:id="rId983" display="https://www.contratos.gov.co/consultas/resultadoListadoProcesos.jsp"/>
    <hyperlink ref="V1480" r:id="rId984" display="https://www.contratos.gov.co/consultas/detalleProceso.do?numConstancia=17-12-7087240"/>
    <hyperlink ref="V1481" r:id="rId985" display="https://www.contratos.gov.co/consultas/detalleProceso.do?numConstancia=17-12-6962613"/>
    <hyperlink ref="V1482" r:id="rId986" display="https://www.contratos.gov.co/consultas/detalleProceso.do?numConstancia=17-12-6962642"/>
    <hyperlink ref="O1483" r:id="rId987"/>
    <hyperlink ref="V1483" r:id="rId988" display="https://www.contratos.gov.co/consultas/detalleProceso.do?numConstancia=17-4-7373218"/>
    <hyperlink ref="V1484" r:id="rId989" display="https://www.contratos.gov.co/consultas/detalleProceso.do?numConstancia=17-12-7087287"/>
    <hyperlink ref="V1491" r:id="rId990" display="https://www.contratos.gov.co/consultas/detalleProceso.do?numConstancia=17-12-7280650"/>
    <hyperlink ref="V1493" r:id="rId991" display="https://www.contratos.gov.co/consultas/detalleProceso.do?numConstancia=17-13-7410195"/>
    <hyperlink ref="V1485" r:id="rId992"/>
    <hyperlink ref="V1486" r:id="rId993" display="https://www.contratos.gov.co/consultas/detalleProceso.do?numConstancia=17-9-434317"/>
    <hyperlink ref="V1489" r:id="rId994"/>
    <hyperlink ref="V1498" r:id="rId995" display="https://www.contratos.gov.co/consultas/detalleProceso.do?numConstancia=18-12-7545589"/>
    <hyperlink ref="O1530" r:id="rId996"/>
    <hyperlink ref="V1490" r:id="rId997" display="https://www.contratos.gov.co/consultas/detalleProceso.do?numConstancia=17-9-435127"/>
    <hyperlink ref="O1499" r:id="rId998"/>
    <hyperlink ref="O1500" r:id="rId999"/>
    <hyperlink ref="O1501" r:id="rId1000"/>
    <hyperlink ref="O1502" r:id="rId1001"/>
    <hyperlink ref="V1499" r:id="rId1002"/>
    <hyperlink ref="V1501" r:id="rId1003" display="https://www.contratos.gov.co/consultas/detalleProceso.do?numConstancia=18-12-7545428"/>
    <hyperlink ref="V1500" r:id="rId1004" display="https://www.contratos.gov.co/consultas/detalleProceso.do?numConstancia=18-9-441075"/>
    <hyperlink ref="V1502" r:id="rId1005" display="8080"/>
    <hyperlink ref="V1504" r:id="rId1006" display="https://www.contratos.gov.co/consultas/detalleProceso.do?numConstancia=18-12-7606630"/>
    <hyperlink ref="V1503" r:id="rId1007" display="https://www.contratos.gov.co/consultas/detalleProceso.do?numConstancia=18-12-7606779"/>
    <hyperlink ref="V1505" r:id="rId1008" display="https://community.secop.gov.co/Public/Tendering/ContractNoticeManagement/Index?currentLanguage=es-CO&amp;Page=login&amp;Country=CO&amp;SkinName=CCE"/>
    <hyperlink ref="V1507" r:id="rId1009" display="https://www.contratos.gov.co/consultas/detalleProceso.do?numConstancia=18-12-7591035"/>
    <hyperlink ref="O1511" r:id="rId1010"/>
    <hyperlink ref="V1511" r:id="rId1011" tooltip="8082" display="https://www.contratos.gov.co/consultas/detalleProceso.do?numConstancia=18-11-7946455"/>
    <hyperlink ref="O1509" r:id="rId1012"/>
    <hyperlink ref="V1509" r:id="rId1013" display="https://www.contratos.gov.co/consultas/detalleProceso.do?numConstancia=18-11-7792352"/>
    <hyperlink ref="O1510" r:id="rId1014"/>
    <hyperlink ref="V1510" r:id="rId1015" display="https://community.secop.gov.co/Public/Tendering/ContractNoticeManagement/Index?currentLanguage=es-CO&amp;Page=login&amp;Country=CO&amp;SkinName=CCE"/>
    <hyperlink ref="O1512" r:id="rId1016"/>
    <hyperlink ref="V1512" r:id="rId1017" display="https://community.secop.gov.co/Public/Tendering/OpportunityDetail/Index?noticeUID=CO1.NTC.389950&amp;isFromPublicArea=True&amp;isModal=False"/>
    <hyperlink ref="O1513" r:id="rId1018"/>
    <hyperlink ref="O1515" r:id="rId1019"/>
    <hyperlink ref="O1516" r:id="rId1020"/>
    <hyperlink ref="O1517" r:id="rId1021"/>
    <hyperlink ref="O1547" r:id="rId1022"/>
    <hyperlink ref="O1548" r:id="rId1023"/>
    <hyperlink ref="O1482" r:id="rId1024"/>
    <hyperlink ref="P1505" r:id="rId1025" display="https://community.secop.gov.co/Public/Tendering/ContractNoticeManagement/Index?currentLanguage=es-CO&amp;Page=login&amp;Country=CO&amp;SkinName=CCE"/>
    <hyperlink ref="O1538" r:id="rId1026"/>
    <hyperlink ref="V1508" r:id="rId1027" display="https://community.secop.gov.co/Public/Tendering/ContractNoticeManagement/Index?currentLanguage=es-CO&amp;Page=login&amp;Country=CO&amp;SkinName=CCE"/>
    <hyperlink ref="O1518" r:id="rId1028"/>
    <hyperlink ref="O1552" r:id="rId1029"/>
    <hyperlink ref="O1553" r:id="rId1030"/>
    <hyperlink ref="O1554" r:id="rId1031"/>
    <hyperlink ref="O1555" r:id="rId1032"/>
    <hyperlink ref="O1556" r:id="rId1033"/>
    <hyperlink ref="O1557" r:id="rId1034"/>
    <hyperlink ref="O1519" r:id="rId1035"/>
    <hyperlink ref="V1495" r:id="rId1036" display="https://www.contratos.gov.co/consultas/detalleProceso.do?numConstancia=17-1-178723"/>
    <hyperlink ref="V1494" r:id="rId1037" display="https://www.contratos.gov.co/consultas/detalleProceso.do?numConstancia=17-9-435099"/>
  </hyperlinks>
  <pageMargins left="0.7" right="0.7" top="0.75" bottom="0.75" header="0.3" footer="0.3"/>
  <pageSetup orientation="portrait" horizontalDpi="4294967295" verticalDpi="4294967295" r:id="rId1038"/>
  <drawing r:id="rId1039"/>
  <legacyDrawing r:id="rId104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H1402"/>
  <sheetViews>
    <sheetView workbookViewId="0">
      <selection activeCell="D12" sqref="D12"/>
    </sheetView>
  </sheetViews>
  <sheetFormatPr baseColWidth="10" defaultRowHeight="15" x14ac:dyDescent="0.25"/>
  <sheetData>
    <row r="1" spans="1:8" x14ac:dyDescent="0.25">
      <c r="A1" s="13">
        <v>6</v>
      </c>
      <c r="B1" t="s">
        <v>3547</v>
      </c>
      <c r="C1" t="s">
        <v>1085</v>
      </c>
    </row>
    <row r="2" spans="1:8" x14ac:dyDescent="0.25">
      <c r="A2" s="13">
        <v>10</v>
      </c>
      <c r="B2" t="s">
        <v>3547</v>
      </c>
      <c r="C2" t="s">
        <v>1085</v>
      </c>
      <c r="D2" t="str">
        <f>CONCATENATE(A2,C2,B2)</f>
        <v>10 meses</v>
      </c>
      <c r="G2" s="15">
        <v>43342</v>
      </c>
      <c r="H2" t="s">
        <v>3546</v>
      </c>
    </row>
    <row r="3" spans="1:8" x14ac:dyDescent="0.25">
      <c r="A3" s="13">
        <v>6</v>
      </c>
      <c r="B3" t="s">
        <v>3547</v>
      </c>
      <c r="C3" t="s">
        <v>1085</v>
      </c>
      <c r="D3" t="str">
        <f t="shared" ref="D3:D66" si="0">CONCATENATE(A3,C3,B3)</f>
        <v>6 meses</v>
      </c>
      <c r="G3" s="15">
        <v>43101</v>
      </c>
      <c r="H3" t="s">
        <v>3541</v>
      </c>
    </row>
    <row r="4" spans="1:8" x14ac:dyDescent="0.25">
      <c r="A4" s="13">
        <v>6</v>
      </c>
      <c r="B4" t="s">
        <v>3547</v>
      </c>
      <c r="C4" t="s">
        <v>1085</v>
      </c>
      <c r="D4" t="str">
        <f t="shared" si="0"/>
        <v>6 meses</v>
      </c>
      <c r="G4" s="15">
        <v>43101</v>
      </c>
      <c r="H4" t="s">
        <v>3541</v>
      </c>
    </row>
    <row r="5" spans="1:8" x14ac:dyDescent="0.25">
      <c r="A5" s="13">
        <v>10</v>
      </c>
      <c r="B5" t="s">
        <v>3547</v>
      </c>
      <c r="C5" t="s">
        <v>1085</v>
      </c>
      <c r="D5" t="str">
        <f t="shared" si="0"/>
        <v>10 meses</v>
      </c>
      <c r="G5" s="15">
        <v>43101</v>
      </c>
      <c r="H5" t="s">
        <v>3541</v>
      </c>
    </row>
    <row r="6" spans="1:8" x14ac:dyDescent="0.25">
      <c r="A6" s="13">
        <v>10</v>
      </c>
      <c r="B6" t="s">
        <v>3547</v>
      </c>
      <c r="C6" t="s">
        <v>1085</v>
      </c>
      <c r="D6" t="str">
        <f t="shared" si="0"/>
        <v>10 meses</v>
      </c>
      <c r="G6" s="15">
        <v>43342</v>
      </c>
      <c r="H6" t="s">
        <v>3546</v>
      </c>
    </row>
    <row r="7" spans="1:8" x14ac:dyDescent="0.25">
      <c r="A7" s="13">
        <v>12</v>
      </c>
      <c r="B7" t="s">
        <v>3547</v>
      </c>
      <c r="C7" t="s">
        <v>1085</v>
      </c>
      <c r="D7" t="str">
        <f t="shared" si="0"/>
        <v>12 meses</v>
      </c>
      <c r="G7" s="15">
        <v>43101</v>
      </c>
      <c r="H7" t="s">
        <v>3541</v>
      </c>
    </row>
    <row r="8" spans="1:8" x14ac:dyDescent="0.25">
      <c r="A8" s="13">
        <v>10</v>
      </c>
      <c r="B8" t="s">
        <v>3547</v>
      </c>
      <c r="C8" t="s">
        <v>1085</v>
      </c>
      <c r="D8" t="str">
        <f t="shared" si="0"/>
        <v>10 meses</v>
      </c>
      <c r="G8" s="15">
        <v>43101</v>
      </c>
      <c r="H8" t="s">
        <v>3541</v>
      </c>
    </row>
    <row r="9" spans="1:8" x14ac:dyDescent="0.25">
      <c r="A9" s="13">
        <v>10</v>
      </c>
      <c r="B9" t="s">
        <v>3547</v>
      </c>
      <c r="C9" t="s">
        <v>1085</v>
      </c>
      <c r="D9" t="str">
        <f t="shared" si="0"/>
        <v>10 meses</v>
      </c>
      <c r="G9" s="15">
        <v>43101</v>
      </c>
      <c r="H9" t="s">
        <v>3541</v>
      </c>
    </row>
    <row r="10" spans="1:8" x14ac:dyDescent="0.25">
      <c r="A10" s="13">
        <v>5</v>
      </c>
      <c r="B10" t="s">
        <v>3547</v>
      </c>
      <c r="C10" t="s">
        <v>1085</v>
      </c>
      <c r="D10" t="str">
        <f t="shared" si="0"/>
        <v>5 meses</v>
      </c>
      <c r="G10" s="15">
        <v>43342</v>
      </c>
      <c r="H10" t="s">
        <v>3546</v>
      </c>
    </row>
    <row r="11" spans="1:8" x14ac:dyDescent="0.25">
      <c r="A11" s="13">
        <v>5</v>
      </c>
      <c r="B11" t="s">
        <v>3547</v>
      </c>
      <c r="C11" t="s">
        <v>1085</v>
      </c>
      <c r="D11" t="str">
        <f t="shared" si="0"/>
        <v>5 meses</v>
      </c>
      <c r="G11" s="15">
        <v>43342</v>
      </c>
      <c r="H11" t="s">
        <v>3546</v>
      </c>
    </row>
    <row r="12" spans="1:8" x14ac:dyDescent="0.25">
      <c r="A12" s="13">
        <v>7</v>
      </c>
      <c r="B12" t="s">
        <v>3547</v>
      </c>
      <c r="C12" t="s">
        <v>1085</v>
      </c>
      <c r="D12" t="str">
        <f t="shared" si="0"/>
        <v>7 meses</v>
      </c>
      <c r="G12" s="15">
        <v>43342</v>
      </c>
      <c r="H12" t="s">
        <v>3546</v>
      </c>
    </row>
    <row r="13" spans="1:8" x14ac:dyDescent="0.25">
      <c r="A13" s="13">
        <v>10</v>
      </c>
      <c r="B13" t="s">
        <v>3547</v>
      </c>
      <c r="C13" t="s">
        <v>1085</v>
      </c>
      <c r="D13" t="str">
        <f t="shared" si="0"/>
        <v>10 meses</v>
      </c>
      <c r="G13" s="15">
        <v>43342</v>
      </c>
      <c r="H13" t="s">
        <v>3546</v>
      </c>
    </row>
    <row r="14" spans="1:8" x14ac:dyDescent="0.25">
      <c r="A14" s="13">
        <v>10</v>
      </c>
      <c r="B14" t="s">
        <v>3547</v>
      </c>
      <c r="C14" t="s">
        <v>1085</v>
      </c>
      <c r="D14" t="str">
        <f t="shared" si="0"/>
        <v>10 meses</v>
      </c>
      <c r="G14" s="15">
        <v>36923</v>
      </c>
      <c r="H14" t="s">
        <v>3542</v>
      </c>
    </row>
    <row r="15" spans="1:8" x14ac:dyDescent="0.25">
      <c r="A15" s="13">
        <v>10</v>
      </c>
      <c r="B15" t="s">
        <v>3547</v>
      </c>
      <c r="C15" t="s">
        <v>1085</v>
      </c>
      <c r="D15" t="str">
        <f t="shared" si="0"/>
        <v>10 meses</v>
      </c>
      <c r="G15" s="15">
        <v>43189</v>
      </c>
      <c r="H15" t="s">
        <v>3543</v>
      </c>
    </row>
    <row r="16" spans="1:8" x14ac:dyDescent="0.25">
      <c r="A16" s="13">
        <v>4</v>
      </c>
      <c r="B16" t="s">
        <v>3547</v>
      </c>
      <c r="C16" t="s">
        <v>1085</v>
      </c>
      <c r="D16" t="str">
        <f t="shared" si="0"/>
        <v>4 meses</v>
      </c>
      <c r="G16" s="15">
        <v>43220</v>
      </c>
      <c r="H16" t="s">
        <v>3544</v>
      </c>
    </row>
    <row r="17" spans="1:8" x14ac:dyDescent="0.25">
      <c r="A17" s="13">
        <v>4</v>
      </c>
      <c r="B17" t="s">
        <v>3547</v>
      </c>
      <c r="C17" t="s">
        <v>1085</v>
      </c>
      <c r="D17" t="str">
        <f t="shared" si="0"/>
        <v>4 meses</v>
      </c>
      <c r="G17" s="15">
        <v>43251</v>
      </c>
      <c r="H17" t="s">
        <v>3545</v>
      </c>
    </row>
    <row r="18" spans="1:8" x14ac:dyDescent="0.25">
      <c r="A18" s="13">
        <v>4</v>
      </c>
      <c r="B18" t="s">
        <v>3547</v>
      </c>
      <c r="C18" t="s">
        <v>1085</v>
      </c>
      <c r="D18" t="str">
        <f t="shared" si="0"/>
        <v>4 meses</v>
      </c>
      <c r="G18" s="15">
        <v>43159</v>
      </c>
      <c r="H18" t="s">
        <v>3542</v>
      </c>
    </row>
    <row r="19" spans="1:8" x14ac:dyDescent="0.25">
      <c r="A19" s="13">
        <v>4</v>
      </c>
      <c r="B19" t="s">
        <v>3547</v>
      </c>
      <c r="C19" t="s">
        <v>1085</v>
      </c>
      <c r="D19" t="str">
        <f t="shared" si="0"/>
        <v>4 meses</v>
      </c>
      <c r="G19" s="15">
        <v>43159</v>
      </c>
      <c r="H19" t="s">
        <v>3542</v>
      </c>
    </row>
    <row r="20" spans="1:8" x14ac:dyDescent="0.25">
      <c r="A20" s="13">
        <v>4</v>
      </c>
      <c r="B20" t="s">
        <v>3547</v>
      </c>
      <c r="C20" t="s">
        <v>1085</v>
      </c>
      <c r="D20" t="str">
        <f t="shared" si="0"/>
        <v>4 meses</v>
      </c>
      <c r="G20" s="15">
        <v>43159</v>
      </c>
      <c r="H20" t="s">
        <v>3542</v>
      </c>
    </row>
    <row r="21" spans="1:8" x14ac:dyDescent="0.25">
      <c r="A21" s="13">
        <v>4</v>
      </c>
      <c r="B21" t="s">
        <v>3547</v>
      </c>
      <c r="C21" t="s">
        <v>1085</v>
      </c>
      <c r="D21" t="str">
        <f t="shared" si="0"/>
        <v>4 meses</v>
      </c>
    </row>
    <row r="22" spans="1:8" x14ac:dyDescent="0.25">
      <c r="A22" s="13">
        <v>4</v>
      </c>
      <c r="B22" t="s">
        <v>3547</v>
      </c>
      <c r="C22" t="s">
        <v>1085</v>
      </c>
      <c r="D22" t="str">
        <f t="shared" si="0"/>
        <v>4 meses</v>
      </c>
    </row>
    <row r="23" spans="1:8" x14ac:dyDescent="0.25">
      <c r="A23" s="13">
        <v>4</v>
      </c>
      <c r="B23" t="s">
        <v>3547</v>
      </c>
      <c r="C23" t="s">
        <v>1085</v>
      </c>
      <c r="D23" t="str">
        <f t="shared" si="0"/>
        <v>4 meses</v>
      </c>
    </row>
    <row r="24" spans="1:8" x14ac:dyDescent="0.25">
      <c r="A24" s="13">
        <v>4</v>
      </c>
      <c r="B24" t="s">
        <v>3547</v>
      </c>
      <c r="C24" t="s">
        <v>1085</v>
      </c>
      <c r="D24" t="str">
        <f t="shared" si="0"/>
        <v>4 meses</v>
      </c>
    </row>
    <row r="25" spans="1:8" x14ac:dyDescent="0.25">
      <c r="A25" s="13">
        <v>4</v>
      </c>
      <c r="B25" t="s">
        <v>3547</v>
      </c>
      <c r="C25" t="s">
        <v>1085</v>
      </c>
      <c r="D25" t="str">
        <f t="shared" si="0"/>
        <v>4 meses</v>
      </c>
    </row>
    <row r="26" spans="1:8" x14ac:dyDescent="0.25">
      <c r="A26" s="13">
        <v>4</v>
      </c>
      <c r="B26" t="s">
        <v>3547</v>
      </c>
      <c r="C26" t="s">
        <v>1085</v>
      </c>
      <c r="D26" t="str">
        <f t="shared" si="0"/>
        <v>4 meses</v>
      </c>
    </row>
    <row r="27" spans="1:8" x14ac:dyDescent="0.25">
      <c r="A27" s="13">
        <v>4</v>
      </c>
      <c r="B27" t="s">
        <v>3547</v>
      </c>
      <c r="C27" t="s">
        <v>1085</v>
      </c>
      <c r="D27" t="str">
        <f t="shared" si="0"/>
        <v>4 meses</v>
      </c>
    </row>
    <row r="28" spans="1:8" x14ac:dyDescent="0.25">
      <c r="A28" s="13">
        <v>4</v>
      </c>
      <c r="B28" t="s">
        <v>3547</v>
      </c>
      <c r="C28" t="s">
        <v>1085</v>
      </c>
      <c r="D28" t="str">
        <f t="shared" si="0"/>
        <v>4 meses</v>
      </c>
    </row>
    <row r="29" spans="1:8" x14ac:dyDescent="0.25">
      <c r="A29" s="13">
        <v>4</v>
      </c>
      <c r="B29" t="s">
        <v>3547</v>
      </c>
      <c r="C29" t="s">
        <v>1085</v>
      </c>
      <c r="D29" t="str">
        <f t="shared" si="0"/>
        <v>4 meses</v>
      </c>
    </row>
    <row r="30" spans="1:8" x14ac:dyDescent="0.25">
      <c r="A30" s="13">
        <v>4</v>
      </c>
      <c r="B30" t="s">
        <v>3547</v>
      </c>
      <c r="C30" t="s">
        <v>1085</v>
      </c>
      <c r="D30" t="str">
        <f t="shared" si="0"/>
        <v>4 meses</v>
      </c>
    </row>
    <row r="31" spans="1:8" x14ac:dyDescent="0.25">
      <c r="A31" s="13">
        <v>4</v>
      </c>
      <c r="B31" t="s">
        <v>3547</v>
      </c>
      <c r="C31" t="s">
        <v>1085</v>
      </c>
      <c r="D31" t="str">
        <f t="shared" si="0"/>
        <v>4 meses</v>
      </c>
    </row>
    <row r="32" spans="1:8" x14ac:dyDescent="0.25">
      <c r="A32" s="13">
        <v>4</v>
      </c>
      <c r="B32" t="s">
        <v>3547</v>
      </c>
      <c r="C32" t="s">
        <v>1085</v>
      </c>
      <c r="D32" t="str">
        <f t="shared" si="0"/>
        <v>4 meses</v>
      </c>
    </row>
    <row r="33" spans="1:4" x14ac:dyDescent="0.25">
      <c r="A33" s="13">
        <v>4</v>
      </c>
      <c r="B33" t="s">
        <v>3547</v>
      </c>
      <c r="C33" t="s">
        <v>1085</v>
      </c>
      <c r="D33" t="str">
        <f t="shared" si="0"/>
        <v>4 meses</v>
      </c>
    </row>
    <row r="34" spans="1:4" x14ac:dyDescent="0.25">
      <c r="A34" s="13">
        <v>4</v>
      </c>
      <c r="B34" t="s">
        <v>3547</v>
      </c>
      <c r="C34" t="s">
        <v>1085</v>
      </c>
      <c r="D34" t="str">
        <f t="shared" si="0"/>
        <v>4 meses</v>
      </c>
    </row>
    <row r="35" spans="1:4" x14ac:dyDescent="0.25">
      <c r="A35" s="13">
        <v>4</v>
      </c>
      <c r="B35" t="s">
        <v>3547</v>
      </c>
      <c r="C35" t="s">
        <v>1085</v>
      </c>
      <c r="D35" t="str">
        <f t="shared" si="0"/>
        <v>4 meses</v>
      </c>
    </row>
    <row r="36" spans="1:4" x14ac:dyDescent="0.25">
      <c r="A36" s="13">
        <v>4</v>
      </c>
      <c r="B36" t="s">
        <v>3547</v>
      </c>
      <c r="C36" t="s">
        <v>1085</v>
      </c>
      <c r="D36" t="str">
        <f t="shared" si="0"/>
        <v>4 meses</v>
      </c>
    </row>
    <row r="37" spans="1:4" x14ac:dyDescent="0.25">
      <c r="A37" s="13">
        <v>4</v>
      </c>
      <c r="B37" t="s">
        <v>3547</v>
      </c>
      <c r="C37" t="s">
        <v>1085</v>
      </c>
      <c r="D37" t="str">
        <f t="shared" si="0"/>
        <v>4 meses</v>
      </c>
    </row>
    <row r="38" spans="1:4" x14ac:dyDescent="0.25">
      <c r="A38" s="13">
        <v>4</v>
      </c>
      <c r="B38" t="s">
        <v>3547</v>
      </c>
      <c r="C38" t="s">
        <v>1085</v>
      </c>
      <c r="D38" t="str">
        <f t="shared" si="0"/>
        <v>4 meses</v>
      </c>
    </row>
    <row r="39" spans="1:4" x14ac:dyDescent="0.25">
      <c r="A39" s="13">
        <v>4</v>
      </c>
      <c r="B39" t="s">
        <v>3547</v>
      </c>
      <c r="C39" t="s">
        <v>1085</v>
      </c>
      <c r="D39" t="str">
        <f t="shared" si="0"/>
        <v>4 meses</v>
      </c>
    </row>
    <row r="40" spans="1:4" x14ac:dyDescent="0.25">
      <c r="A40" s="13">
        <v>4</v>
      </c>
      <c r="B40" t="s">
        <v>3547</v>
      </c>
      <c r="C40" t="s">
        <v>1085</v>
      </c>
      <c r="D40" t="str">
        <f t="shared" si="0"/>
        <v>4 meses</v>
      </c>
    </row>
    <row r="41" spans="1:4" x14ac:dyDescent="0.25">
      <c r="A41" s="13">
        <v>4</v>
      </c>
      <c r="B41" t="s">
        <v>3547</v>
      </c>
      <c r="C41" t="s">
        <v>1085</v>
      </c>
      <c r="D41" t="str">
        <f t="shared" si="0"/>
        <v>4 meses</v>
      </c>
    </row>
    <row r="42" spans="1:4" x14ac:dyDescent="0.25">
      <c r="A42" s="13">
        <v>4</v>
      </c>
      <c r="B42" t="s">
        <v>3547</v>
      </c>
      <c r="C42" t="s">
        <v>1085</v>
      </c>
      <c r="D42" t="str">
        <f t="shared" si="0"/>
        <v>4 meses</v>
      </c>
    </row>
    <row r="43" spans="1:4" x14ac:dyDescent="0.25">
      <c r="A43" s="13">
        <v>4</v>
      </c>
      <c r="B43" t="s">
        <v>3547</v>
      </c>
      <c r="C43" t="s">
        <v>1085</v>
      </c>
      <c r="D43" t="str">
        <f t="shared" si="0"/>
        <v>4 meses</v>
      </c>
    </row>
    <row r="44" spans="1:4" x14ac:dyDescent="0.25">
      <c r="A44" s="13">
        <v>4</v>
      </c>
      <c r="B44" t="s">
        <v>3547</v>
      </c>
      <c r="C44" t="s">
        <v>1085</v>
      </c>
      <c r="D44" t="str">
        <f t="shared" si="0"/>
        <v>4 meses</v>
      </c>
    </row>
    <row r="45" spans="1:4" x14ac:dyDescent="0.25">
      <c r="A45" s="13">
        <v>4</v>
      </c>
      <c r="B45" t="s">
        <v>3547</v>
      </c>
      <c r="C45" t="s">
        <v>1085</v>
      </c>
      <c r="D45" t="str">
        <f t="shared" si="0"/>
        <v>4 meses</v>
      </c>
    </row>
    <row r="46" spans="1:4" x14ac:dyDescent="0.25">
      <c r="A46" s="13">
        <v>4</v>
      </c>
      <c r="B46" t="s">
        <v>3547</v>
      </c>
      <c r="C46" t="s">
        <v>1085</v>
      </c>
      <c r="D46" t="str">
        <f t="shared" si="0"/>
        <v>4 meses</v>
      </c>
    </row>
    <row r="47" spans="1:4" x14ac:dyDescent="0.25">
      <c r="A47" s="13">
        <v>4</v>
      </c>
      <c r="B47" t="s">
        <v>3547</v>
      </c>
      <c r="C47" t="s">
        <v>1085</v>
      </c>
      <c r="D47" t="str">
        <f t="shared" si="0"/>
        <v>4 meses</v>
      </c>
    </row>
    <row r="48" spans="1:4" x14ac:dyDescent="0.25">
      <c r="A48" s="13">
        <v>4</v>
      </c>
      <c r="B48" t="s">
        <v>3547</v>
      </c>
      <c r="C48" t="s">
        <v>1085</v>
      </c>
      <c r="D48" t="str">
        <f t="shared" si="0"/>
        <v>4 meses</v>
      </c>
    </row>
    <row r="49" spans="1:4" x14ac:dyDescent="0.25">
      <c r="A49" s="13">
        <v>4</v>
      </c>
      <c r="B49" t="s">
        <v>3547</v>
      </c>
      <c r="C49" t="s">
        <v>1085</v>
      </c>
      <c r="D49" t="str">
        <f t="shared" si="0"/>
        <v>4 meses</v>
      </c>
    </row>
    <row r="50" spans="1:4" x14ac:dyDescent="0.25">
      <c r="A50" s="13">
        <v>4</v>
      </c>
      <c r="B50" t="s">
        <v>3547</v>
      </c>
      <c r="C50" t="s">
        <v>1085</v>
      </c>
      <c r="D50" t="str">
        <f t="shared" si="0"/>
        <v>4 meses</v>
      </c>
    </row>
    <row r="51" spans="1:4" x14ac:dyDescent="0.25">
      <c r="A51" s="13">
        <v>4</v>
      </c>
      <c r="B51" t="s">
        <v>3547</v>
      </c>
      <c r="C51" t="s">
        <v>1085</v>
      </c>
      <c r="D51" t="str">
        <f t="shared" si="0"/>
        <v>4 meses</v>
      </c>
    </row>
    <row r="52" spans="1:4" x14ac:dyDescent="0.25">
      <c r="A52" s="13">
        <v>4</v>
      </c>
      <c r="B52" t="s">
        <v>3547</v>
      </c>
      <c r="C52" t="s">
        <v>1085</v>
      </c>
      <c r="D52" t="str">
        <f t="shared" si="0"/>
        <v>4 meses</v>
      </c>
    </row>
    <row r="53" spans="1:4" x14ac:dyDescent="0.25">
      <c r="A53" s="13">
        <v>4</v>
      </c>
      <c r="B53" t="s">
        <v>3547</v>
      </c>
      <c r="C53" t="s">
        <v>1085</v>
      </c>
      <c r="D53" t="str">
        <f t="shared" si="0"/>
        <v>4 meses</v>
      </c>
    </row>
    <row r="54" spans="1:4" x14ac:dyDescent="0.25">
      <c r="A54" s="13">
        <v>4</v>
      </c>
      <c r="B54" t="s">
        <v>3547</v>
      </c>
      <c r="C54" t="s">
        <v>1085</v>
      </c>
      <c r="D54" t="str">
        <f t="shared" si="0"/>
        <v>4 meses</v>
      </c>
    </row>
    <row r="55" spans="1:4" x14ac:dyDescent="0.25">
      <c r="A55" s="13">
        <v>4</v>
      </c>
      <c r="B55" t="s">
        <v>3547</v>
      </c>
      <c r="C55" t="s">
        <v>1085</v>
      </c>
      <c r="D55" t="str">
        <f t="shared" si="0"/>
        <v>4 meses</v>
      </c>
    </row>
    <row r="56" spans="1:4" x14ac:dyDescent="0.25">
      <c r="A56" s="13">
        <v>4</v>
      </c>
      <c r="B56" t="s">
        <v>3547</v>
      </c>
      <c r="C56" t="s">
        <v>1085</v>
      </c>
      <c r="D56" t="str">
        <f t="shared" si="0"/>
        <v>4 meses</v>
      </c>
    </row>
    <row r="57" spans="1:4" x14ac:dyDescent="0.25">
      <c r="A57" s="13">
        <v>4</v>
      </c>
      <c r="B57" t="s">
        <v>3547</v>
      </c>
      <c r="C57" t="s">
        <v>1085</v>
      </c>
      <c r="D57" t="str">
        <f t="shared" si="0"/>
        <v>4 meses</v>
      </c>
    </row>
    <row r="58" spans="1:4" x14ac:dyDescent="0.25">
      <c r="A58" s="13">
        <v>4</v>
      </c>
      <c r="B58" t="s">
        <v>3547</v>
      </c>
      <c r="C58" t="s">
        <v>1085</v>
      </c>
      <c r="D58" t="str">
        <f t="shared" si="0"/>
        <v>4 meses</v>
      </c>
    </row>
    <row r="59" spans="1:4" x14ac:dyDescent="0.25">
      <c r="A59" s="13">
        <v>4</v>
      </c>
      <c r="B59" t="s">
        <v>3547</v>
      </c>
      <c r="C59" t="s">
        <v>1085</v>
      </c>
      <c r="D59" t="str">
        <f t="shared" si="0"/>
        <v>4 meses</v>
      </c>
    </row>
    <row r="60" spans="1:4" x14ac:dyDescent="0.25">
      <c r="A60" s="13">
        <v>4</v>
      </c>
      <c r="B60" t="s">
        <v>3547</v>
      </c>
      <c r="C60" t="s">
        <v>1085</v>
      </c>
      <c r="D60" t="str">
        <f t="shared" si="0"/>
        <v>4 meses</v>
      </c>
    </row>
    <row r="61" spans="1:4" x14ac:dyDescent="0.25">
      <c r="A61" s="13">
        <v>4</v>
      </c>
      <c r="B61" t="s">
        <v>3547</v>
      </c>
      <c r="C61" t="s">
        <v>1085</v>
      </c>
      <c r="D61" t="str">
        <f t="shared" si="0"/>
        <v>4 meses</v>
      </c>
    </row>
    <row r="62" spans="1:4" x14ac:dyDescent="0.25">
      <c r="A62" s="13">
        <v>4</v>
      </c>
      <c r="B62" t="s">
        <v>3547</v>
      </c>
      <c r="C62" t="s">
        <v>1085</v>
      </c>
      <c r="D62" t="str">
        <f t="shared" si="0"/>
        <v>4 meses</v>
      </c>
    </row>
    <row r="63" spans="1:4" x14ac:dyDescent="0.25">
      <c r="A63" s="13">
        <v>4</v>
      </c>
      <c r="B63" t="s">
        <v>3547</v>
      </c>
      <c r="C63" t="s">
        <v>1085</v>
      </c>
      <c r="D63" t="str">
        <f t="shared" si="0"/>
        <v>4 meses</v>
      </c>
    </row>
    <row r="64" spans="1:4" x14ac:dyDescent="0.25">
      <c r="A64" s="13">
        <v>4</v>
      </c>
      <c r="B64" t="s">
        <v>3547</v>
      </c>
      <c r="C64" t="s">
        <v>1085</v>
      </c>
      <c r="D64" t="str">
        <f t="shared" si="0"/>
        <v>4 meses</v>
      </c>
    </row>
    <row r="65" spans="1:4" x14ac:dyDescent="0.25">
      <c r="A65" s="13">
        <v>4</v>
      </c>
      <c r="B65" t="s">
        <v>3547</v>
      </c>
      <c r="C65" t="s">
        <v>1085</v>
      </c>
      <c r="D65" t="str">
        <f t="shared" si="0"/>
        <v>4 meses</v>
      </c>
    </row>
    <row r="66" spans="1:4" x14ac:dyDescent="0.25">
      <c r="A66" s="13">
        <v>4</v>
      </c>
      <c r="B66" t="s">
        <v>3547</v>
      </c>
      <c r="C66" t="s">
        <v>1085</v>
      </c>
      <c r="D66" t="str">
        <f t="shared" si="0"/>
        <v>4 meses</v>
      </c>
    </row>
    <row r="67" spans="1:4" x14ac:dyDescent="0.25">
      <c r="A67" s="13">
        <v>4</v>
      </c>
      <c r="B67" t="s">
        <v>3547</v>
      </c>
      <c r="C67" t="s">
        <v>1085</v>
      </c>
      <c r="D67" t="str">
        <f t="shared" ref="D67:D130" si="1">CONCATENATE(A67,C67,B67)</f>
        <v>4 meses</v>
      </c>
    </row>
    <row r="68" spans="1:4" x14ac:dyDescent="0.25">
      <c r="A68" s="13">
        <v>4</v>
      </c>
      <c r="B68" t="s">
        <v>3547</v>
      </c>
      <c r="C68" t="s">
        <v>1085</v>
      </c>
      <c r="D68" t="str">
        <f t="shared" si="1"/>
        <v>4 meses</v>
      </c>
    </row>
    <row r="69" spans="1:4" x14ac:dyDescent="0.25">
      <c r="A69" s="13">
        <v>4</v>
      </c>
      <c r="B69" t="s">
        <v>3547</v>
      </c>
      <c r="C69" t="s">
        <v>1085</v>
      </c>
      <c r="D69" t="str">
        <f t="shared" si="1"/>
        <v>4 meses</v>
      </c>
    </row>
    <row r="70" spans="1:4" x14ac:dyDescent="0.25">
      <c r="A70" s="13">
        <v>4</v>
      </c>
      <c r="B70" t="s">
        <v>3547</v>
      </c>
      <c r="C70" t="s">
        <v>1085</v>
      </c>
      <c r="D70" t="str">
        <f t="shared" si="1"/>
        <v>4 meses</v>
      </c>
    </row>
    <row r="71" spans="1:4" x14ac:dyDescent="0.25">
      <c r="A71" s="13">
        <v>4</v>
      </c>
      <c r="B71" t="s">
        <v>3547</v>
      </c>
      <c r="C71" t="s">
        <v>1085</v>
      </c>
      <c r="D71" t="str">
        <f t="shared" si="1"/>
        <v>4 meses</v>
      </c>
    </row>
    <row r="72" spans="1:4" x14ac:dyDescent="0.25">
      <c r="A72" s="13">
        <v>4</v>
      </c>
      <c r="B72" t="s">
        <v>3547</v>
      </c>
      <c r="C72" t="s">
        <v>1085</v>
      </c>
      <c r="D72" t="str">
        <f t="shared" si="1"/>
        <v>4 meses</v>
      </c>
    </row>
    <row r="73" spans="1:4" x14ac:dyDescent="0.25">
      <c r="A73" s="13">
        <v>4</v>
      </c>
      <c r="B73" t="s">
        <v>3547</v>
      </c>
      <c r="C73" t="s">
        <v>1085</v>
      </c>
      <c r="D73" t="str">
        <f t="shared" si="1"/>
        <v>4 meses</v>
      </c>
    </row>
    <row r="74" spans="1:4" x14ac:dyDescent="0.25">
      <c r="A74" s="13">
        <v>4</v>
      </c>
      <c r="B74" t="s">
        <v>3547</v>
      </c>
      <c r="C74" t="s">
        <v>1085</v>
      </c>
      <c r="D74" t="str">
        <f t="shared" si="1"/>
        <v>4 meses</v>
      </c>
    </row>
    <row r="75" spans="1:4" x14ac:dyDescent="0.25">
      <c r="A75" s="13">
        <v>4</v>
      </c>
      <c r="B75" t="s">
        <v>3547</v>
      </c>
      <c r="C75" t="s">
        <v>1085</v>
      </c>
      <c r="D75" t="str">
        <f t="shared" si="1"/>
        <v>4 meses</v>
      </c>
    </row>
    <row r="76" spans="1:4" x14ac:dyDescent="0.25">
      <c r="A76" s="13">
        <v>4</v>
      </c>
      <c r="B76" t="s">
        <v>3547</v>
      </c>
      <c r="C76" t="s">
        <v>1085</v>
      </c>
      <c r="D76" t="str">
        <f t="shared" si="1"/>
        <v>4 meses</v>
      </c>
    </row>
    <row r="77" spans="1:4" x14ac:dyDescent="0.25">
      <c r="A77" s="13">
        <v>4</v>
      </c>
      <c r="B77" t="s">
        <v>3547</v>
      </c>
      <c r="C77" t="s">
        <v>1085</v>
      </c>
      <c r="D77" t="str">
        <f t="shared" si="1"/>
        <v>4 meses</v>
      </c>
    </row>
    <row r="78" spans="1:4" x14ac:dyDescent="0.25">
      <c r="A78" s="13">
        <v>4</v>
      </c>
      <c r="B78" t="s">
        <v>3547</v>
      </c>
      <c r="C78" t="s">
        <v>1085</v>
      </c>
      <c r="D78" t="str">
        <f t="shared" si="1"/>
        <v>4 meses</v>
      </c>
    </row>
    <row r="79" spans="1:4" x14ac:dyDescent="0.25">
      <c r="A79" s="13">
        <v>4</v>
      </c>
      <c r="B79" t="s">
        <v>3547</v>
      </c>
      <c r="C79" t="s">
        <v>1085</v>
      </c>
      <c r="D79" t="str">
        <f t="shared" si="1"/>
        <v>4 meses</v>
      </c>
    </row>
    <row r="80" spans="1:4" x14ac:dyDescent="0.25">
      <c r="A80" s="13">
        <v>4</v>
      </c>
      <c r="B80" t="s">
        <v>3547</v>
      </c>
      <c r="C80" t="s">
        <v>1085</v>
      </c>
      <c r="D80" t="str">
        <f t="shared" si="1"/>
        <v>4 meses</v>
      </c>
    </row>
    <row r="81" spans="1:4" x14ac:dyDescent="0.25">
      <c r="A81" s="13">
        <v>4</v>
      </c>
      <c r="B81" t="s">
        <v>3547</v>
      </c>
      <c r="C81" t="s">
        <v>1085</v>
      </c>
      <c r="D81" t="str">
        <f t="shared" si="1"/>
        <v>4 meses</v>
      </c>
    </row>
    <row r="82" spans="1:4" x14ac:dyDescent="0.25">
      <c r="A82" s="13">
        <v>4</v>
      </c>
      <c r="B82" t="s">
        <v>3547</v>
      </c>
      <c r="C82" t="s">
        <v>1085</v>
      </c>
      <c r="D82" t="str">
        <f t="shared" si="1"/>
        <v>4 meses</v>
      </c>
    </row>
    <row r="83" spans="1:4" x14ac:dyDescent="0.25">
      <c r="A83" s="13">
        <v>4</v>
      </c>
      <c r="B83" t="s">
        <v>3547</v>
      </c>
      <c r="C83" t="s">
        <v>1085</v>
      </c>
      <c r="D83" t="str">
        <f t="shared" si="1"/>
        <v>4 meses</v>
      </c>
    </row>
    <row r="84" spans="1:4" x14ac:dyDescent="0.25">
      <c r="A84" s="13">
        <v>4</v>
      </c>
      <c r="B84" t="s">
        <v>3547</v>
      </c>
      <c r="C84" t="s">
        <v>1085</v>
      </c>
      <c r="D84" t="str">
        <f t="shared" si="1"/>
        <v>4 meses</v>
      </c>
    </row>
    <row r="85" spans="1:4" x14ac:dyDescent="0.25">
      <c r="A85" s="13">
        <v>4</v>
      </c>
      <c r="B85" t="s">
        <v>3547</v>
      </c>
      <c r="C85" t="s">
        <v>1085</v>
      </c>
      <c r="D85" t="str">
        <f t="shared" si="1"/>
        <v>4 meses</v>
      </c>
    </row>
    <row r="86" spans="1:4" x14ac:dyDescent="0.25">
      <c r="A86" s="13">
        <v>4</v>
      </c>
      <c r="B86" t="s">
        <v>3547</v>
      </c>
      <c r="C86" t="s">
        <v>1085</v>
      </c>
      <c r="D86" t="str">
        <f t="shared" si="1"/>
        <v>4 meses</v>
      </c>
    </row>
    <row r="87" spans="1:4" x14ac:dyDescent="0.25">
      <c r="A87" s="13">
        <v>10</v>
      </c>
      <c r="B87" t="s">
        <v>3547</v>
      </c>
      <c r="C87" t="s">
        <v>1085</v>
      </c>
      <c r="D87" t="str">
        <f t="shared" si="1"/>
        <v>10 meses</v>
      </c>
    </row>
    <row r="88" spans="1:4" x14ac:dyDescent="0.25">
      <c r="A88" s="13">
        <v>10</v>
      </c>
      <c r="B88" t="s">
        <v>3547</v>
      </c>
      <c r="C88" t="s">
        <v>1085</v>
      </c>
      <c r="D88" t="str">
        <f t="shared" si="1"/>
        <v>10 meses</v>
      </c>
    </row>
    <row r="89" spans="1:4" x14ac:dyDescent="0.25">
      <c r="A89" s="13">
        <v>10</v>
      </c>
      <c r="B89" t="s">
        <v>3547</v>
      </c>
      <c r="C89" t="s">
        <v>1085</v>
      </c>
      <c r="D89" t="str">
        <f t="shared" si="1"/>
        <v>10 meses</v>
      </c>
    </row>
    <row r="90" spans="1:4" x14ac:dyDescent="0.25">
      <c r="A90" s="13">
        <v>10</v>
      </c>
      <c r="B90" t="s">
        <v>3547</v>
      </c>
      <c r="C90" t="s">
        <v>1085</v>
      </c>
      <c r="D90" t="str">
        <f t="shared" si="1"/>
        <v>10 meses</v>
      </c>
    </row>
    <row r="91" spans="1:4" x14ac:dyDescent="0.25">
      <c r="A91" s="13">
        <v>5</v>
      </c>
      <c r="B91" t="s">
        <v>3547</v>
      </c>
      <c r="C91" t="s">
        <v>1085</v>
      </c>
      <c r="D91" t="str">
        <f t="shared" si="1"/>
        <v>5 meses</v>
      </c>
    </row>
    <row r="92" spans="1:4" x14ac:dyDescent="0.25">
      <c r="A92" s="13">
        <v>8</v>
      </c>
      <c r="B92" t="s">
        <v>3547</v>
      </c>
      <c r="C92" t="s">
        <v>1085</v>
      </c>
      <c r="D92" t="str">
        <f t="shared" si="1"/>
        <v>8 meses</v>
      </c>
    </row>
    <row r="93" spans="1:4" x14ac:dyDescent="0.25">
      <c r="A93" s="13">
        <v>5</v>
      </c>
      <c r="B93" t="s">
        <v>3547</v>
      </c>
      <c r="C93" t="s">
        <v>1085</v>
      </c>
      <c r="D93" t="str">
        <f t="shared" si="1"/>
        <v>5 meses</v>
      </c>
    </row>
    <row r="94" spans="1:4" x14ac:dyDescent="0.25">
      <c r="A94" s="13">
        <v>8</v>
      </c>
      <c r="B94" t="s">
        <v>3547</v>
      </c>
      <c r="C94" t="s">
        <v>1085</v>
      </c>
      <c r="D94" t="str">
        <f t="shared" si="1"/>
        <v>8 meses</v>
      </c>
    </row>
    <row r="95" spans="1:4" x14ac:dyDescent="0.25">
      <c r="A95" s="13">
        <v>5</v>
      </c>
      <c r="B95" t="s">
        <v>3547</v>
      </c>
      <c r="C95" t="s">
        <v>1085</v>
      </c>
      <c r="D95" t="str">
        <f t="shared" si="1"/>
        <v>5 meses</v>
      </c>
    </row>
    <row r="96" spans="1:4" x14ac:dyDescent="0.25">
      <c r="A96" s="13">
        <v>5</v>
      </c>
      <c r="B96" t="s">
        <v>3547</v>
      </c>
      <c r="C96" t="s">
        <v>1085</v>
      </c>
      <c r="D96" t="str">
        <f t="shared" si="1"/>
        <v>5 meses</v>
      </c>
    </row>
    <row r="97" spans="1:4" x14ac:dyDescent="0.25">
      <c r="A97" s="13">
        <v>5</v>
      </c>
      <c r="B97" t="s">
        <v>3547</v>
      </c>
      <c r="C97" t="s">
        <v>1085</v>
      </c>
      <c r="D97" t="str">
        <f t="shared" si="1"/>
        <v>5 meses</v>
      </c>
    </row>
    <row r="98" spans="1:4" x14ac:dyDescent="0.25">
      <c r="A98" s="13">
        <v>5</v>
      </c>
      <c r="B98" t="s">
        <v>3547</v>
      </c>
      <c r="C98" t="s">
        <v>1085</v>
      </c>
      <c r="D98" t="str">
        <f t="shared" si="1"/>
        <v>5 meses</v>
      </c>
    </row>
    <row r="99" spans="1:4" x14ac:dyDescent="0.25">
      <c r="A99" s="13">
        <v>5</v>
      </c>
      <c r="B99" t="s">
        <v>3547</v>
      </c>
      <c r="C99" t="s">
        <v>1085</v>
      </c>
      <c r="D99" t="str">
        <f t="shared" si="1"/>
        <v>5 meses</v>
      </c>
    </row>
    <row r="100" spans="1:4" x14ac:dyDescent="0.25">
      <c r="A100" s="13">
        <v>5</v>
      </c>
      <c r="B100" t="s">
        <v>3547</v>
      </c>
      <c r="C100" t="s">
        <v>1085</v>
      </c>
      <c r="D100" t="str">
        <f t="shared" si="1"/>
        <v>5 meses</v>
      </c>
    </row>
    <row r="101" spans="1:4" x14ac:dyDescent="0.25">
      <c r="A101" s="13">
        <v>5</v>
      </c>
      <c r="B101" t="s">
        <v>3547</v>
      </c>
      <c r="C101" t="s">
        <v>1085</v>
      </c>
      <c r="D101" t="str">
        <f t="shared" si="1"/>
        <v>5 meses</v>
      </c>
    </row>
    <row r="102" spans="1:4" x14ac:dyDescent="0.25">
      <c r="A102" s="13">
        <v>5</v>
      </c>
      <c r="B102" t="s">
        <v>3547</v>
      </c>
      <c r="C102" t="s">
        <v>1085</v>
      </c>
      <c r="D102" t="str">
        <f t="shared" si="1"/>
        <v>5 meses</v>
      </c>
    </row>
    <row r="103" spans="1:4" x14ac:dyDescent="0.25">
      <c r="A103" s="13">
        <v>4</v>
      </c>
      <c r="B103" t="s">
        <v>3547</v>
      </c>
      <c r="C103" t="s">
        <v>1085</v>
      </c>
      <c r="D103" t="str">
        <f t="shared" si="1"/>
        <v>4 meses</v>
      </c>
    </row>
    <row r="104" spans="1:4" x14ac:dyDescent="0.25">
      <c r="A104" s="13">
        <v>7</v>
      </c>
      <c r="B104" t="s">
        <v>3547</v>
      </c>
      <c r="C104" t="s">
        <v>1085</v>
      </c>
      <c r="D104" t="str">
        <f t="shared" si="1"/>
        <v>7 meses</v>
      </c>
    </row>
    <row r="105" spans="1:4" x14ac:dyDescent="0.25">
      <c r="A105" s="13">
        <v>4</v>
      </c>
      <c r="B105" t="s">
        <v>3547</v>
      </c>
      <c r="C105" t="s">
        <v>1085</v>
      </c>
      <c r="D105" t="str">
        <f t="shared" si="1"/>
        <v>4 meses</v>
      </c>
    </row>
    <row r="106" spans="1:4" x14ac:dyDescent="0.25">
      <c r="A106" s="13">
        <v>4</v>
      </c>
      <c r="B106" t="s">
        <v>3547</v>
      </c>
      <c r="C106" t="s">
        <v>1085</v>
      </c>
      <c r="D106" t="str">
        <f t="shared" si="1"/>
        <v>4 meses</v>
      </c>
    </row>
    <row r="107" spans="1:4" x14ac:dyDescent="0.25">
      <c r="A107" s="13">
        <v>4</v>
      </c>
      <c r="B107" t="s">
        <v>3547</v>
      </c>
      <c r="C107" t="s">
        <v>1085</v>
      </c>
      <c r="D107" t="str">
        <f t="shared" si="1"/>
        <v>4 meses</v>
      </c>
    </row>
    <row r="108" spans="1:4" x14ac:dyDescent="0.25">
      <c r="A108" s="13">
        <v>12</v>
      </c>
      <c r="B108" t="s">
        <v>3547</v>
      </c>
      <c r="C108" t="s">
        <v>1085</v>
      </c>
      <c r="D108" t="str">
        <f t="shared" si="1"/>
        <v>12 meses</v>
      </c>
    </row>
    <row r="109" spans="1:4" x14ac:dyDescent="0.25">
      <c r="A109" s="13">
        <v>12</v>
      </c>
      <c r="B109" t="s">
        <v>3547</v>
      </c>
      <c r="C109" t="s">
        <v>1085</v>
      </c>
      <c r="D109" t="str">
        <f t="shared" si="1"/>
        <v>12 meses</v>
      </c>
    </row>
    <row r="110" spans="1:4" x14ac:dyDescent="0.25">
      <c r="A110" s="13">
        <v>8</v>
      </c>
      <c r="B110" t="s">
        <v>3547</v>
      </c>
      <c r="C110" t="s">
        <v>1085</v>
      </c>
      <c r="D110" t="str">
        <f t="shared" si="1"/>
        <v>8 meses</v>
      </c>
    </row>
    <row r="111" spans="1:4" x14ac:dyDescent="0.25">
      <c r="A111" s="13">
        <v>3</v>
      </c>
      <c r="B111" t="s">
        <v>3547</v>
      </c>
      <c r="C111" t="s">
        <v>1085</v>
      </c>
      <c r="D111" t="str">
        <f t="shared" si="1"/>
        <v>3 meses</v>
      </c>
    </row>
    <row r="112" spans="1:4" x14ac:dyDescent="0.25">
      <c r="A112" s="13">
        <v>6</v>
      </c>
      <c r="B112" t="s">
        <v>3547</v>
      </c>
      <c r="C112" t="s">
        <v>1085</v>
      </c>
      <c r="D112" t="str">
        <f t="shared" si="1"/>
        <v>6 meses</v>
      </c>
    </row>
    <row r="113" spans="1:4" x14ac:dyDescent="0.25">
      <c r="A113" s="13">
        <v>6</v>
      </c>
      <c r="B113" t="s">
        <v>3547</v>
      </c>
      <c r="C113" t="s">
        <v>1085</v>
      </c>
      <c r="D113" t="str">
        <f t="shared" si="1"/>
        <v>6 meses</v>
      </c>
    </row>
    <row r="114" spans="1:4" x14ac:dyDescent="0.25">
      <c r="A114" s="13">
        <v>5</v>
      </c>
      <c r="B114" t="s">
        <v>3547</v>
      </c>
      <c r="C114" t="s">
        <v>1085</v>
      </c>
      <c r="D114" t="str">
        <f t="shared" si="1"/>
        <v>5 meses</v>
      </c>
    </row>
    <row r="115" spans="1:4" x14ac:dyDescent="0.25">
      <c r="A115" s="13">
        <v>4</v>
      </c>
      <c r="B115" t="s">
        <v>3547</v>
      </c>
      <c r="C115" t="s">
        <v>1085</v>
      </c>
      <c r="D115" t="str">
        <f t="shared" si="1"/>
        <v>4 meses</v>
      </c>
    </row>
    <row r="116" spans="1:4" x14ac:dyDescent="0.25">
      <c r="A116" s="13">
        <v>4</v>
      </c>
      <c r="B116" t="s">
        <v>3547</v>
      </c>
      <c r="C116" t="s">
        <v>1085</v>
      </c>
      <c r="D116" t="str">
        <f t="shared" si="1"/>
        <v>4 meses</v>
      </c>
    </row>
    <row r="117" spans="1:4" x14ac:dyDescent="0.25">
      <c r="A117" s="13">
        <v>5</v>
      </c>
      <c r="B117" t="s">
        <v>3547</v>
      </c>
      <c r="C117" t="s">
        <v>1085</v>
      </c>
      <c r="D117" t="str">
        <f t="shared" si="1"/>
        <v>5 meses</v>
      </c>
    </row>
    <row r="118" spans="1:4" x14ac:dyDescent="0.25">
      <c r="A118" s="13">
        <v>10</v>
      </c>
      <c r="B118" t="s">
        <v>3547</v>
      </c>
      <c r="C118" t="s">
        <v>1085</v>
      </c>
      <c r="D118" t="str">
        <f t="shared" si="1"/>
        <v>10 meses</v>
      </c>
    </row>
    <row r="119" spans="1:4" x14ac:dyDescent="0.25">
      <c r="A119" s="13">
        <v>6</v>
      </c>
      <c r="B119" t="s">
        <v>3547</v>
      </c>
      <c r="C119" t="s">
        <v>1085</v>
      </c>
      <c r="D119" t="str">
        <f t="shared" si="1"/>
        <v>6 meses</v>
      </c>
    </row>
    <row r="120" spans="1:4" x14ac:dyDescent="0.25">
      <c r="A120" s="13">
        <v>6</v>
      </c>
      <c r="B120" t="s">
        <v>3547</v>
      </c>
      <c r="C120" t="s">
        <v>1085</v>
      </c>
      <c r="D120" t="str">
        <f t="shared" si="1"/>
        <v>6 meses</v>
      </c>
    </row>
    <row r="121" spans="1:4" x14ac:dyDescent="0.25">
      <c r="A121" s="13">
        <v>5</v>
      </c>
      <c r="B121" t="s">
        <v>3547</v>
      </c>
      <c r="C121" t="s">
        <v>1085</v>
      </c>
      <c r="D121" t="str">
        <f t="shared" si="1"/>
        <v>5 meses</v>
      </c>
    </row>
    <row r="122" spans="1:4" x14ac:dyDescent="0.25">
      <c r="A122" s="13">
        <v>5</v>
      </c>
      <c r="B122" t="s">
        <v>3547</v>
      </c>
      <c r="C122" t="s">
        <v>1085</v>
      </c>
      <c r="D122" t="str">
        <f t="shared" si="1"/>
        <v>5 meses</v>
      </c>
    </row>
    <row r="123" spans="1:4" x14ac:dyDescent="0.25">
      <c r="A123" s="13">
        <v>5</v>
      </c>
      <c r="B123" t="s">
        <v>3547</v>
      </c>
      <c r="C123" t="s">
        <v>1085</v>
      </c>
      <c r="D123" t="str">
        <f t="shared" si="1"/>
        <v>5 meses</v>
      </c>
    </row>
    <row r="124" spans="1:4" x14ac:dyDescent="0.25">
      <c r="A124" s="13">
        <v>5</v>
      </c>
      <c r="B124" t="s">
        <v>3547</v>
      </c>
      <c r="C124" t="s">
        <v>1085</v>
      </c>
      <c r="D124" t="str">
        <f t="shared" si="1"/>
        <v>5 meses</v>
      </c>
    </row>
    <row r="125" spans="1:4" x14ac:dyDescent="0.25">
      <c r="A125" s="13">
        <v>11</v>
      </c>
      <c r="B125" t="s">
        <v>3547</v>
      </c>
      <c r="C125" t="s">
        <v>1085</v>
      </c>
      <c r="D125" t="str">
        <f t="shared" si="1"/>
        <v>11 meses</v>
      </c>
    </row>
    <row r="126" spans="1:4" x14ac:dyDescent="0.25">
      <c r="A126" s="13">
        <v>11</v>
      </c>
      <c r="B126" t="s">
        <v>3547</v>
      </c>
      <c r="C126" t="s">
        <v>1085</v>
      </c>
      <c r="D126" t="str">
        <f t="shared" si="1"/>
        <v>11 meses</v>
      </c>
    </row>
    <row r="127" spans="1:4" x14ac:dyDescent="0.25">
      <c r="A127" s="13">
        <v>12</v>
      </c>
      <c r="B127" t="s">
        <v>3547</v>
      </c>
      <c r="C127" t="s">
        <v>1085</v>
      </c>
      <c r="D127" t="str">
        <f t="shared" si="1"/>
        <v>12 meses</v>
      </c>
    </row>
    <row r="128" spans="1:4" x14ac:dyDescent="0.25">
      <c r="A128" s="13">
        <v>12</v>
      </c>
      <c r="B128" t="s">
        <v>3547</v>
      </c>
      <c r="C128" t="s">
        <v>1085</v>
      </c>
      <c r="D128" t="str">
        <f t="shared" si="1"/>
        <v>12 meses</v>
      </c>
    </row>
    <row r="129" spans="1:4" x14ac:dyDescent="0.25">
      <c r="A129" s="13">
        <v>5</v>
      </c>
      <c r="B129" t="s">
        <v>3547</v>
      </c>
      <c r="C129" t="s">
        <v>1085</v>
      </c>
      <c r="D129" t="str">
        <f t="shared" si="1"/>
        <v>5 meses</v>
      </c>
    </row>
    <row r="130" spans="1:4" x14ac:dyDescent="0.25">
      <c r="A130" s="13">
        <v>6</v>
      </c>
      <c r="B130" t="s">
        <v>3547</v>
      </c>
      <c r="C130" t="s">
        <v>1085</v>
      </c>
      <c r="D130" t="str">
        <f t="shared" si="1"/>
        <v>6 meses</v>
      </c>
    </row>
    <row r="131" spans="1:4" x14ac:dyDescent="0.25">
      <c r="A131" s="13">
        <v>5</v>
      </c>
      <c r="B131" t="s">
        <v>3547</v>
      </c>
      <c r="C131" t="s">
        <v>1085</v>
      </c>
      <c r="D131" t="str">
        <f t="shared" ref="D131:D194" si="2">CONCATENATE(A131,C131,B131)</f>
        <v>5 meses</v>
      </c>
    </row>
    <row r="132" spans="1:4" x14ac:dyDescent="0.25">
      <c r="A132" s="13">
        <v>4</v>
      </c>
      <c r="B132" t="s">
        <v>3547</v>
      </c>
      <c r="C132" t="s">
        <v>1085</v>
      </c>
      <c r="D132" t="str">
        <f t="shared" si="2"/>
        <v>4 meses</v>
      </c>
    </row>
    <row r="133" spans="1:4" x14ac:dyDescent="0.25">
      <c r="A133" s="13">
        <v>4</v>
      </c>
      <c r="B133" t="s">
        <v>3547</v>
      </c>
      <c r="C133" t="s">
        <v>1085</v>
      </c>
      <c r="D133" t="str">
        <f t="shared" si="2"/>
        <v>4 meses</v>
      </c>
    </row>
    <row r="134" spans="1:4" x14ac:dyDescent="0.25">
      <c r="A134" s="13">
        <v>4</v>
      </c>
      <c r="B134" t="s">
        <v>3547</v>
      </c>
      <c r="C134" t="s">
        <v>1085</v>
      </c>
      <c r="D134" t="str">
        <f t="shared" si="2"/>
        <v>4 meses</v>
      </c>
    </row>
    <row r="135" spans="1:4" x14ac:dyDescent="0.25">
      <c r="A135" s="13">
        <v>4</v>
      </c>
      <c r="B135" t="s">
        <v>3547</v>
      </c>
      <c r="C135" t="s">
        <v>1085</v>
      </c>
      <c r="D135" t="str">
        <f t="shared" si="2"/>
        <v>4 meses</v>
      </c>
    </row>
    <row r="136" spans="1:4" x14ac:dyDescent="0.25">
      <c r="A136" s="13">
        <v>6</v>
      </c>
      <c r="B136" t="s">
        <v>3547</v>
      </c>
      <c r="C136" t="s">
        <v>1085</v>
      </c>
      <c r="D136" t="str">
        <f t="shared" si="2"/>
        <v>6 meses</v>
      </c>
    </row>
    <row r="137" spans="1:4" x14ac:dyDescent="0.25">
      <c r="A137" s="13">
        <v>6</v>
      </c>
      <c r="B137" t="s">
        <v>3547</v>
      </c>
      <c r="C137" t="s">
        <v>1085</v>
      </c>
      <c r="D137" t="str">
        <f t="shared" si="2"/>
        <v>6 meses</v>
      </c>
    </row>
    <row r="138" spans="1:4" x14ac:dyDescent="0.25">
      <c r="A138" s="13">
        <v>6</v>
      </c>
      <c r="B138" t="s">
        <v>3547</v>
      </c>
      <c r="C138" t="s">
        <v>1085</v>
      </c>
      <c r="D138" t="str">
        <f t="shared" si="2"/>
        <v>6 meses</v>
      </c>
    </row>
    <row r="139" spans="1:4" x14ac:dyDescent="0.25">
      <c r="A139" s="13">
        <v>5</v>
      </c>
      <c r="B139" t="s">
        <v>3547</v>
      </c>
      <c r="C139" t="s">
        <v>1085</v>
      </c>
      <c r="D139" t="str">
        <f t="shared" si="2"/>
        <v>5 meses</v>
      </c>
    </row>
    <row r="140" spans="1:4" x14ac:dyDescent="0.25">
      <c r="A140" s="13">
        <v>6</v>
      </c>
      <c r="B140" t="s">
        <v>3547</v>
      </c>
      <c r="C140" t="s">
        <v>1085</v>
      </c>
      <c r="D140" t="str">
        <f t="shared" si="2"/>
        <v>6 meses</v>
      </c>
    </row>
    <row r="141" spans="1:4" x14ac:dyDescent="0.25">
      <c r="A141" s="13">
        <v>6</v>
      </c>
      <c r="B141" t="s">
        <v>3547</v>
      </c>
      <c r="C141" t="s">
        <v>1085</v>
      </c>
      <c r="D141" t="str">
        <f t="shared" si="2"/>
        <v>6 meses</v>
      </c>
    </row>
    <row r="142" spans="1:4" x14ac:dyDescent="0.25">
      <c r="A142" s="13">
        <v>3</v>
      </c>
      <c r="B142" t="s">
        <v>3547</v>
      </c>
      <c r="C142" t="s">
        <v>1085</v>
      </c>
      <c r="D142" t="str">
        <f t="shared" si="2"/>
        <v>3 meses</v>
      </c>
    </row>
    <row r="143" spans="1:4" x14ac:dyDescent="0.25">
      <c r="A143" s="13">
        <v>12</v>
      </c>
      <c r="B143" t="s">
        <v>3547</v>
      </c>
      <c r="C143" t="s">
        <v>1085</v>
      </c>
      <c r="D143" t="str">
        <f t="shared" si="2"/>
        <v>12 meses</v>
      </c>
    </row>
    <row r="144" spans="1:4" x14ac:dyDescent="0.25">
      <c r="A144" s="13">
        <v>12</v>
      </c>
      <c r="B144" t="s">
        <v>3547</v>
      </c>
      <c r="C144" t="s">
        <v>1085</v>
      </c>
      <c r="D144" t="str">
        <f t="shared" si="2"/>
        <v>12 meses</v>
      </c>
    </row>
    <row r="145" spans="1:4" x14ac:dyDescent="0.25">
      <c r="A145" s="13">
        <v>12</v>
      </c>
      <c r="B145" t="s">
        <v>3547</v>
      </c>
      <c r="C145" t="s">
        <v>1085</v>
      </c>
      <c r="D145" t="str">
        <f t="shared" si="2"/>
        <v>12 meses</v>
      </c>
    </row>
    <row r="146" spans="1:4" x14ac:dyDescent="0.25">
      <c r="A146" s="13">
        <v>5</v>
      </c>
      <c r="B146" t="s">
        <v>3547</v>
      </c>
      <c r="C146" t="s">
        <v>1085</v>
      </c>
      <c r="D146" t="str">
        <f t="shared" si="2"/>
        <v>5 meses</v>
      </c>
    </row>
    <row r="147" spans="1:4" x14ac:dyDescent="0.25">
      <c r="A147" s="13">
        <v>10</v>
      </c>
      <c r="B147" t="s">
        <v>3547</v>
      </c>
      <c r="C147" t="s">
        <v>1085</v>
      </c>
      <c r="D147" t="str">
        <f t="shared" si="2"/>
        <v>10 meses</v>
      </c>
    </row>
    <row r="148" spans="1:4" x14ac:dyDescent="0.25">
      <c r="A148" s="13">
        <v>6</v>
      </c>
      <c r="B148" t="s">
        <v>3547</v>
      </c>
      <c r="C148" t="s">
        <v>1085</v>
      </c>
      <c r="D148" t="str">
        <f t="shared" si="2"/>
        <v>6 meses</v>
      </c>
    </row>
    <row r="149" spans="1:4" x14ac:dyDescent="0.25">
      <c r="A149" s="13">
        <v>5</v>
      </c>
      <c r="B149" t="s">
        <v>3547</v>
      </c>
      <c r="C149" t="s">
        <v>1085</v>
      </c>
      <c r="D149" t="str">
        <f t="shared" si="2"/>
        <v>5 meses</v>
      </c>
    </row>
    <row r="150" spans="1:4" x14ac:dyDescent="0.25">
      <c r="A150" s="13">
        <v>5</v>
      </c>
      <c r="B150" t="s">
        <v>3547</v>
      </c>
      <c r="C150" t="s">
        <v>1085</v>
      </c>
      <c r="D150" t="str">
        <f t="shared" si="2"/>
        <v>5 meses</v>
      </c>
    </row>
    <row r="151" spans="1:4" x14ac:dyDescent="0.25">
      <c r="A151" s="13">
        <v>5</v>
      </c>
      <c r="B151" t="s">
        <v>3547</v>
      </c>
      <c r="C151" t="s">
        <v>1085</v>
      </c>
      <c r="D151" t="str">
        <f t="shared" si="2"/>
        <v>5 meses</v>
      </c>
    </row>
    <row r="152" spans="1:4" x14ac:dyDescent="0.25">
      <c r="A152" s="13">
        <v>5</v>
      </c>
      <c r="B152" t="s">
        <v>3547</v>
      </c>
      <c r="C152" t="s">
        <v>1085</v>
      </c>
      <c r="D152" t="str">
        <f t="shared" si="2"/>
        <v>5 meses</v>
      </c>
    </row>
    <row r="153" spans="1:4" x14ac:dyDescent="0.25">
      <c r="A153" s="13">
        <v>12</v>
      </c>
      <c r="B153" t="s">
        <v>3547</v>
      </c>
      <c r="C153" t="s">
        <v>1085</v>
      </c>
      <c r="D153" t="str">
        <f t="shared" si="2"/>
        <v>12 meses</v>
      </c>
    </row>
    <row r="154" spans="1:4" x14ac:dyDescent="0.25">
      <c r="A154" s="13">
        <v>10</v>
      </c>
      <c r="B154" t="s">
        <v>3547</v>
      </c>
      <c r="C154" t="s">
        <v>1085</v>
      </c>
      <c r="D154" t="str">
        <f t="shared" si="2"/>
        <v>10 meses</v>
      </c>
    </row>
    <row r="155" spans="1:4" x14ac:dyDescent="0.25">
      <c r="A155" s="13">
        <v>3</v>
      </c>
      <c r="B155" t="s">
        <v>3547</v>
      </c>
      <c r="C155" t="s">
        <v>1085</v>
      </c>
      <c r="D155" t="str">
        <f t="shared" si="2"/>
        <v>3 meses</v>
      </c>
    </row>
    <row r="156" spans="1:4" x14ac:dyDescent="0.25">
      <c r="A156" s="13">
        <v>10</v>
      </c>
      <c r="B156" t="s">
        <v>3547</v>
      </c>
      <c r="C156" t="s">
        <v>1085</v>
      </c>
      <c r="D156" t="str">
        <f t="shared" si="2"/>
        <v>10 meses</v>
      </c>
    </row>
    <row r="157" spans="1:4" x14ac:dyDescent="0.25">
      <c r="A157" s="13">
        <v>10</v>
      </c>
      <c r="B157" t="s">
        <v>3547</v>
      </c>
      <c r="C157" t="s">
        <v>1085</v>
      </c>
      <c r="D157" t="str">
        <f t="shared" si="2"/>
        <v>10 meses</v>
      </c>
    </row>
    <row r="158" spans="1:4" x14ac:dyDescent="0.25">
      <c r="A158" s="13">
        <v>10</v>
      </c>
      <c r="B158" t="s">
        <v>3547</v>
      </c>
      <c r="C158" t="s">
        <v>1085</v>
      </c>
      <c r="D158" t="str">
        <f t="shared" si="2"/>
        <v>10 meses</v>
      </c>
    </row>
    <row r="159" spans="1:4" x14ac:dyDescent="0.25">
      <c r="A159" s="13">
        <v>10</v>
      </c>
      <c r="B159" t="s">
        <v>3547</v>
      </c>
      <c r="C159" t="s">
        <v>1085</v>
      </c>
      <c r="D159" t="str">
        <f t="shared" si="2"/>
        <v>10 meses</v>
      </c>
    </row>
    <row r="160" spans="1:4" x14ac:dyDescent="0.25">
      <c r="A160" s="13">
        <v>10</v>
      </c>
      <c r="B160" t="s">
        <v>3547</v>
      </c>
      <c r="C160" t="s">
        <v>1085</v>
      </c>
      <c r="D160" t="str">
        <f t="shared" si="2"/>
        <v>10 meses</v>
      </c>
    </row>
    <row r="161" spans="1:4" x14ac:dyDescent="0.25">
      <c r="A161" s="13">
        <v>10</v>
      </c>
      <c r="B161" t="s">
        <v>3547</v>
      </c>
      <c r="C161" t="s">
        <v>1085</v>
      </c>
      <c r="D161" t="str">
        <f t="shared" si="2"/>
        <v>10 meses</v>
      </c>
    </row>
    <row r="162" spans="1:4" x14ac:dyDescent="0.25">
      <c r="A162" s="13">
        <v>7</v>
      </c>
      <c r="B162" t="s">
        <v>3547</v>
      </c>
      <c r="C162" t="s">
        <v>1085</v>
      </c>
      <c r="D162" t="str">
        <f t="shared" si="2"/>
        <v>7 meses</v>
      </c>
    </row>
    <row r="163" spans="1:4" x14ac:dyDescent="0.25">
      <c r="A163" s="13">
        <v>12</v>
      </c>
      <c r="B163" t="s">
        <v>3547</v>
      </c>
      <c r="C163" t="s">
        <v>1085</v>
      </c>
      <c r="D163" t="str">
        <f t="shared" si="2"/>
        <v>12 meses</v>
      </c>
    </row>
    <row r="164" spans="1:4" x14ac:dyDescent="0.25">
      <c r="A164" s="13">
        <v>12</v>
      </c>
      <c r="B164" t="s">
        <v>3547</v>
      </c>
      <c r="C164" t="s">
        <v>1085</v>
      </c>
      <c r="D164" t="str">
        <f t="shared" si="2"/>
        <v>12 meses</v>
      </c>
    </row>
    <row r="165" spans="1:4" x14ac:dyDescent="0.25">
      <c r="A165" s="13">
        <v>7</v>
      </c>
      <c r="B165" t="s">
        <v>3547</v>
      </c>
      <c r="C165" t="s">
        <v>1085</v>
      </c>
      <c r="D165" t="str">
        <f t="shared" si="2"/>
        <v>7 meses</v>
      </c>
    </row>
    <row r="166" spans="1:4" x14ac:dyDescent="0.25">
      <c r="A166" s="13">
        <v>7</v>
      </c>
      <c r="B166" t="s">
        <v>3547</v>
      </c>
      <c r="C166" t="s">
        <v>1085</v>
      </c>
      <c r="D166" t="str">
        <f t="shared" si="2"/>
        <v>7 meses</v>
      </c>
    </row>
    <row r="167" spans="1:4" x14ac:dyDescent="0.25">
      <c r="A167" s="13">
        <v>3</v>
      </c>
      <c r="B167" t="s">
        <v>3547</v>
      </c>
      <c r="C167" t="s">
        <v>1085</v>
      </c>
      <c r="D167" t="str">
        <f t="shared" si="2"/>
        <v>3 meses</v>
      </c>
    </row>
    <row r="168" spans="1:4" x14ac:dyDescent="0.25">
      <c r="A168" s="13">
        <v>6</v>
      </c>
      <c r="B168" t="s">
        <v>3547</v>
      </c>
      <c r="C168" t="s">
        <v>1085</v>
      </c>
      <c r="D168" t="str">
        <f t="shared" si="2"/>
        <v>6 meses</v>
      </c>
    </row>
    <row r="169" spans="1:4" x14ac:dyDescent="0.25">
      <c r="A169" s="13">
        <v>12</v>
      </c>
      <c r="B169" t="s">
        <v>3547</v>
      </c>
      <c r="C169" t="s">
        <v>1085</v>
      </c>
      <c r="D169" t="str">
        <f t="shared" si="2"/>
        <v>12 meses</v>
      </c>
    </row>
    <row r="170" spans="1:4" x14ac:dyDescent="0.25">
      <c r="A170" s="13">
        <v>12</v>
      </c>
      <c r="B170" t="s">
        <v>3547</v>
      </c>
      <c r="C170" t="s">
        <v>1085</v>
      </c>
      <c r="D170" t="str">
        <f t="shared" si="2"/>
        <v>12 meses</v>
      </c>
    </row>
    <row r="171" spans="1:4" x14ac:dyDescent="0.25">
      <c r="A171" s="13">
        <v>11</v>
      </c>
      <c r="B171" t="s">
        <v>3547</v>
      </c>
      <c r="C171" t="s">
        <v>1085</v>
      </c>
      <c r="D171" t="str">
        <f t="shared" si="2"/>
        <v>11 meses</v>
      </c>
    </row>
    <row r="172" spans="1:4" x14ac:dyDescent="0.25">
      <c r="A172" s="13">
        <v>11</v>
      </c>
      <c r="B172" t="s">
        <v>3547</v>
      </c>
      <c r="C172" t="s">
        <v>1085</v>
      </c>
      <c r="D172" t="str">
        <f t="shared" si="2"/>
        <v>11 meses</v>
      </c>
    </row>
    <row r="173" spans="1:4" x14ac:dyDescent="0.25">
      <c r="A173" s="13">
        <v>10</v>
      </c>
      <c r="B173" t="s">
        <v>3547</v>
      </c>
      <c r="C173" t="s">
        <v>1085</v>
      </c>
      <c r="D173" t="str">
        <f t="shared" si="2"/>
        <v>10 meses</v>
      </c>
    </row>
    <row r="174" spans="1:4" x14ac:dyDescent="0.25">
      <c r="A174" s="13">
        <v>6</v>
      </c>
      <c r="B174" t="s">
        <v>3547</v>
      </c>
      <c r="C174" t="s">
        <v>1085</v>
      </c>
      <c r="D174" t="str">
        <f t="shared" si="2"/>
        <v>6 meses</v>
      </c>
    </row>
    <row r="175" spans="1:4" x14ac:dyDescent="0.25">
      <c r="A175" s="13">
        <v>6</v>
      </c>
      <c r="B175" t="s">
        <v>3547</v>
      </c>
      <c r="C175" t="s">
        <v>1085</v>
      </c>
      <c r="D175" t="str">
        <f t="shared" si="2"/>
        <v>6 meses</v>
      </c>
    </row>
    <row r="176" spans="1:4" x14ac:dyDescent="0.25">
      <c r="A176" s="13">
        <v>6</v>
      </c>
      <c r="B176" t="s">
        <v>3547</v>
      </c>
      <c r="C176" t="s">
        <v>1085</v>
      </c>
      <c r="D176" t="str">
        <f t="shared" si="2"/>
        <v>6 meses</v>
      </c>
    </row>
    <row r="177" spans="1:4" x14ac:dyDescent="0.25">
      <c r="A177" s="13">
        <v>6</v>
      </c>
      <c r="B177" t="s">
        <v>3547</v>
      </c>
      <c r="C177" t="s">
        <v>1085</v>
      </c>
      <c r="D177" t="str">
        <f t="shared" si="2"/>
        <v>6 meses</v>
      </c>
    </row>
    <row r="178" spans="1:4" x14ac:dyDescent="0.25">
      <c r="A178" s="13">
        <v>9</v>
      </c>
      <c r="B178" t="s">
        <v>3547</v>
      </c>
      <c r="C178" t="s">
        <v>1085</v>
      </c>
      <c r="D178" t="str">
        <f t="shared" si="2"/>
        <v>9 meses</v>
      </c>
    </row>
    <row r="179" spans="1:4" x14ac:dyDescent="0.25">
      <c r="A179" s="13">
        <v>5</v>
      </c>
      <c r="B179" t="s">
        <v>3547</v>
      </c>
      <c r="C179" t="s">
        <v>1085</v>
      </c>
      <c r="D179" t="str">
        <f t="shared" si="2"/>
        <v>5 meses</v>
      </c>
    </row>
    <row r="180" spans="1:4" x14ac:dyDescent="0.25">
      <c r="A180" s="13">
        <v>6</v>
      </c>
      <c r="B180" t="s">
        <v>3547</v>
      </c>
      <c r="C180" t="s">
        <v>1085</v>
      </c>
      <c r="D180" t="str">
        <f t="shared" si="2"/>
        <v>6 meses</v>
      </c>
    </row>
    <row r="181" spans="1:4" x14ac:dyDescent="0.25">
      <c r="A181" s="13">
        <v>12</v>
      </c>
      <c r="B181" t="s">
        <v>3547</v>
      </c>
      <c r="C181" t="s">
        <v>1085</v>
      </c>
      <c r="D181" t="str">
        <f t="shared" si="2"/>
        <v>12 meses</v>
      </c>
    </row>
    <row r="182" spans="1:4" x14ac:dyDescent="0.25">
      <c r="A182" s="13">
        <v>5</v>
      </c>
      <c r="B182" t="s">
        <v>3547</v>
      </c>
      <c r="C182" t="s">
        <v>1085</v>
      </c>
      <c r="D182" t="str">
        <f t="shared" si="2"/>
        <v>5 meses</v>
      </c>
    </row>
    <row r="183" spans="1:4" x14ac:dyDescent="0.25">
      <c r="A183" s="13">
        <v>5</v>
      </c>
      <c r="B183" t="s">
        <v>3547</v>
      </c>
      <c r="C183" t="s">
        <v>1085</v>
      </c>
      <c r="D183" t="str">
        <f t="shared" si="2"/>
        <v>5 meses</v>
      </c>
    </row>
    <row r="184" spans="1:4" x14ac:dyDescent="0.25">
      <c r="A184" s="13">
        <v>5</v>
      </c>
      <c r="B184" t="s">
        <v>3547</v>
      </c>
      <c r="C184" t="s">
        <v>1085</v>
      </c>
      <c r="D184" t="str">
        <f t="shared" si="2"/>
        <v>5 meses</v>
      </c>
    </row>
    <row r="185" spans="1:4" x14ac:dyDescent="0.25">
      <c r="A185" s="13">
        <v>5</v>
      </c>
      <c r="B185" t="s">
        <v>3547</v>
      </c>
      <c r="C185" t="s">
        <v>1085</v>
      </c>
      <c r="D185" t="str">
        <f t="shared" si="2"/>
        <v>5 meses</v>
      </c>
    </row>
    <row r="186" spans="1:4" x14ac:dyDescent="0.25">
      <c r="A186" s="13">
        <v>5</v>
      </c>
      <c r="B186" t="s">
        <v>3547</v>
      </c>
      <c r="C186" t="s">
        <v>1085</v>
      </c>
      <c r="D186" t="str">
        <f t="shared" si="2"/>
        <v>5 meses</v>
      </c>
    </row>
    <row r="187" spans="1:4" x14ac:dyDescent="0.25">
      <c r="A187" s="13">
        <v>11</v>
      </c>
      <c r="B187" t="s">
        <v>3547</v>
      </c>
      <c r="C187" t="s">
        <v>1085</v>
      </c>
      <c r="D187" t="str">
        <f t="shared" si="2"/>
        <v>11 meses</v>
      </c>
    </row>
    <row r="188" spans="1:4" x14ac:dyDescent="0.25">
      <c r="A188" s="13">
        <v>11</v>
      </c>
      <c r="B188" t="s">
        <v>3547</v>
      </c>
      <c r="C188" t="s">
        <v>1085</v>
      </c>
      <c r="D188" t="str">
        <f t="shared" si="2"/>
        <v>11 meses</v>
      </c>
    </row>
    <row r="189" spans="1:4" x14ac:dyDescent="0.25">
      <c r="A189" s="13">
        <v>11</v>
      </c>
      <c r="B189" t="s">
        <v>3547</v>
      </c>
      <c r="C189" t="s">
        <v>1085</v>
      </c>
      <c r="D189" t="str">
        <f t="shared" si="2"/>
        <v>11 meses</v>
      </c>
    </row>
    <row r="190" spans="1:4" x14ac:dyDescent="0.25">
      <c r="A190" s="13">
        <v>11</v>
      </c>
      <c r="B190" t="s">
        <v>3547</v>
      </c>
      <c r="C190" t="s">
        <v>1085</v>
      </c>
      <c r="D190" t="str">
        <f t="shared" si="2"/>
        <v>11 meses</v>
      </c>
    </row>
    <row r="191" spans="1:4" x14ac:dyDescent="0.25">
      <c r="A191" s="13">
        <v>13</v>
      </c>
      <c r="B191" t="s">
        <v>3547</v>
      </c>
      <c r="C191" t="s">
        <v>1085</v>
      </c>
      <c r="D191" t="str">
        <f t="shared" si="2"/>
        <v>13 meses</v>
      </c>
    </row>
    <row r="192" spans="1:4" x14ac:dyDescent="0.25">
      <c r="A192" s="13">
        <v>5</v>
      </c>
      <c r="B192" t="s">
        <v>3547</v>
      </c>
      <c r="C192" t="s">
        <v>1085</v>
      </c>
      <c r="D192" t="str">
        <f t="shared" si="2"/>
        <v>5 meses</v>
      </c>
    </row>
    <row r="193" spans="1:4" x14ac:dyDescent="0.25">
      <c r="A193" s="13">
        <v>11</v>
      </c>
      <c r="B193" t="s">
        <v>3547</v>
      </c>
      <c r="C193" t="s">
        <v>1085</v>
      </c>
      <c r="D193" t="str">
        <f t="shared" si="2"/>
        <v>11 meses</v>
      </c>
    </row>
    <row r="194" spans="1:4" x14ac:dyDescent="0.25">
      <c r="A194" s="13">
        <v>11</v>
      </c>
      <c r="B194" t="s">
        <v>3547</v>
      </c>
      <c r="C194" t="s">
        <v>1085</v>
      </c>
      <c r="D194" t="str">
        <f t="shared" si="2"/>
        <v>11 meses</v>
      </c>
    </row>
    <row r="195" spans="1:4" x14ac:dyDescent="0.25">
      <c r="A195" s="13">
        <v>11</v>
      </c>
      <c r="B195" t="s">
        <v>3547</v>
      </c>
      <c r="C195" t="s">
        <v>1085</v>
      </c>
      <c r="D195" t="str">
        <f t="shared" ref="D195:D258" si="3">CONCATENATE(A195,C195,B195)</f>
        <v>11 meses</v>
      </c>
    </row>
    <row r="196" spans="1:4" x14ac:dyDescent="0.25">
      <c r="A196" s="13">
        <v>11</v>
      </c>
      <c r="B196" t="s">
        <v>3547</v>
      </c>
      <c r="C196" t="s">
        <v>1085</v>
      </c>
      <c r="D196" t="str">
        <f t="shared" si="3"/>
        <v>11 meses</v>
      </c>
    </row>
    <row r="197" spans="1:4" x14ac:dyDescent="0.25">
      <c r="A197" s="13">
        <v>6</v>
      </c>
      <c r="B197" t="s">
        <v>3547</v>
      </c>
      <c r="C197" t="s">
        <v>1085</v>
      </c>
      <c r="D197" t="str">
        <f t="shared" si="3"/>
        <v>6 meses</v>
      </c>
    </row>
    <row r="198" spans="1:4" x14ac:dyDescent="0.25">
      <c r="A198" s="13">
        <v>11</v>
      </c>
      <c r="B198" t="s">
        <v>3547</v>
      </c>
      <c r="C198" t="s">
        <v>1085</v>
      </c>
      <c r="D198" t="str">
        <f t="shared" si="3"/>
        <v>11 meses</v>
      </c>
    </row>
    <row r="199" spans="1:4" x14ac:dyDescent="0.25">
      <c r="A199" s="13">
        <v>11</v>
      </c>
      <c r="B199" t="s">
        <v>3547</v>
      </c>
      <c r="C199" t="s">
        <v>1085</v>
      </c>
      <c r="D199" t="str">
        <f t="shared" si="3"/>
        <v>11 meses</v>
      </c>
    </row>
    <row r="200" spans="1:4" x14ac:dyDescent="0.25">
      <c r="A200" s="13">
        <v>11</v>
      </c>
      <c r="B200" t="s">
        <v>3547</v>
      </c>
      <c r="C200" t="s">
        <v>1085</v>
      </c>
      <c r="D200" t="str">
        <f t="shared" si="3"/>
        <v>11 meses</v>
      </c>
    </row>
    <row r="201" spans="1:4" x14ac:dyDescent="0.25">
      <c r="A201" s="13">
        <v>6</v>
      </c>
      <c r="B201" t="s">
        <v>3547</v>
      </c>
      <c r="C201" t="s">
        <v>1085</v>
      </c>
      <c r="D201" t="str">
        <f t="shared" si="3"/>
        <v>6 meses</v>
      </c>
    </row>
    <row r="202" spans="1:4" x14ac:dyDescent="0.25">
      <c r="A202" s="14">
        <v>1</v>
      </c>
      <c r="B202" t="s">
        <v>3548</v>
      </c>
      <c r="C202" t="s">
        <v>1085</v>
      </c>
      <c r="D202" t="str">
        <f t="shared" si="3"/>
        <v>1 mes</v>
      </c>
    </row>
    <row r="203" spans="1:4" x14ac:dyDescent="0.25">
      <c r="A203" s="13">
        <v>6</v>
      </c>
      <c r="B203" t="s">
        <v>3547</v>
      </c>
      <c r="C203" t="s">
        <v>1085</v>
      </c>
      <c r="D203" t="str">
        <f t="shared" si="3"/>
        <v>6 meses</v>
      </c>
    </row>
    <row r="204" spans="1:4" x14ac:dyDescent="0.25">
      <c r="A204" s="13">
        <v>5</v>
      </c>
      <c r="B204" t="s">
        <v>3547</v>
      </c>
      <c r="C204" t="s">
        <v>1085</v>
      </c>
      <c r="D204" t="str">
        <f t="shared" si="3"/>
        <v>5 meses</v>
      </c>
    </row>
    <row r="205" spans="1:4" x14ac:dyDescent="0.25">
      <c r="A205" s="13">
        <v>6</v>
      </c>
      <c r="B205" t="s">
        <v>3547</v>
      </c>
      <c r="C205" t="s">
        <v>1085</v>
      </c>
      <c r="D205" t="str">
        <f t="shared" si="3"/>
        <v>6 meses</v>
      </c>
    </row>
    <row r="206" spans="1:4" x14ac:dyDescent="0.25">
      <c r="A206" s="13">
        <v>6</v>
      </c>
      <c r="B206" t="s">
        <v>3547</v>
      </c>
      <c r="C206" t="s">
        <v>1085</v>
      </c>
      <c r="D206" t="str">
        <f t="shared" si="3"/>
        <v>6 meses</v>
      </c>
    </row>
    <row r="207" spans="1:4" x14ac:dyDescent="0.25">
      <c r="A207" s="13">
        <v>6</v>
      </c>
      <c r="B207" t="s">
        <v>3547</v>
      </c>
      <c r="C207" t="s">
        <v>1085</v>
      </c>
      <c r="D207" t="str">
        <f t="shared" si="3"/>
        <v>6 meses</v>
      </c>
    </row>
    <row r="208" spans="1:4" x14ac:dyDescent="0.25">
      <c r="A208" s="14">
        <v>1</v>
      </c>
      <c r="B208" t="s">
        <v>3548</v>
      </c>
      <c r="C208" t="s">
        <v>1085</v>
      </c>
      <c r="D208" t="str">
        <f t="shared" si="3"/>
        <v>1 mes</v>
      </c>
    </row>
    <row r="209" spans="1:4" x14ac:dyDescent="0.25">
      <c r="A209" s="13">
        <v>6</v>
      </c>
      <c r="B209" t="s">
        <v>3547</v>
      </c>
      <c r="C209" t="s">
        <v>1085</v>
      </c>
      <c r="D209" t="str">
        <f t="shared" si="3"/>
        <v>6 meses</v>
      </c>
    </row>
    <row r="210" spans="1:4" x14ac:dyDescent="0.25">
      <c r="A210" s="13">
        <v>3</v>
      </c>
      <c r="B210" t="s">
        <v>3547</v>
      </c>
      <c r="C210" t="s">
        <v>1085</v>
      </c>
      <c r="D210" t="str">
        <f t="shared" si="3"/>
        <v>3 meses</v>
      </c>
    </row>
    <row r="211" spans="1:4" x14ac:dyDescent="0.25">
      <c r="A211" s="13">
        <v>6</v>
      </c>
      <c r="B211" t="s">
        <v>3547</v>
      </c>
      <c r="C211" t="s">
        <v>1085</v>
      </c>
      <c r="D211" t="str">
        <f t="shared" si="3"/>
        <v>6 meses</v>
      </c>
    </row>
    <row r="212" spans="1:4" x14ac:dyDescent="0.25">
      <c r="A212" s="13">
        <v>11</v>
      </c>
      <c r="B212" t="s">
        <v>3547</v>
      </c>
      <c r="C212" t="s">
        <v>1085</v>
      </c>
      <c r="D212" t="str">
        <f t="shared" si="3"/>
        <v>11 meses</v>
      </c>
    </row>
    <row r="213" spans="1:4" x14ac:dyDescent="0.25">
      <c r="A213" s="13">
        <v>1</v>
      </c>
      <c r="B213" t="s">
        <v>3548</v>
      </c>
      <c r="C213" t="s">
        <v>1085</v>
      </c>
      <c r="D213" t="str">
        <f t="shared" si="3"/>
        <v>1 mes</v>
      </c>
    </row>
    <row r="214" spans="1:4" x14ac:dyDescent="0.25">
      <c r="A214" s="13">
        <v>13</v>
      </c>
      <c r="B214" t="s">
        <v>3547</v>
      </c>
      <c r="C214" t="s">
        <v>1085</v>
      </c>
      <c r="D214" t="str">
        <f t="shared" si="3"/>
        <v>13 meses</v>
      </c>
    </row>
    <row r="215" spans="1:4" x14ac:dyDescent="0.25">
      <c r="A215" s="13">
        <v>11</v>
      </c>
      <c r="B215" t="s">
        <v>3547</v>
      </c>
      <c r="C215" t="s">
        <v>1085</v>
      </c>
      <c r="D215" t="str">
        <f t="shared" si="3"/>
        <v>11 meses</v>
      </c>
    </row>
    <row r="216" spans="1:4" x14ac:dyDescent="0.25">
      <c r="A216" s="13">
        <v>13</v>
      </c>
      <c r="B216" t="s">
        <v>3547</v>
      </c>
      <c r="C216" t="s">
        <v>1085</v>
      </c>
      <c r="D216" t="str">
        <f t="shared" si="3"/>
        <v>13 meses</v>
      </c>
    </row>
    <row r="217" spans="1:4" x14ac:dyDescent="0.25">
      <c r="A217" s="13">
        <v>4</v>
      </c>
      <c r="B217" t="s">
        <v>3547</v>
      </c>
      <c r="C217" t="s">
        <v>1085</v>
      </c>
      <c r="D217" t="str">
        <f t="shared" si="3"/>
        <v>4 meses</v>
      </c>
    </row>
    <row r="218" spans="1:4" x14ac:dyDescent="0.25">
      <c r="A218" s="13">
        <v>11</v>
      </c>
      <c r="B218" t="s">
        <v>3547</v>
      </c>
      <c r="C218" t="s">
        <v>1085</v>
      </c>
      <c r="D218" t="str">
        <f t="shared" si="3"/>
        <v>11 meses</v>
      </c>
    </row>
    <row r="219" spans="1:4" x14ac:dyDescent="0.25">
      <c r="A219" s="13">
        <v>11</v>
      </c>
      <c r="B219" t="s">
        <v>3547</v>
      </c>
      <c r="C219" t="s">
        <v>1085</v>
      </c>
      <c r="D219" t="str">
        <f t="shared" si="3"/>
        <v>11 meses</v>
      </c>
    </row>
    <row r="220" spans="1:4" x14ac:dyDescent="0.25">
      <c r="A220" s="13">
        <v>10</v>
      </c>
      <c r="B220" t="s">
        <v>3547</v>
      </c>
      <c r="C220" t="s">
        <v>1085</v>
      </c>
      <c r="D220" t="str">
        <f t="shared" si="3"/>
        <v>10 meses</v>
      </c>
    </row>
    <row r="221" spans="1:4" x14ac:dyDescent="0.25">
      <c r="A221" s="13">
        <v>5</v>
      </c>
      <c r="B221" t="s">
        <v>3547</v>
      </c>
      <c r="C221" t="s">
        <v>1085</v>
      </c>
      <c r="D221" t="str">
        <f t="shared" si="3"/>
        <v>5 meses</v>
      </c>
    </row>
    <row r="222" spans="1:4" x14ac:dyDescent="0.25">
      <c r="A222" s="13">
        <v>8</v>
      </c>
      <c r="B222" t="s">
        <v>3547</v>
      </c>
      <c r="C222" t="s">
        <v>1085</v>
      </c>
      <c r="D222" t="str">
        <f t="shared" si="3"/>
        <v>8 meses</v>
      </c>
    </row>
    <row r="223" spans="1:4" x14ac:dyDescent="0.25">
      <c r="A223" s="13">
        <v>9</v>
      </c>
      <c r="B223" t="s">
        <v>3547</v>
      </c>
      <c r="C223" t="s">
        <v>1085</v>
      </c>
      <c r="D223" t="str">
        <f t="shared" si="3"/>
        <v>9 meses</v>
      </c>
    </row>
    <row r="224" spans="1:4" x14ac:dyDescent="0.25">
      <c r="A224" s="13">
        <v>9</v>
      </c>
      <c r="B224" t="s">
        <v>3547</v>
      </c>
      <c r="C224" t="s">
        <v>1085</v>
      </c>
      <c r="D224" t="str">
        <f t="shared" si="3"/>
        <v>9 meses</v>
      </c>
    </row>
    <row r="225" spans="1:4" x14ac:dyDescent="0.25">
      <c r="A225" s="13">
        <v>2</v>
      </c>
      <c r="B225" t="s">
        <v>3547</v>
      </c>
      <c r="C225" t="s">
        <v>1085</v>
      </c>
      <c r="D225" t="str">
        <f t="shared" si="3"/>
        <v>2 meses</v>
      </c>
    </row>
    <row r="226" spans="1:4" x14ac:dyDescent="0.25">
      <c r="A226" s="13">
        <v>1</v>
      </c>
      <c r="B226" t="s">
        <v>3548</v>
      </c>
      <c r="C226" t="s">
        <v>1085</v>
      </c>
      <c r="D226" t="str">
        <f t="shared" si="3"/>
        <v>1 mes</v>
      </c>
    </row>
    <row r="227" spans="1:4" x14ac:dyDescent="0.25">
      <c r="A227" s="13">
        <v>2</v>
      </c>
      <c r="B227" t="s">
        <v>3547</v>
      </c>
      <c r="C227" t="s">
        <v>1085</v>
      </c>
      <c r="D227" t="str">
        <f t="shared" si="3"/>
        <v>2 meses</v>
      </c>
    </row>
    <row r="228" spans="1:4" x14ac:dyDescent="0.25">
      <c r="A228" s="13">
        <v>13</v>
      </c>
      <c r="B228" t="s">
        <v>3547</v>
      </c>
      <c r="C228" t="s">
        <v>1085</v>
      </c>
      <c r="D228" t="str">
        <f t="shared" si="3"/>
        <v>13 meses</v>
      </c>
    </row>
    <row r="229" spans="1:4" x14ac:dyDescent="0.25">
      <c r="A229" s="13">
        <v>1</v>
      </c>
      <c r="B229" t="s">
        <v>3548</v>
      </c>
      <c r="C229" t="s">
        <v>1085</v>
      </c>
      <c r="D229" t="str">
        <f t="shared" si="3"/>
        <v>1 mes</v>
      </c>
    </row>
    <row r="230" spans="1:4" x14ac:dyDescent="0.25">
      <c r="A230" s="13">
        <v>9</v>
      </c>
      <c r="B230" t="s">
        <v>3547</v>
      </c>
      <c r="C230" t="s">
        <v>1085</v>
      </c>
      <c r="D230" t="str">
        <f t="shared" si="3"/>
        <v>9 meses</v>
      </c>
    </row>
    <row r="231" spans="1:4" x14ac:dyDescent="0.25">
      <c r="A231" s="13">
        <v>9</v>
      </c>
      <c r="B231" t="s">
        <v>3547</v>
      </c>
      <c r="C231" t="s">
        <v>1085</v>
      </c>
      <c r="D231" t="str">
        <f t="shared" si="3"/>
        <v>9 meses</v>
      </c>
    </row>
    <row r="232" spans="1:4" x14ac:dyDescent="0.25">
      <c r="A232" s="13">
        <v>9</v>
      </c>
      <c r="B232" t="s">
        <v>3547</v>
      </c>
      <c r="C232" t="s">
        <v>1085</v>
      </c>
      <c r="D232" t="str">
        <f t="shared" si="3"/>
        <v>9 meses</v>
      </c>
    </row>
    <row r="233" spans="1:4" x14ac:dyDescent="0.25">
      <c r="A233" s="13">
        <v>9</v>
      </c>
      <c r="B233" t="s">
        <v>3547</v>
      </c>
      <c r="C233" t="s">
        <v>1085</v>
      </c>
      <c r="D233" t="str">
        <f t="shared" si="3"/>
        <v>9 meses</v>
      </c>
    </row>
    <row r="234" spans="1:4" x14ac:dyDescent="0.25">
      <c r="A234" s="13">
        <v>13</v>
      </c>
      <c r="B234" t="s">
        <v>3547</v>
      </c>
      <c r="C234" t="s">
        <v>1085</v>
      </c>
      <c r="D234" t="str">
        <f t="shared" si="3"/>
        <v>13 meses</v>
      </c>
    </row>
    <row r="235" spans="1:4" x14ac:dyDescent="0.25">
      <c r="A235" s="13">
        <v>10</v>
      </c>
      <c r="B235" t="s">
        <v>3547</v>
      </c>
      <c r="C235" t="s">
        <v>1085</v>
      </c>
      <c r="D235" t="str">
        <f t="shared" si="3"/>
        <v>10 meses</v>
      </c>
    </row>
    <row r="236" spans="1:4" x14ac:dyDescent="0.25">
      <c r="A236" s="13">
        <v>14</v>
      </c>
      <c r="B236" t="s">
        <v>3547</v>
      </c>
      <c r="C236" t="s">
        <v>1085</v>
      </c>
      <c r="D236" t="str">
        <f t="shared" si="3"/>
        <v>14 meses</v>
      </c>
    </row>
    <row r="237" spans="1:4" x14ac:dyDescent="0.25">
      <c r="A237" s="13">
        <v>11</v>
      </c>
      <c r="B237" t="s">
        <v>3547</v>
      </c>
      <c r="C237" t="s">
        <v>1085</v>
      </c>
      <c r="D237" t="str">
        <f t="shared" si="3"/>
        <v>11 meses</v>
      </c>
    </row>
    <row r="238" spans="1:4" x14ac:dyDescent="0.25">
      <c r="A238" s="13">
        <v>11</v>
      </c>
      <c r="B238" t="s">
        <v>3547</v>
      </c>
      <c r="C238" t="s">
        <v>1085</v>
      </c>
      <c r="D238" t="str">
        <f t="shared" si="3"/>
        <v>11 meses</v>
      </c>
    </row>
    <row r="239" spans="1:4" x14ac:dyDescent="0.25">
      <c r="A239" s="13">
        <v>10</v>
      </c>
      <c r="B239" t="s">
        <v>3547</v>
      </c>
      <c r="C239" t="s">
        <v>1085</v>
      </c>
      <c r="D239" t="str">
        <f t="shared" si="3"/>
        <v>10 meses</v>
      </c>
    </row>
    <row r="240" spans="1:4" x14ac:dyDescent="0.25">
      <c r="A240" s="13">
        <v>9</v>
      </c>
      <c r="B240" t="s">
        <v>3547</v>
      </c>
      <c r="C240" t="s">
        <v>1085</v>
      </c>
      <c r="D240" t="str">
        <f t="shared" si="3"/>
        <v>9 meses</v>
      </c>
    </row>
    <row r="241" spans="1:4" x14ac:dyDescent="0.25">
      <c r="A241" s="13">
        <v>2</v>
      </c>
      <c r="B241" t="s">
        <v>3547</v>
      </c>
      <c r="C241" t="s">
        <v>1085</v>
      </c>
      <c r="D241" t="str">
        <f t="shared" si="3"/>
        <v>2 meses</v>
      </c>
    </row>
    <row r="242" spans="1:4" x14ac:dyDescent="0.25">
      <c r="A242" s="13">
        <v>5</v>
      </c>
      <c r="B242" t="s">
        <v>3547</v>
      </c>
      <c r="C242" t="s">
        <v>1085</v>
      </c>
      <c r="D242" t="str">
        <f t="shared" si="3"/>
        <v>5 meses</v>
      </c>
    </row>
    <row r="243" spans="1:4" x14ac:dyDescent="0.25">
      <c r="A243" s="13">
        <v>3</v>
      </c>
      <c r="B243" t="s">
        <v>3547</v>
      </c>
      <c r="C243" t="s">
        <v>1085</v>
      </c>
      <c r="D243" t="str">
        <f t="shared" si="3"/>
        <v>3 meses</v>
      </c>
    </row>
    <row r="244" spans="1:4" x14ac:dyDescent="0.25">
      <c r="A244" s="13">
        <v>4</v>
      </c>
      <c r="B244" t="s">
        <v>3547</v>
      </c>
      <c r="C244" t="s">
        <v>1085</v>
      </c>
      <c r="D244" t="str">
        <f t="shared" si="3"/>
        <v>4 meses</v>
      </c>
    </row>
    <row r="245" spans="1:4" x14ac:dyDescent="0.25">
      <c r="A245" s="13">
        <v>1</v>
      </c>
      <c r="B245" t="s">
        <v>3548</v>
      </c>
      <c r="C245" t="s">
        <v>1085</v>
      </c>
      <c r="D245" t="str">
        <f t="shared" si="3"/>
        <v>1 mes</v>
      </c>
    </row>
    <row r="246" spans="1:4" x14ac:dyDescent="0.25">
      <c r="A246" s="13">
        <v>1</v>
      </c>
      <c r="B246" t="s">
        <v>3548</v>
      </c>
      <c r="C246" t="s">
        <v>1085</v>
      </c>
      <c r="D246" t="str">
        <f t="shared" si="3"/>
        <v>1 mes</v>
      </c>
    </row>
    <row r="247" spans="1:4" x14ac:dyDescent="0.25">
      <c r="A247" s="13">
        <v>10</v>
      </c>
      <c r="B247" t="s">
        <v>3547</v>
      </c>
      <c r="C247" t="s">
        <v>1085</v>
      </c>
      <c r="D247" t="str">
        <f t="shared" si="3"/>
        <v>10 meses</v>
      </c>
    </row>
    <row r="248" spans="1:4" x14ac:dyDescent="0.25">
      <c r="A248" s="13">
        <v>1</v>
      </c>
      <c r="B248" t="s">
        <v>3548</v>
      </c>
      <c r="C248" t="s">
        <v>1085</v>
      </c>
      <c r="D248" t="str">
        <f t="shared" si="3"/>
        <v>1 mes</v>
      </c>
    </row>
    <row r="249" spans="1:4" x14ac:dyDescent="0.25">
      <c r="A249" s="13">
        <v>3</v>
      </c>
      <c r="B249" t="s">
        <v>3547</v>
      </c>
      <c r="C249" t="s">
        <v>1085</v>
      </c>
      <c r="D249" t="str">
        <f t="shared" si="3"/>
        <v>3 meses</v>
      </c>
    </row>
    <row r="250" spans="1:4" x14ac:dyDescent="0.25">
      <c r="A250" s="13">
        <v>1</v>
      </c>
      <c r="B250" t="s">
        <v>3548</v>
      </c>
      <c r="C250" t="s">
        <v>1085</v>
      </c>
      <c r="D250" t="str">
        <f t="shared" si="3"/>
        <v>1 mes</v>
      </c>
    </row>
    <row r="251" spans="1:4" x14ac:dyDescent="0.25">
      <c r="A251" s="13">
        <v>2</v>
      </c>
      <c r="B251" t="s">
        <v>3547</v>
      </c>
      <c r="C251" t="s">
        <v>1085</v>
      </c>
      <c r="D251" t="str">
        <f t="shared" si="3"/>
        <v>2 meses</v>
      </c>
    </row>
    <row r="252" spans="1:4" x14ac:dyDescent="0.25">
      <c r="A252" s="13">
        <v>11</v>
      </c>
      <c r="B252" t="s">
        <v>3547</v>
      </c>
      <c r="C252" t="s">
        <v>1085</v>
      </c>
      <c r="D252" t="str">
        <f t="shared" si="3"/>
        <v>11 meses</v>
      </c>
    </row>
    <row r="253" spans="1:4" x14ac:dyDescent="0.25">
      <c r="A253" s="13">
        <v>11</v>
      </c>
      <c r="B253" t="s">
        <v>3547</v>
      </c>
      <c r="C253" t="s">
        <v>1085</v>
      </c>
      <c r="D253" t="str">
        <f t="shared" si="3"/>
        <v>11 meses</v>
      </c>
    </row>
    <row r="254" spans="1:4" x14ac:dyDescent="0.25">
      <c r="A254" s="13">
        <v>9</v>
      </c>
      <c r="B254" t="s">
        <v>3547</v>
      </c>
      <c r="C254" t="s">
        <v>1085</v>
      </c>
      <c r="D254" t="str">
        <f t="shared" si="3"/>
        <v>9 meses</v>
      </c>
    </row>
    <row r="255" spans="1:4" x14ac:dyDescent="0.25">
      <c r="A255" s="13">
        <v>14</v>
      </c>
      <c r="B255" t="s">
        <v>3547</v>
      </c>
      <c r="C255" t="s">
        <v>1085</v>
      </c>
      <c r="D255" t="str">
        <f t="shared" si="3"/>
        <v>14 meses</v>
      </c>
    </row>
    <row r="256" spans="1:4" x14ac:dyDescent="0.25">
      <c r="A256" s="13">
        <v>10</v>
      </c>
      <c r="B256" t="s">
        <v>3547</v>
      </c>
      <c r="C256" t="s">
        <v>1085</v>
      </c>
      <c r="D256" t="str">
        <f t="shared" si="3"/>
        <v>10 meses</v>
      </c>
    </row>
    <row r="257" spans="1:4" x14ac:dyDescent="0.25">
      <c r="A257" s="13">
        <v>9</v>
      </c>
      <c r="B257" t="s">
        <v>3547</v>
      </c>
      <c r="C257" t="s">
        <v>1085</v>
      </c>
      <c r="D257" t="str">
        <f t="shared" si="3"/>
        <v>9 meses</v>
      </c>
    </row>
    <row r="258" spans="1:4" x14ac:dyDescent="0.25">
      <c r="A258" s="13">
        <v>9</v>
      </c>
      <c r="B258" t="s">
        <v>3547</v>
      </c>
      <c r="C258" t="s">
        <v>1085</v>
      </c>
      <c r="D258" t="str">
        <f t="shared" si="3"/>
        <v>9 meses</v>
      </c>
    </row>
    <row r="259" spans="1:4" x14ac:dyDescent="0.25">
      <c r="A259" s="13">
        <v>11</v>
      </c>
      <c r="B259" t="s">
        <v>3547</v>
      </c>
      <c r="C259" t="s">
        <v>1085</v>
      </c>
      <c r="D259" t="str">
        <f t="shared" ref="D259:D322" si="4">CONCATENATE(A259,C259,B259)</f>
        <v>11 meses</v>
      </c>
    </row>
    <row r="260" spans="1:4" x14ac:dyDescent="0.25">
      <c r="A260" s="13">
        <v>11</v>
      </c>
      <c r="B260" t="s">
        <v>3547</v>
      </c>
      <c r="C260" t="s">
        <v>1085</v>
      </c>
      <c r="D260" t="str">
        <f t="shared" si="4"/>
        <v>11 meses</v>
      </c>
    </row>
    <row r="261" spans="1:4" x14ac:dyDescent="0.25">
      <c r="A261" s="13">
        <v>5</v>
      </c>
      <c r="B261" t="s">
        <v>3547</v>
      </c>
      <c r="C261" t="s">
        <v>1085</v>
      </c>
      <c r="D261" t="str">
        <f t="shared" si="4"/>
        <v>5 meses</v>
      </c>
    </row>
    <row r="262" spans="1:4" x14ac:dyDescent="0.25">
      <c r="A262" s="13">
        <v>9</v>
      </c>
      <c r="B262" t="s">
        <v>3547</v>
      </c>
      <c r="C262" t="s">
        <v>1085</v>
      </c>
      <c r="D262" t="str">
        <f t="shared" si="4"/>
        <v>9 meses</v>
      </c>
    </row>
    <row r="263" spans="1:4" x14ac:dyDescent="0.25">
      <c r="A263" s="13">
        <v>5</v>
      </c>
      <c r="B263" t="s">
        <v>3547</v>
      </c>
      <c r="C263" t="s">
        <v>1085</v>
      </c>
      <c r="D263" t="str">
        <f t="shared" si="4"/>
        <v>5 meses</v>
      </c>
    </row>
    <row r="264" spans="1:4" x14ac:dyDescent="0.25">
      <c r="A264" s="13">
        <v>11</v>
      </c>
      <c r="B264" t="s">
        <v>3547</v>
      </c>
      <c r="C264" t="s">
        <v>1085</v>
      </c>
      <c r="D264" t="str">
        <f t="shared" si="4"/>
        <v>11 meses</v>
      </c>
    </row>
    <row r="265" spans="1:4" x14ac:dyDescent="0.25">
      <c r="A265" s="13">
        <v>11</v>
      </c>
      <c r="B265" t="s">
        <v>3547</v>
      </c>
      <c r="C265" t="s">
        <v>1085</v>
      </c>
      <c r="D265" t="str">
        <f t="shared" si="4"/>
        <v>11 meses</v>
      </c>
    </row>
    <row r="266" spans="1:4" x14ac:dyDescent="0.25">
      <c r="A266" s="13">
        <v>10</v>
      </c>
      <c r="B266" t="s">
        <v>3547</v>
      </c>
      <c r="C266" t="s">
        <v>1085</v>
      </c>
      <c r="D266" t="str">
        <f t="shared" si="4"/>
        <v>10 meses</v>
      </c>
    </row>
    <row r="267" spans="1:4" x14ac:dyDescent="0.25">
      <c r="A267" s="13">
        <v>15</v>
      </c>
      <c r="B267" t="s">
        <v>3547</v>
      </c>
      <c r="C267" t="s">
        <v>1085</v>
      </c>
      <c r="D267" t="str">
        <f t="shared" si="4"/>
        <v>15 meses</v>
      </c>
    </row>
    <row r="268" spans="1:4" x14ac:dyDescent="0.25">
      <c r="A268" s="13">
        <v>8</v>
      </c>
      <c r="B268" t="s">
        <v>3547</v>
      </c>
      <c r="C268" t="s">
        <v>1085</v>
      </c>
      <c r="D268" t="str">
        <f t="shared" si="4"/>
        <v>8 meses</v>
      </c>
    </row>
    <row r="269" spans="1:4" x14ac:dyDescent="0.25">
      <c r="A269" s="13">
        <v>11</v>
      </c>
      <c r="B269" t="s">
        <v>3547</v>
      </c>
      <c r="C269" t="s">
        <v>1085</v>
      </c>
      <c r="D269" t="str">
        <f t="shared" si="4"/>
        <v>11 meses</v>
      </c>
    </row>
    <row r="270" spans="1:4" x14ac:dyDescent="0.25">
      <c r="A270" s="13">
        <v>11</v>
      </c>
      <c r="B270" t="s">
        <v>3547</v>
      </c>
      <c r="C270" t="s">
        <v>1085</v>
      </c>
      <c r="D270" t="str">
        <f t="shared" si="4"/>
        <v>11 meses</v>
      </c>
    </row>
    <row r="271" spans="1:4" x14ac:dyDescent="0.25">
      <c r="A271" s="13">
        <v>11</v>
      </c>
      <c r="B271" t="s">
        <v>3547</v>
      </c>
      <c r="C271" t="s">
        <v>1085</v>
      </c>
      <c r="D271" t="str">
        <f t="shared" si="4"/>
        <v>11 meses</v>
      </c>
    </row>
    <row r="272" spans="1:4" x14ac:dyDescent="0.25">
      <c r="A272" s="13">
        <v>10</v>
      </c>
      <c r="B272" t="s">
        <v>3547</v>
      </c>
      <c r="C272" t="s">
        <v>1085</v>
      </c>
      <c r="D272" t="str">
        <f t="shared" si="4"/>
        <v>10 meses</v>
      </c>
    </row>
    <row r="273" spans="1:4" x14ac:dyDescent="0.25">
      <c r="A273" s="13">
        <v>2</v>
      </c>
      <c r="B273" t="s">
        <v>3547</v>
      </c>
      <c r="C273" t="s">
        <v>1085</v>
      </c>
      <c r="D273" t="str">
        <f t="shared" si="4"/>
        <v>2 meses</v>
      </c>
    </row>
    <row r="274" spans="1:4" x14ac:dyDescent="0.25">
      <c r="A274" s="13">
        <v>12</v>
      </c>
      <c r="B274" t="s">
        <v>3547</v>
      </c>
      <c r="C274" t="s">
        <v>1085</v>
      </c>
      <c r="D274" t="str">
        <f t="shared" si="4"/>
        <v>12 meses</v>
      </c>
    </row>
    <row r="275" spans="1:4" x14ac:dyDescent="0.25">
      <c r="A275" s="13">
        <v>15</v>
      </c>
      <c r="B275" t="s">
        <v>3547</v>
      </c>
      <c r="C275" t="s">
        <v>1085</v>
      </c>
      <c r="D275" t="str">
        <f t="shared" si="4"/>
        <v>15 meses</v>
      </c>
    </row>
    <row r="276" spans="1:4" x14ac:dyDescent="0.25">
      <c r="A276" s="13">
        <v>4</v>
      </c>
      <c r="B276" t="s">
        <v>3547</v>
      </c>
      <c r="C276" t="s">
        <v>1085</v>
      </c>
      <c r="D276" t="str">
        <f t="shared" si="4"/>
        <v>4 meses</v>
      </c>
    </row>
    <row r="277" spans="1:4" x14ac:dyDescent="0.25">
      <c r="A277" s="13">
        <v>4</v>
      </c>
      <c r="B277" t="s">
        <v>3547</v>
      </c>
      <c r="C277" t="s">
        <v>1085</v>
      </c>
      <c r="D277" t="str">
        <f t="shared" si="4"/>
        <v>4 meses</v>
      </c>
    </row>
    <row r="278" spans="1:4" x14ac:dyDescent="0.25">
      <c r="A278" s="13">
        <v>11</v>
      </c>
      <c r="B278" t="s">
        <v>3547</v>
      </c>
      <c r="C278" t="s">
        <v>1085</v>
      </c>
      <c r="D278" t="str">
        <f t="shared" si="4"/>
        <v>11 meses</v>
      </c>
    </row>
    <row r="279" spans="1:4" x14ac:dyDescent="0.25">
      <c r="A279" s="13">
        <v>11</v>
      </c>
      <c r="B279" t="s">
        <v>3547</v>
      </c>
      <c r="C279" t="s">
        <v>1085</v>
      </c>
      <c r="D279" t="str">
        <f t="shared" si="4"/>
        <v>11 meses</v>
      </c>
    </row>
    <row r="280" spans="1:4" x14ac:dyDescent="0.25">
      <c r="A280" s="13">
        <v>16</v>
      </c>
      <c r="B280" t="s">
        <v>3547</v>
      </c>
      <c r="C280" t="s">
        <v>1085</v>
      </c>
      <c r="D280" t="str">
        <f t="shared" si="4"/>
        <v>16 meses</v>
      </c>
    </row>
    <row r="281" spans="1:4" x14ac:dyDescent="0.25">
      <c r="A281" s="13">
        <v>5</v>
      </c>
      <c r="B281" t="s">
        <v>3547</v>
      </c>
      <c r="C281" t="s">
        <v>1085</v>
      </c>
      <c r="D281" t="str">
        <f t="shared" si="4"/>
        <v>5 meses</v>
      </c>
    </row>
    <row r="282" spans="1:4" x14ac:dyDescent="0.25">
      <c r="A282" s="13">
        <v>3</v>
      </c>
      <c r="B282" t="s">
        <v>3547</v>
      </c>
      <c r="C282" t="s">
        <v>1085</v>
      </c>
      <c r="D282" t="str">
        <f t="shared" si="4"/>
        <v>3 meses</v>
      </c>
    </row>
    <row r="283" spans="1:4" x14ac:dyDescent="0.25">
      <c r="A283" s="13">
        <v>3</v>
      </c>
      <c r="B283" t="s">
        <v>3547</v>
      </c>
      <c r="C283" t="s">
        <v>1085</v>
      </c>
      <c r="D283" t="str">
        <f t="shared" si="4"/>
        <v>3 meses</v>
      </c>
    </row>
    <row r="284" spans="1:4" x14ac:dyDescent="0.25">
      <c r="A284" s="13">
        <v>9</v>
      </c>
      <c r="B284" t="s">
        <v>3547</v>
      </c>
      <c r="C284" t="s">
        <v>1085</v>
      </c>
      <c r="D284" t="str">
        <f t="shared" si="4"/>
        <v>9 meses</v>
      </c>
    </row>
    <row r="285" spans="1:4" x14ac:dyDescent="0.25">
      <c r="A285" s="13">
        <v>7</v>
      </c>
      <c r="B285" t="s">
        <v>3547</v>
      </c>
      <c r="C285" t="s">
        <v>1085</v>
      </c>
      <c r="D285" t="str">
        <f t="shared" si="4"/>
        <v>7 meses</v>
      </c>
    </row>
    <row r="286" spans="1:4" x14ac:dyDescent="0.25">
      <c r="A286" s="13">
        <v>11</v>
      </c>
      <c r="B286" t="s">
        <v>3547</v>
      </c>
      <c r="C286" t="s">
        <v>1085</v>
      </c>
      <c r="D286" t="str">
        <f t="shared" si="4"/>
        <v>11 meses</v>
      </c>
    </row>
    <row r="287" spans="1:4" x14ac:dyDescent="0.25">
      <c r="A287" s="13">
        <v>9</v>
      </c>
      <c r="B287" t="s">
        <v>3547</v>
      </c>
      <c r="C287" t="s">
        <v>1085</v>
      </c>
      <c r="D287" t="str">
        <f t="shared" si="4"/>
        <v>9 meses</v>
      </c>
    </row>
    <row r="288" spans="1:4" x14ac:dyDescent="0.25">
      <c r="A288" s="13">
        <v>7</v>
      </c>
      <c r="B288" t="s">
        <v>3547</v>
      </c>
      <c r="C288" t="s">
        <v>1085</v>
      </c>
      <c r="D288" t="str">
        <f t="shared" si="4"/>
        <v>7 meses</v>
      </c>
    </row>
    <row r="289" spans="1:4" x14ac:dyDescent="0.25">
      <c r="A289" s="13">
        <v>10</v>
      </c>
      <c r="B289" t="s">
        <v>3547</v>
      </c>
      <c r="C289" t="s">
        <v>1085</v>
      </c>
      <c r="D289" t="str">
        <f t="shared" si="4"/>
        <v>10 meses</v>
      </c>
    </row>
    <row r="290" spans="1:4" x14ac:dyDescent="0.25">
      <c r="A290" s="13">
        <v>6</v>
      </c>
      <c r="B290" t="s">
        <v>3547</v>
      </c>
      <c r="C290" t="s">
        <v>1085</v>
      </c>
      <c r="D290" t="str">
        <f t="shared" si="4"/>
        <v>6 meses</v>
      </c>
    </row>
    <row r="291" spans="1:4" x14ac:dyDescent="0.25">
      <c r="A291" s="13">
        <v>8</v>
      </c>
      <c r="B291" t="s">
        <v>3547</v>
      </c>
      <c r="C291" t="s">
        <v>1085</v>
      </c>
      <c r="D291" t="str">
        <f t="shared" si="4"/>
        <v>8 meses</v>
      </c>
    </row>
    <row r="292" spans="1:4" x14ac:dyDescent="0.25">
      <c r="A292" s="13">
        <v>4</v>
      </c>
      <c r="B292" t="s">
        <v>3547</v>
      </c>
      <c r="C292" t="s">
        <v>1085</v>
      </c>
      <c r="D292" t="str">
        <f t="shared" si="4"/>
        <v>4 meses</v>
      </c>
    </row>
    <row r="293" spans="1:4" x14ac:dyDescent="0.25">
      <c r="A293" s="13">
        <v>11</v>
      </c>
      <c r="B293" t="s">
        <v>3547</v>
      </c>
      <c r="C293" t="s">
        <v>1085</v>
      </c>
      <c r="D293" t="str">
        <f t="shared" si="4"/>
        <v>11 meses</v>
      </c>
    </row>
    <row r="294" spans="1:4" x14ac:dyDescent="0.25">
      <c r="A294" s="13">
        <v>3</v>
      </c>
      <c r="B294" t="s">
        <v>3547</v>
      </c>
      <c r="C294" t="s">
        <v>1085</v>
      </c>
      <c r="D294" t="str">
        <f t="shared" si="4"/>
        <v>3 meses</v>
      </c>
    </row>
    <row r="295" spans="1:4" x14ac:dyDescent="0.25">
      <c r="A295" s="13">
        <v>3</v>
      </c>
      <c r="B295" t="s">
        <v>3547</v>
      </c>
      <c r="C295" t="s">
        <v>1085</v>
      </c>
      <c r="D295" t="str">
        <f t="shared" si="4"/>
        <v>3 meses</v>
      </c>
    </row>
    <row r="296" spans="1:4" x14ac:dyDescent="0.25">
      <c r="A296" s="13">
        <v>5</v>
      </c>
      <c r="B296" t="s">
        <v>3547</v>
      </c>
      <c r="C296" t="s">
        <v>1085</v>
      </c>
      <c r="D296" t="str">
        <f t="shared" si="4"/>
        <v>5 meses</v>
      </c>
    </row>
    <row r="297" spans="1:4" x14ac:dyDescent="0.25">
      <c r="A297" s="13">
        <v>10</v>
      </c>
      <c r="B297" t="s">
        <v>3547</v>
      </c>
      <c r="C297" t="s">
        <v>1085</v>
      </c>
      <c r="D297" t="str">
        <f t="shared" si="4"/>
        <v>10 meses</v>
      </c>
    </row>
    <row r="298" spans="1:4" x14ac:dyDescent="0.25">
      <c r="A298" s="13">
        <v>12</v>
      </c>
      <c r="B298" t="s">
        <v>3547</v>
      </c>
      <c r="C298" t="s">
        <v>1085</v>
      </c>
      <c r="D298" t="str">
        <f t="shared" si="4"/>
        <v>12 meses</v>
      </c>
    </row>
    <row r="299" spans="1:4" x14ac:dyDescent="0.25">
      <c r="A299" s="13">
        <v>11</v>
      </c>
      <c r="B299" t="s">
        <v>3547</v>
      </c>
      <c r="C299" t="s">
        <v>1085</v>
      </c>
      <c r="D299" t="str">
        <f t="shared" si="4"/>
        <v>11 meses</v>
      </c>
    </row>
    <row r="300" spans="1:4" x14ac:dyDescent="0.25">
      <c r="A300" s="13">
        <v>11</v>
      </c>
      <c r="B300" t="s">
        <v>3547</v>
      </c>
      <c r="C300" t="s">
        <v>1085</v>
      </c>
      <c r="D300" t="str">
        <f t="shared" si="4"/>
        <v>11 meses</v>
      </c>
    </row>
    <row r="301" spans="1:4" x14ac:dyDescent="0.25">
      <c r="A301" s="13">
        <v>1</v>
      </c>
      <c r="B301" t="s">
        <v>3548</v>
      </c>
      <c r="C301" t="s">
        <v>1085</v>
      </c>
      <c r="D301" t="str">
        <f t="shared" si="4"/>
        <v>1 mes</v>
      </c>
    </row>
    <row r="302" spans="1:4" x14ac:dyDescent="0.25">
      <c r="A302" s="13">
        <v>9</v>
      </c>
      <c r="B302" t="s">
        <v>3547</v>
      </c>
      <c r="C302" t="s">
        <v>1085</v>
      </c>
      <c r="D302" t="str">
        <f t="shared" si="4"/>
        <v>9 meses</v>
      </c>
    </row>
    <row r="303" spans="1:4" x14ac:dyDescent="0.25">
      <c r="A303" s="13">
        <v>10</v>
      </c>
      <c r="B303" t="s">
        <v>3547</v>
      </c>
      <c r="C303" t="s">
        <v>1085</v>
      </c>
      <c r="D303" t="str">
        <f t="shared" si="4"/>
        <v>10 meses</v>
      </c>
    </row>
    <row r="304" spans="1:4" x14ac:dyDescent="0.25">
      <c r="A304" s="13">
        <v>8</v>
      </c>
      <c r="B304" t="s">
        <v>3547</v>
      </c>
      <c r="C304" t="s">
        <v>1085</v>
      </c>
      <c r="D304" t="str">
        <f t="shared" si="4"/>
        <v>8 meses</v>
      </c>
    </row>
    <row r="305" spans="1:4" x14ac:dyDescent="0.25">
      <c r="A305" s="13">
        <v>3</v>
      </c>
      <c r="B305" t="s">
        <v>3547</v>
      </c>
      <c r="C305" t="s">
        <v>1085</v>
      </c>
      <c r="D305" t="str">
        <f t="shared" si="4"/>
        <v>3 meses</v>
      </c>
    </row>
    <row r="306" spans="1:4" x14ac:dyDescent="0.25">
      <c r="A306" s="13">
        <v>1</v>
      </c>
      <c r="B306" t="s">
        <v>3548</v>
      </c>
      <c r="C306" t="s">
        <v>1085</v>
      </c>
      <c r="D306" t="str">
        <f t="shared" si="4"/>
        <v>1 mes</v>
      </c>
    </row>
    <row r="307" spans="1:4" x14ac:dyDescent="0.25">
      <c r="A307" s="13">
        <v>12</v>
      </c>
      <c r="B307" t="s">
        <v>3547</v>
      </c>
      <c r="C307" t="s">
        <v>1085</v>
      </c>
      <c r="D307" t="str">
        <f t="shared" si="4"/>
        <v>12 meses</v>
      </c>
    </row>
    <row r="308" spans="1:4" x14ac:dyDescent="0.25">
      <c r="A308" s="13">
        <v>12</v>
      </c>
      <c r="B308" t="s">
        <v>3547</v>
      </c>
      <c r="C308" t="s">
        <v>1085</v>
      </c>
      <c r="D308" t="str">
        <f t="shared" si="4"/>
        <v>12 meses</v>
      </c>
    </row>
    <row r="309" spans="1:4" x14ac:dyDescent="0.25">
      <c r="A309" s="13">
        <v>11</v>
      </c>
      <c r="B309" t="s">
        <v>3547</v>
      </c>
      <c r="C309" t="s">
        <v>1085</v>
      </c>
      <c r="D309" t="str">
        <f t="shared" si="4"/>
        <v>11 meses</v>
      </c>
    </row>
    <row r="310" spans="1:4" x14ac:dyDescent="0.25">
      <c r="A310" s="13">
        <v>11</v>
      </c>
      <c r="B310" t="s">
        <v>3547</v>
      </c>
      <c r="C310" t="s">
        <v>1085</v>
      </c>
      <c r="D310" t="str">
        <f t="shared" si="4"/>
        <v>11 meses</v>
      </c>
    </row>
    <row r="311" spans="1:4" x14ac:dyDescent="0.25">
      <c r="A311" s="13">
        <v>13</v>
      </c>
      <c r="B311" t="s">
        <v>3547</v>
      </c>
      <c r="C311" t="s">
        <v>1085</v>
      </c>
      <c r="D311" t="str">
        <f t="shared" si="4"/>
        <v>13 meses</v>
      </c>
    </row>
    <row r="312" spans="1:4" x14ac:dyDescent="0.25">
      <c r="A312" s="13">
        <v>6</v>
      </c>
      <c r="B312" t="s">
        <v>3547</v>
      </c>
      <c r="C312" t="s">
        <v>1085</v>
      </c>
      <c r="D312" t="str">
        <f t="shared" si="4"/>
        <v>6 meses</v>
      </c>
    </row>
    <row r="313" spans="1:4" x14ac:dyDescent="0.25">
      <c r="A313" s="13">
        <v>11</v>
      </c>
      <c r="B313" t="s">
        <v>3547</v>
      </c>
      <c r="C313" t="s">
        <v>1085</v>
      </c>
      <c r="D313" t="str">
        <f t="shared" si="4"/>
        <v>11 meses</v>
      </c>
    </row>
    <row r="314" spans="1:4" x14ac:dyDescent="0.25">
      <c r="A314" s="13">
        <v>6</v>
      </c>
      <c r="B314" t="s">
        <v>3547</v>
      </c>
      <c r="C314" t="s">
        <v>1085</v>
      </c>
      <c r="D314" t="str">
        <f t="shared" si="4"/>
        <v>6 meses</v>
      </c>
    </row>
    <row r="315" spans="1:4" x14ac:dyDescent="0.25">
      <c r="A315" s="13">
        <v>6</v>
      </c>
      <c r="B315" t="s">
        <v>3547</v>
      </c>
      <c r="C315" t="s">
        <v>1085</v>
      </c>
      <c r="D315" t="str">
        <f t="shared" si="4"/>
        <v>6 meses</v>
      </c>
    </row>
    <row r="316" spans="1:4" x14ac:dyDescent="0.25">
      <c r="A316" s="13">
        <v>5</v>
      </c>
      <c r="B316" t="s">
        <v>3547</v>
      </c>
      <c r="C316" t="s">
        <v>1085</v>
      </c>
      <c r="D316" t="str">
        <f t="shared" si="4"/>
        <v>5 meses</v>
      </c>
    </row>
    <row r="317" spans="1:4" x14ac:dyDescent="0.25">
      <c r="A317" s="13">
        <v>3</v>
      </c>
      <c r="B317" t="s">
        <v>3547</v>
      </c>
      <c r="C317" t="s">
        <v>1085</v>
      </c>
      <c r="D317" t="str">
        <f t="shared" si="4"/>
        <v>3 meses</v>
      </c>
    </row>
    <row r="318" spans="1:4" x14ac:dyDescent="0.25">
      <c r="A318" s="13">
        <v>3</v>
      </c>
      <c r="B318" t="s">
        <v>3547</v>
      </c>
      <c r="C318" t="s">
        <v>1085</v>
      </c>
      <c r="D318" t="str">
        <f t="shared" si="4"/>
        <v>3 meses</v>
      </c>
    </row>
    <row r="319" spans="1:4" x14ac:dyDescent="0.25">
      <c r="A319" s="13">
        <v>2</v>
      </c>
      <c r="B319" t="s">
        <v>3547</v>
      </c>
      <c r="C319" t="s">
        <v>1085</v>
      </c>
      <c r="D319" t="str">
        <f t="shared" si="4"/>
        <v>2 meses</v>
      </c>
    </row>
    <row r="320" spans="1:4" x14ac:dyDescent="0.25">
      <c r="A320" s="13">
        <v>5</v>
      </c>
      <c r="B320" t="s">
        <v>3547</v>
      </c>
      <c r="C320" t="s">
        <v>1085</v>
      </c>
      <c r="D320" t="str">
        <f t="shared" si="4"/>
        <v>5 meses</v>
      </c>
    </row>
    <row r="321" spans="1:4" x14ac:dyDescent="0.25">
      <c r="A321" s="13">
        <v>3</v>
      </c>
      <c r="B321" t="s">
        <v>3547</v>
      </c>
      <c r="C321" t="s">
        <v>1085</v>
      </c>
      <c r="D321" t="str">
        <f t="shared" si="4"/>
        <v>3 meses</v>
      </c>
    </row>
    <row r="322" spans="1:4" x14ac:dyDescent="0.25">
      <c r="A322" s="13">
        <v>5</v>
      </c>
      <c r="B322" t="s">
        <v>3547</v>
      </c>
      <c r="C322" t="s">
        <v>1085</v>
      </c>
      <c r="D322" t="str">
        <f t="shared" si="4"/>
        <v>5 meses</v>
      </c>
    </row>
    <row r="323" spans="1:4" x14ac:dyDescent="0.25">
      <c r="A323" s="13">
        <v>4</v>
      </c>
      <c r="B323" t="s">
        <v>3547</v>
      </c>
      <c r="C323" t="s">
        <v>1085</v>
      </c>
      <c r="D323" t="str">
        <f t="shared" ref="D323:D386" si="5">CONCATENATE(A323,C323,B323)</f>
        <v>4 meses</v>
      </c>
    </row>
    <row r="324" spans="1:4" x14ac:dyDescent="0.25">
      <c r="A324" s="13">
        <v>4</v>
      </c>
      <c r="B324" t="s">
        <v>3547</v>
      </c>
      <c r="C324" t="s">
        <v>1085</v>
      </c>
      <c r="D324" t="str">
        <f t="shared" si="5"/>
        <v>4 meses</v>
      </c>
    </row>
    <row r="325" spans="1:4" x14ac:dyDescent="0.25">
      <c r="A325" s="13">
        <v>3</v>
      </c>
      <c r="B325" t="s">
        <v>3547</v>
      </c>
      <c r="C325" t="s">
        <v>1085</v>
      </c>
      <c r="D325" t="str">
        <f t="shared" si="5"/>
        <v>3 meses</v>
      </c>
    </row>
    <row r="326" spans="1:4" x14ac:dyDescent="0.25">
      <c r="A326" s="13">
        <v>6</v>
      </c>
      <c r="B326" t="s">
        <v>3547</v>
      </c>
      <c r="C326" t="s">
        <v>1085</v>
      </c>
      <c r="D326" t="str">
        <f t="shared" si="5"/>
        <v>6 meses</v>
      </c>
    </row>
    <row r="327" spans="1:4" x14ac:dyDescent="0.25">
      <c r="A327" s="13">
        <v>4</v>
      </c>
      <c r="B327" t="s">
        <v>3547</v>
      </c>
      <c r="C327" t="s">
        <v>1085</v>
      </c>
      <c r="D327" t="str">
        <f t="shared" si="5"/>
        <v>4 meses</v>
      </c>
    </row>
    <row r="328" spans="1:4" x14ac:dyDescent="0.25">
      <c r="A328" s="13">
        <v>11</v>
      </c>
      <c r="B328" t="s">
        <v>3547</v>
      </c>
      <c r="C328" t="s">
        <v>1085</v>
      </c>
      <c r="D328" t="str">
        <f t="shared" si="5"/>
        <v>11 meses</v>
      </c>
    </row>
    <row r="329" spans="1:4" x14ac:dyDescent="0.25">
      <c r="A329" s="13">
        <v>4</v>
      </c>
      <c r="B329" t="s">
        <v>3547</v>
      </c>
      <c r="C329" t="s">
        <v>1085</v>
      </c>
      <c r="D329" t="str">
        <f t="shared" si="5"/>
        <v>4 meses</v>
      </c>
    </row>
    <row r="330" spans="1:4" x14ac:dyDescent="0.25">
      <c r="A330" s="13">
        <v>8</v>
      </c>
      <c r="B330" t="s">
        <v>3547</v>
      </c>
      <c r="C330" t="s">
        <v>1085</v>
      </c>
      <c r="D330" t="str">
        <f t="shared" si="5"/>
        <v>8 meses</v>
      </c>
    </row>
    <row r="331" spans="1:4" x14ac:dyDescent="0.25">
      <c r="A331" s="13">
        <v>9</v>
      </c>
      <c r="B331" t="s">
        <v>3547</v>
      </c>
      <c r="C331" t="s">
        <v>1085</v>
      </c>
      <c r="D331" t="str">
        <f t="shared" si="5"/>
        <v>9 meses</v>
      </c>
    </row>
    <row r="332" spans="1:4" x14ac:dyDescent="0.25">
      <c r="A332" s="13">
        <v>3</v>
      </c>
      <c r="B332" t="s">
        <v>3547</v>
      </c>
      <c r="C332" t="s">
        <v>1085</v>
      </c>
      <c r="D332" t="str">
        <f t="shared" si="5"/>
        <v>3 meses</v>
      </c>
    </row>
    <row r="333" spans="1:4" x14ac:dyDescent="0.25">
      <c r="A333" s="13">
        <v>2</v>
      </c>
      <c r="B333" t="s">
        <v>3547</v>
      </c>
      <c r="C333" t="s">
        <v>1085</v>
      </c>
      <c r="D333" t="str">
        <f t="shared" si="5"/>
        <v>2 meses</v>
      </c>
    </row>
    <row r="334" spans="1:4" x14ac:dyDescent="0.25">
      <c r="A334" s="13">
        <v>2</v>
      </c>
      <c r="B334" t="s">
        <v>3547</v>
      </c>
      <c r="C334" t="s">
        <v>1085</v>
      </c>
      <c r="D334" t="str">
        <f t="shared" si="5"/>
        <v>2 meses</v>
      </c>
    </row>
    <row r="335" spans="1:4" x14ac:dyDescent="0.25">
      <c r="A335" s="13">
        <v>2</v>
      </c>
      <c r="B335" t="s">
        <v>3547</v>
      </c>
      <c r="C335" t="s">
        <v>1085</v>
      </c>
      <c r="D335" t="str">
        <f t="shared" si="5"/>
        <v>2 meses</v>
      </c>
    </row>
    <row r="336" spans="1:4" x14ac:dyDescent="0.25">
      <c r="A336" s="13">
        <v>11</v>
      </c>
      <c r="B336" t="s">
        <v>3547</v>
      </c>
      <c r="C336" t="s">
        <v>1085</v>
      </c>
      <c r="D336" t="str">
        <f t="shared" si="5"/>
        <v>11 meses</v>
      </c>
    </row>
    <row r="337" spans="1:4" x14ac:dyDescent="0.25">
      <c r="A337" s="13">
        <v>1</v>
      </c>
      <c r="B337" t="s">
        <v>3548</v>
      </c>
      <c r="C337" t="s">
        <v>1085</v>
      </c>
      <c r="D337" t="str">
        <f t="shared" si="5"/>
        <v>1 mes</v>
      </c>
    </row>
    <row r="338" spans="1:4" x14ac:dyDescent="0.25">
      <c r="A338" s="13">
        <v>1</v>
      </c>
      <c r="B338" t="s">
        <v>3548</v>
      </c>
      <c r="C338" t="s">
        <v>1085</v>
      </c>
      <c r="D338" t="str">
        <f t="shared" si="5"/>
        <v>1 mes</v>
      </c>
    </row>
    <row r="339" spans="1:4" x14ac:dyDescent="0.25">
      <c r="A339" s="13">
        <v>3</v>
      </c>
      <c r="B339" t="s">
        <v>3547</v>
      </c>
      <c r="C339" t="s">
        <v>1085</v>
      </c>
      <c r="D339" t="str">
        <f t="shared" si="5"/>
        <v>3 meses</v>
      </c>
    </row>
    <row r="340" spans="1:4" x14ac:dyDescent="0.25">
      <c r="A340" s="13">
        <v>1</v>
      </c>
      <c r="B340" t="s">
        <v>3548</v>
      </c>
      <c r="C340" t="s">
        <v>1085</v>
      </c>
      <c r="D340" t="str">
        <f t="shared" si="5"/>
        <v>1 mes</v>
      </c>
    </row>
    <row r="341" spans="1:4" x14ac:dyDescent="0.25">
      <c r="A341" s="13">
        <v>1</v>
      </c>
      <c r="B341" t="s">
        <v>3548</v>
      </c>
      <c r="C341" t="s">
        <v>1085</v>
      </c>
      <c r="D341" t="str">
        <f t="shared" si="5"/>
        <v>1 mes</v>
      </c>
    </row>
    <row r="342" spans="1:4" x14ac:dyDescent="0.25">
      <c r="A342" s="13">
        <v>2</v>
      </c>
      <c r="B342" t="s">
        <v>3547</v>
      </c>
      <c r="C342" t="s">
        <v>1085</v>
      </c>
      <c r="D342" t="str">
        <f t="shared" si="5"/>
        <v>2 meses</v>
      </c>
    </row>
    <row r="343" spans="1:4" x14ac:dyDescent="0.25">
      <c r="A343" s="13">
        <v>11</v>
      </c>
      <c r="B343" t="s">
        <v>3547</v>
      </c>
      <c r="C343" t="s">
        <v>1085</v>
      </c>
      <c r="D343" t="str">
        <f t="shared" si="5"/>
        <v>11 meses</v>
      </c>
    </row>
    <row r="344" spans="1:4" x14ac:dyDescent="0.25">
      <c r="A344" s="13">
        <v>11</v>
      </c>
      <c r="B344" t="s">
        <v>3547</v>
      </c>
      <c r="C344" t="s">
        <v>1085</v>
      </c>
      <c r="D344" t="str">
        <f t="shared" si="5"/>
        <v>11 meses</v>
      </c>
    </row>
    <row r="345" spans="1:4" x14ac:dyDescent="0.25">
      <c r="A345" s="13">
        <v>11</v>
      </c>
      <c r="B345" t="s">
        <v>3547</v>
      </c>
      <c r="C345" t="s">
        <v>1085</v>
      </c>
      <c r="D345" t="str">
        <f t="shared" si="5"/>
        <v>11 meses</v>
      </c>
    </row>
    <row r="346" spans="1:4" x14ac:dyDescent="0.25">
      <c r="A346" s="13">
        <v>11</v>
      </c>
      <c r="B346" t="s">
        <v>3547</v>
      </c>
      <c r="C346" t="s">
        <v>1085</v>
      </c>
      <c r="D346" t="str">
        <f t="shared" si="5"/>
        <v>11 meses</v>
      </c>
    </row>
    <row r="347" spans="1:4" x14ac:dyDescent="0.25">
      <c r="A347" s="13">
        <v>6</v>
      </c>
      <c r="B347" t="s">
        <v>3547</v>
      </c>
      <c r="C347" t="s">
        <v>1085</v>
      </c>
      <c r="D347" t="str">
        <f t="shared" si="5"/>
        <v>6 meses</v>
      </c>
    </row>
    <row r="348" spans="1:4" x14ac:dyDescent="0.25">
      <c r="A348" s="13">
        <v>5</v>
      </c>
      <c r="B348" t="s">
        <v>3547</v>
      </c>
      <c r="C348" t="s">
        <v>1085</v>
      </c>
      <c r="D348" t="str">
        <f t="shared" si="5"/>
        <v>5 meses</v>
      </c>
    </row>
    <row r="349" spans="1:4" x14ac:dyDescent="0.25">
      <c r="A349" s="13">
        <v>5</v>
      </c>
      <c r="B349" t="s">
        <v>3547</v>
      </c>
      <c r="C349" t="s">
        <v>1085</v>
      </c>
      <c r="D349" t="str">
        <f t="shared" si="5"/>
        <v>5 meses</v>
      </c>
    </row>
    <row r="350" spans="1:4" x14ac:dyDescent="0.25">
      <c r="A350" s="13">
        <v>10</v>
      </c>
      <c r="B350" t="s">
        <v>3547</v>
      </c>
      <c r="C350" t="s">
        <v>1085</v>
      </c>
      <c r="D350" t="str">
        <f t="shared" si="5"/>
        <v>10 meses</v>
      </c>
    </row>
    <row r="351" spans="1:4" x14ac:dyDescent="0.25">
      <c r="A351" s="13">
        <v>10</v>
      </c>
      <c r="B351" t="s">
        <v>3547</v>
      </c>
      <c r="C351" t="s">
        <v>1085</v>
      </c>
      <c r="D351" t="str">
        <f t="shared" si="5"/>
        <v>10 meses</v>
      </c>
    </row>
    <row r="352" spans="1:4" x14ac:dyDescent="0.25">
      <c r="A352" s="13">
        <v>11</v>
      </c>
      <c r="B352" t="s">
        <v>3547</v>
      </c>
      <c r="C352" t="s">
        <v>1085</v>
      </c>
      <c r="D352" t="str">
        <f t="shared" si="5"/>
        <v>11 meses</v>
      </c>
    </row>
    <row r="353" spans="1:4" x14ac:dyDescent="0.25">
      <c r="A353" s="13">
        <v>11</v>
      </c>
      <c r="B353" t="s">
        <v>3547</v>
      </c>
      <c r="C353" t="s">
        <v>1085</v>
      </c>
      <c r="D353" t="str">
        <f t="shared" si="5"/>
        <v>11 meses</v>
      </c>
    </row>
    <row r="354" spans="1:4" x14ac:dyDescent="0.25">
      <c r="A354" s="13">
        <v>1</v>
      </c>
      <c r="B354" t="s">
        <v>3548</v>
      </c>
      <c r="C354" t="s">
        <v>1085</v>
      </c>
      <c r="D354" t="str">
        <f t="shared" si="5"/>
        <v>1 mes</v>
      </c>
    </row>
    <row r="355" spans="1:4" x14ac:dyDescent="0.25">
      <c r="A355" s="13">
        <v>8</v>
      </c>
      <c r="B355" t="s">
        <v>3547</v>
      </c>
      <c r="C355" t="s">
        <v>1085</v>
      </c>
      <c r="D355" t="str">
        <f t="shared" si="5"/>
        <v>8 meses</v>
      </c>
    </row>
    <row r="356" spans="1:4" x14ac:dyDescent="0.25">
      <c r="A356" s="13">
        <v>5</v>
      </c>
      <c r="B356" t="s">
        <v>3547</v>
      </c>
      <c r="C356" t="s">
        <v>1085</v>
      </c>
      <c r="D356" t="str">
        <f t="shared" si="5"/>
        <v>5 meses</v>
      </c>
    </row>
    <row r="357" spans="1:4" x14ac:dyDescent="0.25">
      <c r="A357" s="13">
        <v>12</v>
      </c>
      <c r="B357" t="s">
        <v>3547</v>
      </c>
      <c r="C357" t="s">
        <v>1085</v>
      </c>
      <c r="D357" t="str">
        <f t="shared" si="5"/>
        <v>12 meses</v>
      </c>
    </row>
    <row r="358" spans="1:4" x14ac:dyDescent="0.25">
      <c r="A358" s="13">
        <v>5</v>
      </c>
      <c r="B358" t="s">
        <v>3547</v>
      </c>
      <c r="C358" t="s">
        <v>1085</v>
      </c>
      <c r="D358" t="str">
        <f t="shared" si="5"/>
        <v>5 meses</v>
      </c>
    </row>
    <row r="359" spans="1:4" x14ac:dyDescent="0.25">
      <c r="A359" s="13">
        <v>3</v>
      </c>
      <c r="B359" t="s">
        <v>3547</v>
      </c>
      <c r="C359" t="s">
        <v>1085</v>
      </c>
      <c r="D359" t="str">
        <f t="shared" si="5"/>
        <v>3 meses</v>
      </c>
    </row>
    <row r="360" spans="1:4" x14ac:dyDescent="0.25">
      <c r="A360" s="13">
        <v>3</v>
      </c>
      <c r="B360" t="s">
        <v>3547</v>
      </c>
      <c r="C360" t="s">
        <v>1085</v>
      </c>
      <c r="D360" t="str">
        <f t="shared" si="5"/>
        <v>3 meses</v>
      </c>
    </row>
    <row r="361" spans="1:4" x14ac:dyDescent="0.25">
      <c r="A361" s="13">
        <v>5</v>
      </c>
      <c r="B361" t="s">
        <v>3547</v>
      </c>
      <c r="C361" t="s">
        <v>1085</v>
      </c>
      <c r="D361" t="str">
        <f t="shared" si="5"/>
        <v>5 meses</v>
      </c>
    </row>
    <row r="362" spans="1:4" x14ac:dyDescent="0.25">
      <c r="A362" s="13">
        <v>5</v>
      </c>
      <c r="B362" t="s">
        <v>3547</v>
      </c>
      <c r="C362" t="s">
        <v>1085</v>
      </c>
      <c r="D362" t="str">
        <f t="shared" si="5"/>
        <v>5 meses</v>
      </c>
    </row>
    <row r="363" spans="1:4" x14ac:dyDescent="0.25">
      <c r="A363" s="13">
        <v>5</v>
      </c>
      <c r="B363" t="s">
        <v>3547</v>
      </c>
      <c r="C363" t="s">
        <v>1085</v>
      </c>
      <c r="D363" t="str">
        <f t="shared" si="5"/>
        <v>5 meses</v>
      </c>
    </row>
    <row r="364" spans="1:4" x14ac:dyDescent="0.25">
      <c r="A364" s="13">
        <v>5</v>
      </c>
      <c r="B364" t="s">
        <v>3547</v>
      </c>
      <c r="C364" t="s">
        <v>1085</v>
      </c>
      <c r="D364" t="str">
        <f t="shared" si="5"/>
        <v>5 meses</v>
      </c>
    </row>
    <row r="365" spans="1:4" x14ac:dyDescent="0.25">
      <c r="A365" s="13">
        <v>5</v>
      </c>
      <c r="B365" t="s">
        <v>3547</v>
      </c>
      <c r="C365" t="s">
        <v>1085</v>
      </c>
      <c r="D365" t="str">
        <f t="shared" si="5"/>
        <v>5 meses</v>
      </c>
    </row>
    <row r="366" spans="1:4" x14ac:dyDescent="0.25">
      <c r="A366" s="13">
        <v>15</v>
      </c>
      <c r="B366" t="s">
        <v>3547</v>
      </c>
      <c r="C366" t="s">
        <v>1085</v>
      </c>
      <c r="D366" t="str">
        <f t="shared" si="5"/>
        <v>15 meses</v>
      </c>
    </row>
    <row r="367" spans="1:4" x14ac:dyDescent="0.25">
      <c r="A367" s="13">
        <v>11</v>
      </c>
      <c r="B367" t="s">
        <v>3547</v>
      </c>
      <c r="C367" t="s">
        <v>1085</v>
      </c>
      <c r="D367" t="str">
        <f t="shared" si="5"/>
        <v>11 meses</v>
      </c>
    </row>
    <row r="368" spans="1:4" x14ac:dyDescent="0.25">
      <c r="A368" s="13">
        <v>6</v>
      </c>
      <c r="B368" t="s">
        <v>3547</v>
      </c>
      <c r="C368" t="s">
        <v>1085</v>
      </c>
      <c r="D368" t="str">
        <f t="shared" si="5"/>
        <v>6 meses</v>
      </c>
    </row>
    <row r="369" spans="1:4" x14ac:dyDescent="0.25">
      <c r="A369" s="13">
        <v>12</v>
      </c>
      <c r="B369" t="s">
        <v>3547</v>
      </c>
      <c r="C369" t="s">
        <v>1085</v>
      </c>
      <c r="D369" t="str">
        <f t="shared" si="5"/>
        <v>12 meses</v>
      </c>
    </row>
    <row r="370" spans="1:4" x14ac:dyDescent="0.25">
      <c r="A370" s="13">
        <v>12</v>
      </c>
      <c r="B370" t="s">
        <v>3547</v>
      </c>
      <c r="C370" t="s">
        <v>1085</v>
      </c>
      <c r="D370" t="str">
        <f t="shared" si="5"/>
        <v>12 meses</v>
      </c>
    </row>
    <row r="371" spans="1:4" x14ac:dyDescent="0.25">
      <c r="A371" s="13">
        <v>12</v>
      </c>
      <c r="B371" t="s">
        <v>3547</v>
      </c>
      <c r="C371" t="s">
        <v>1085</v>
      </c>
      <c r="D371" t="str">
        <f t="shared" si="5"/>
        <v>12 meses</v>
      </c>
    </row>
    <row r="372" spans="1:4" x14ac:dyDescent="0.25">
      <c r="A372" s="13">
        <v>12</v>
      </c>
      <c r="B372" t="s">
        <v>3547</v>
      </c>
      <c r="C372" t="s">
        <v>1085</v>
      </c>
      <c r="D372" t="str">
        <f t="shared" si="5"/>
        <v>12 meses</v>
      </c>
    </row>
    <row r="373" spans="1:4" x14ac:dyDescent="0.25">
      <c r="A373" s="13">
        <v>12</v>
      </c>
      <c r="B373" t="s">
        <v>3547</v>
      </c>
      <c r="C373" t="s">
        <v>1085</v>
      </c>
      <c r="D373" t="str">
        <f t="shared" si="5"/>
        <v>12 meses</v>
      </c>
    </row>
    <row r="374" spans="1:4" x14ac:dyDescent="0.25">
      <c r="A374" s="13">
        <v>12</v>
      </c>
      <c r="B374" t="s">
        <v>3547</v>
      </c>
      <c r="C374" t="s">
        <v>1085</v>
      </c>
      <c r="D374" t="str">
        <f t="shared" si="5"/>
        <v>12 meses</v>
      </c>
    </row>
    <row r="375" spans="1:4" x14ac:dyDescent="0.25">
      <c r="A375" s="13">
        <v>12</v>
      </c>
      <c r="B375" t="s">
        <v>3547</v>
      </c>
      <c r="C375" t="s">
        <v>1085</v>
      </c>
      <c r="D375" t="str">
        <f t="shared" si="5"/>
        <v>12 meses</v>
      </c>
    </row>
    <row r="376" spans="1:4" x14ac:dyDescent="0.25">
      <c r="A376" s="13">
        <v>12</v>
      </c>
      <c r="B376" t="s">
        <v>3547</v>
      </c>
      <c r="C376" t="s">
        <v>1085</v>
      </c>
      <c r="D376" t="str">
        <f t="shared" si="5"/>
        <v>12 meses</v>
      </c>
    </row>
    <row r="377" spans="1:4" x14ac:dyDescent="0.25">
      <c r="A377" s="13">
        <v>12</v>
      </c>
      <c r="B377" t="s">
        <v>3547</v>
      </c>
      <c r="C377" t="s">
        <v>1085</v>
      </c>
      <c r="D377" t="str">
        <f t="shared" si="5"/>
        <v>12 meses</v>
      </c>
    </row>
    <row r="378" spans="1:4" x14ac:dyDescent="0.25">
      <c r="A378" s="13">
        <v>12</v>
      </c>
      <c r="B378" t="s">
        <v>3547</v>
      </c>
      <c r="C378" t="s">
        <v>1085</v>
      </c>
      <c r="D378" t="str">
        <f t="shared" si="5"/>
        <v>12 meses</v>
      </c>
    </row>
    <row r="379" spans="1:4" x14ac:dyDescent="0.25">
      <c r="A379" s="13">
        <v>12</v>
      </c>
      <c r="B379" t="s">
        <v>3547</v>
      </c>
      <c r="C379" t="s">
        <v>1085</v>
      </c>
      <c r="D379" t="str">
        <f t="shared" si="5"/>
        <v>12 meses</v>
      </c>
    </row>
    <row r="380" spans="1:4" x14ac:dyDescent="0.25">
      <c r="A380" s="13">
        <v>7</v>
      </c>
      <c r="B380" t="s">
        <v>3547</v>
      </c>
      <c r="C380" t="s">
        <v>1085</v>
      </c>
      <c r="D380" t="str">
        <f t="shared" si="5"/>
        <v>7 meses</v>
      </c>
    </row>
    <row r="381" spans="1:4" x14ac:dyDescent="0.25">
      <c r="A381" s="13">
        <v>1</v>
      </c>
      <c r="B381" t="s">
        <v>3548</v>
      </c>
      <c r="C381" t="s">
        <v>1085</v>
      </c>
      <c r="D381" t="str">
        <f t="shared" si="5"/>
        <v>1 mes</v>
      </c>
    </row>
    <row r="382" spans="1:4" x14ac:dyDescent="0.25">
      <c r="A382" s="13">
        <v>10</v>
      </c>
      <c r="B382" t="s">
        <v>3547</v>
      </c>
      <c r="C382" t="s">
        <v>1085</v>
      </c>
      <c r="D382" t="str">
        <f t="shared" si="5"/>
        <v>10 meses</v>
      </c>
    </row>
    <row r="383" spans="1:4" x14ac:dyDescent="0.25">
      <c r="A383" s="13">
        <v>12</v>
      </c>
      <c r="B383" t="s">
        <v>3547</v>
      </c>
      <c r="C383" t="s">
        <v>1085</v>
      </c>
      <c r="D383" t="str">
        <f t="shared" si="5"/>
        <v>12 meses</v>
      </c>
    </row>
    <row r="384" spans="1:4" x14ac:dyDescent="0.25">
      <c r="A384" s="13">
        <v>12</v>
      </c>
      <c r="B384" t="s">
        <v>3547</v>
      </c>
      <c r="C384" t="s">
        <v>1085</v>
      </c>
      <c r="D384" t="str">
        <f t="shared" si="5"/>
        <v>12 meses</v>
      </c>
    </row>
    <row r="385" spans="1:4" x14ac:dyDescent="0.25">
      <c r="A385" s="13">
        <v>6</v>
      </c>
      <c r="B385" t="s">
        <v>3547</v>
      </c>
      <c r="C385" t="s">
        <v>1085</v>
      </c>
      <c r="D385" t="str">
        <f t="shared" si="5"/>
        <v>6 meses</v>
      </c>
    </row>
    <row r="386" spans="1:4" x14ac:dyDescent="0.25">
      <c r="A386" s="13">
        <v>6</v>
      </c>
      <c r="B386" t="s">
        <v>3547</v>
      </c>
      <c r="C386" t="s">
        <v>1085</v>
      </c>
      <c r="D386" t="str">
        <f t="shared" si="5"/>
        <v>6 meses</v>
      </c>
    </row>
    <row r="387" spans="1:4" x14ac:dyDescent="0.25">
      <c r="A387" s="13">
        <v>5</v>
      </c>
      <c r="B387" t="s">
        <v>3547</v>
      </c>
      <c r="C387" t="s">
        <v>1085</v>
      </c>
      <c r="D387" t="str">
        <f t="shared" ref="D387:D450" si="6">CONCATENATE(A387,C387,B387)</f>
        <v>5 meses</v>
      </c>
    </row>
    <row r="388" spans="1:4" x14ac:dyDescent="0.25">
      <c r="A388" s="13">
        <v>5</v>
      </c>
      <c r="B388" t="s">
        <v>3547</v>
      </c>
      <c r="C388" t="s">
        <v>1085</v>
      </c>
      <c r="D388" t="str">
        <f t="shared" si="6"/>
        <v>5 meses</v>
      </c>
    </row>
    <row r="389" spans="1:4" x14ac:dyDescent="0.25">
      <c r="A389" s="13">
        <v>10</v>
      </c>
      <c r="B389" t="s">
        <v>3547</v>
      </c>
      <c r="C389" t="s">
        <v>1085</v>
      </c>
      <c r="D389" t="str">
        <f t="shared" si="6"/>
        <v>10 meses</v>
      </c>
    </row>
    <row r="390" spans="1:4" x14ac:dyDescent="0.25">
      <c r="A390" s="13">
        <v>11</v>
      </c>
      <c r="B390" t="s">
        <v>3547</v>
      </c>
      <c r="C390" t="s">
        <v>1085</v>
      </c>
      <c r="D390" t="str">
        <f t="shared" si="6"/>
        <v>11 meses</v>
      </c>
    </row>
    <row r="391" spans="1:4" x14ac:dyDescent="0.25">
      <c r="A391" s="13">
        <v>13</v>
      </c>
      <c r="B391" t="s">
        <v>3547</v>
      </c>
      <c r="C391" t="s">
        <v>1085</v>
      </c>
      <c r="D391" t="str">
        <f t="shared" si="6"/>
        <v>13 meses</v>
      </c>
    </row>
    <row r="392" spans="1:4" x14ac:dyDescent="0.25">
      <c r="A392" s="13">
        <v>13</v>
      </c>
      <c r="B392" t="s">
        <v>3547</v>
      </c>
      <c r="C392" t="s">
        <v>1085</v>
      </c>
      <c r="D392" t="str">
        <f t="shared" si="6"/>
        <v>13 meses</v>
      </c>
    </row>
    <row r="393" spans="1:4" x14ac:dyDescent="0.25">
      <c r="A393" s="13">
        <v>12</v>
      </c>
      <c r="B393" t="s">
        <v>3547</v>
      </c>
      <c r="C393" t="s">
        <v>1085</v>
      </c>
      <c r="D393" t="str">
        <f t="shared" si="6"/>
        <v>12 meses</v>
      </c>
    </row>
    <row r="394" spans="1:4" x14ac:dyDescent="0.25">
      <c r="A394" s="13">
        <v>12</v>
      </c>
      <c r="B394" t="s">
        <v>3547</v>
      </c>
      <c r="C394" t="s">
        <v>1085</v>
      </c>
      <c r="D394" t="str">
        <f t="shared" si="6"/>
        <v>12 meses</v>
      </c>
    </row>
    <row r="395" spans="1:4" x14ac:dyDescent="0.25">
      <c r="A395" s="13">
        <v>9</v>
      </c>
      <c r="B395" t="s">
        <v>3547</v>
      </c>
      <c r="C395" t="s">
        <v>1085</v>
      </c>
      <c r="D395" t="str">
        <f t="shared" si="6"/>
        <v>9 meses</v>
      </c>
    </row>
    <row r="396" spans="1:4" x14ac:dyDescent="0.25">
      <c r="A396" s="13">
        <v>6</v>
      </c>
      <c r="B396" t="s">
        <v>3547</v>
      </c>
      <c r="C396" t="s">
        <v>1085</v>
      </c>
      <c r="D396" t="str">
        <f t="shared" si="6"/>
        <v>6 meses</v>
      </c>
    </row>
    <row r="397" spans="1:4" x14ac:dyDescent="0.25">
      <c r="A397" s="13">
        <v>12</v>
      </c>
      <c r="B397" t="s">
        <v>3547</v>
      </c>
      <c r="C397" t="s">
        <v>1085</v>
      </c>
      <c r="D397" t="str">
        <f t="shared" si="6"/>
        <v>12 meses</v>
      </c>
    </row>
    <row r="398" spans="1:4" x14ac:dyDescent="0.25">
      <c r="A398" s="13">
        <v>10</v>
      </c>
      <c r="B398" t="s">
        <v>3547</v>
      </c>
      <c r="C398" t="s">
        <v>1085</v>
      </c>
      <c r="D398" t="str">
        <f t="shared" si="6"/>
        <v>10 meses</v>
      </c>
    </row>
    <row r="399" spans="1:4" x14ac:dyDescent="0.25">
      <c r="A399" s="13">
        <v>10</v>
      </c>
      <c r="B399" t="s">
        <v>3547</v>
      </c>
      <c r="C399" t="s">
        <v>1085</v>
      </c>
      <c r="D399" t="str">
        <f t="shared" si="6"/>
        <v>10 meses</v>
      </c>
    </row>
    <row r="400" spans="1:4" x14ac:dyDescent="0.25">
      <c r="A400" s="13">
        <v>6</v>
      </c>
      <c r="B400" t="s">
        <v>3547</v>
      </c>
      <c r="C400" t="s">
        <v>1085</v>
      </c>
      <c r="D400" t="str">
        <f t="shared" si="6"/>
        <v>6 meses</v>
      </c>
    </row>
    <row r="401" spans="1:4" x14ac:dyDescent="0.25">
      <c r="A401" s="13">
        <v>5</v>
      </c>
      <c r="B401" t="s">
        <v>3547</v>
      </c>
      <c r="C401" t="s">
        <v>1085</v>
      </c>
      <c r="D401" t="str">
        <f t="shared" si="6"/>
        <v>5 meses</v>
      </c>
    </row>
    <row r="402" spans="1:4" x14ac:dyDescent="0.25">
      <c r="A402" s="13">
        <v>12</v>
      </c>
      <c r="B402" t="s">
        <v>3547</v>
      </c>
      <c r="C402" t="s">
        <v>1085</v>
      </c>
      <c r="D402" t="str">
        <f t="shared" si="6"/>
        <v>12 meses</v>
      </c>
    </row>
    <row r="403" spans="1:4" x14ac:dyDescent="0.25">
      <c r="A403" s="13">
        <v>8</v>
      </c>
      <c r="B403" t="s">
        <v>3547</v>
      </c>
      <c r="C403" t="s">
        <v>1085</v>
      </c>
      <c r="D403" t="str">
        <f t="shared" si="6"/>
        <v>8 meses</v>
      </c>
    </row>
    <row r="404" spans="1:4" x14ac:dyDescent="0.25">
      <c r="A404" s="13">
        <v>12</v>
      </c>
      <c r="B404" t="s">
        <v>3547</v>
      </c>
      <c r="C404" t="s">
        <v>1085</v>
      </c>
      <c r="D404" t="str">
        <f t="shared" si="6"/>
        <v>12 meses</v>
      </c>
    </row>
    <row r="405" spans="1:4" x14ac:dyDescent="0.25">
      <c r="A405" s="13">
        <v>10</v>
      </c>
      <c r="B405" t="s">
        <v>3547</v>
      </c>
      <c r="C405" t="s">
        <v>1085</v>
      </c>
      <c r="D405" t="str">
        <f t="shared" si="6"/>
        <v>10 meses</v>
      </c>
    </row>
    <row r="406" spans="1:4" x14ac:dyDescent="0.25">
      <c r="A406" s="13">
        <v>6</v>
      </c>
      <c r="B406" t="s">
        <v>3547</v>
      </c>
      <c r="C406" t="s">
        <v>1085</v>
      </c>
      <c r="D406" t="str">
        <f t="shared" si="6"/>
        <v>6 meses</v>
      </c>
    </row>
    <row r="407" spans="1:4" x14ac:dyDescent="0.25">
      <c r="A407" s="13">
        <v>10</v>
      </c>
      <c r="B407" t="s">
        <v>3547</v>
      </c>
      <c r="C407" t="s">
        <v>1085</v>
      </c>
      <c r="D407" t="str">
        <f t="shared" si="6"/>
        <v>10 meses</v>
      </c>
    </row>
    <row r="408" spans="1:4" x14ac:dyDescent="0.25">
      <c r="A408" s="13">
        <v>5</v>
      </c>
      <c r="B408" t="s">
        <v>3547</v>
      </c>
      <c r="C408" t="s">
        <v>1085</v>
      </c>
      <c r="D408" t="str">
        <f t="shared" si="6"/>
        <v>5 meses</v>
      </c>
    </row>
    <row r="409" spans="1:4" x14ac:dyDescent="0.25">
      <c r="A409" s="13">
        <v>10</v>
      </c>
      <c r="B409" t="s">
        <v>3547</v>
      </c>
      <c r="C409" t="s">
        <v>1085</v>
      </c>
      <c r="D409" t="str">
        <f t="shared" si="6"/>
        <v>10 meses</v>
      </c>
    </row>
    <row r="410" spans="1:4" x14ac:dyDescent="0.25">
      <c r="A410" s="13">
        <v>12</v>
      </c>
      <c r="B410" t="s">
        <v>3547</v>
      </c>
      <c r="C410" t="s">
        <v>1085</v>
      </c>
      <c r="D410" t="str">
        <f t="shared" si="6"/>
        <v>12 meses</v>
      </c>
    </row>
    <row r="411" spans="1:4" x14ac:dyDescent="0.25">
      <c r="A411" s="13">
        <v>16</v>
      </c>
      <c r="B411" t="s">
        <v>3547</v>
      </c>
      <c r="C411" t="s">
        <v>1085</v>
      </c>
      <c r="D411" t="str">
        <f t="shared" si="6"/>
        <v>16 meses</v>
      </c>
    </row>
    <row r="412" spans="1:4" x14ac:dyDescent="0.25">
      <c r="A412" s="13">
        <v>9</v>
      </c>
      <c r="B412" t="s">
        <v>3547</v>
      </c>
      <c r="C412" t="s">
        <v>1085</v>
      </c>
      <c r="D412" t="str">
        <f t="shared" si="6"/>
        <v>9 meses</v>
      </c>
    </row>
    <row r="413" spans="1:4" x14ac:dyDescent="0.25">
      <c r="A413" s="13">
        <v>10</v>
      </c>
      <c r="B413" t="s">
        <v>3547</v>
      </c>
      <c r="C413" t="s">
        <v>1085</v>
      </c>
      <c r="D413" t="str">
        <f t="shared" si="6"/>
        <v>10 meses</v>
      </c>
    </row>
    <row r="414" spans="1:4" x14ac:dyDescent="0.25">
      <c r="A414" s="13">
        <v>9</v>
      </c>
      <c r="B414" t="s">
        <v>3547</v>
      </c>
      <c r="C414" t="s">
        <v>1085</v>
      </c>
      <c r="D414" t="str">
        <f t="shared" si="6"/>
        <v>9 meses</v>
      </c>
    </row>
    <row r="415" spans="1:4" x14ac:dyDescent="0.25">
      <c r="A415" s="13">
        <v>12</v>
      </c>
      <c r="B415" t="s">
        <v>3547</v>
      </c>
      <c r="C415" t="s">
        <v>1085</v>
      </c>
      <c r="D415" t="str">
        <f t="shared" si="6"/>
        <v>12 meses</v>
      </c>
    </row>
    <row r="416" spans="1:4" x14ac:dyDescent="0.25">
      <c r="A416" s="13">
        <v>10</v>
      </c>
      <c r="B416" t="s">
        <v>3547</v>
      </c>
      <c r="C416" t="s">
        <v>1085</v>
      </c>
      <c r="D416" t="str">
        <f t="shared" si="6"/>
        <v>10 meses</v>
      </c>
    </row>
    <row r="417" spans="1:4" x14ac:dyDescent="0.25">
      <c r="A417" s="13">
        <v>11</v>
      </c>
      <c r="B417" t="s">
        <v>3547</v>
      </c>
      <c r="C417" t="s">
        <v>1085</v>
      </c>
      <c r="D417" t="str">
        <f t="shared" si="6"/>
        <v>11 meses</v>
      </c>
    </row>
    <row r="418" spans="1:4" x14ac:dyDescent="0.25">
      <c r="A418" s="13">
        <v>13</v>
      </c>
      <c r="B418" t="s">
        <v>3547</v>
      </c>
      <c r="C418" t="s">
        <v>1085</v>
      </c>
      <c r="D418" t="str">
        <f t="shared" si="6"/>
        <v>13 meses</v>
      </c>
    </row>
    <row r="419" spans="1:4" x14ac:dyDescent="0.25">
      <c r="A419" s="13">
        <v>8</v>
      </c>
      <c r="B419" t="s">
        <v>3547</v>
      </c>
      <c r="C419" t="s">
        <v>1085</v>
      </c>
      <c r="D419" t="str">
        <f t="shared" si="6"/>
        <v>8 meses</v>
      </c>
    </row>
    <row r="420" spans="1:4" x14ac:dyDescent="0.25">
      <c r="A420" s="13">
        <v>10</v>
      </c>
      <c r="B420" t="s">
        <v>3547</v>
      </c>
      <c r="C420" t="s">
        <v>1085</v>
      </c>
      <c r="D420" t="str">
        <f t="shared" si="6"/>
        <v>10 meses</v>
      </c>
    </row>
    <row r="421" spans="1:4" x14ac:dyDescent="0.25">
      <c r="A421" s="13">
        <v>3</v>
      </c>
      <c r="B421" t="s">
        <v>3547</v>
      </c>
      <c r="C421" t="s">
        <v>1085</v>
      </c>
      <c r="D421" t="str">
        <f t="shared" si="6"/>
        <v>3 meses</v>
      </c>
    </row>
    <row r="422" spans="1:4" x14ac:dyDescent="0.25">
      <c r="A422" s="13">
        <v>5</v>
      </c>
      <c r="B422" t="s">
        <v>3547</v>
      </c>
      <c r="C422" t="s">
        <v>1085</v>
      </c>
      <c r="D422" t="str">
        <f t="shared" si="6"/>
        <v>5 meses</v>
      </c>
    </row>
    <row r="423" spans="1:4" x14ac:dyDescent="0.25">
      <c r="A423" s="13">
        <v>10</v>
      </c>
      <c r="B423" t="s">
        <v>3547</v>
      </c>
      <c r="C423" t="s">
        <v>1085</v>
      </c>
      <c r="D423" t="str">
        <f t="shared" si="6"/>
        <v>10 meses</v>
      </c>
    </row>
    <row r="424" spans="1:4" x14ac:dyDescent="0.25">
      <c r="A424" s="13">
        <v>10</v>
      </c>
      <c r="B424" t="s">
        <v>3547</v>
      </c>
      <c r="C424" t="s">
        <v>1085</v>
      </c>
      <c r="D424" t="str">
        <f t="shared" si="6"/>
        <v>10 meses</v>
      </c>
    </row>
    <row r="425" spans="1:4" x14ac:dyDescent="0.25">
      <c r="A425" s="13">
        <v>6</v>
      </c>
      <c r="B425" t="s">
        <v>3547</v>
      </c>
      <c r="C425" t="s">
        <v>1085</v>
      </c>
      <c r="D425" t="str">
        <f t="shared" si="6"/>
        <v>6 meses</v>
      </c>
    </row>
    <row r="426" spans="1:4" x14ac:dyDescent="0.25">
      <c r="A426" s="13">
        <v>6</v>
      </c>
      <c r="B426" t="s">
        <v>3547</v>
      </c>
      <c r="C426" t="s">
        <v>1085</v>
      </c>
      <c r="D426" t="str">
        <f t="shared" si="6"/>
        <v>6 meses</v>
      </c>
    </row>
    <row r="427" spans="1:4" x14ac:dyDescent="0.25">
      <c r="A427" s="13">
        <v>10</v>
      </c>
      <c r="B427" t="s">
        <v>3547</v>
      </c>
      <c r="C427" t="s">
        <v>1085</v>
      </c>
      <c r="D427" t="str">
        <f t="shared" si="6"/>
        <v>10 meses</v>
      </c>
    </row>
    <row r="428" spans="1:4" x14ac:dyDescent="0.25">
      <c r="A428" s="13">
        <v>12</v>
      </c>
      <c r="B428" t="s">
        <v>3547</v>
      </c>
      <c r="C428" t="s">
        <v>1085</v>
      </c>
      <c r="D428" t="str">
        <f t="shared" si="6"/>
        <v>12 meses</v>
      </c>
    </row>
    <row r="429" spans="1:4" x14ac:dyDescent="0.25">
      <c r="A429" s="13">
        <v>10</v>
      </c>
      <c r="B429" t="s">
        <v>3547</v>
      </c>
      <c r="C429" t="s">
        <v>1085</v>
      </c>
      <c r="D429" t="str">
        <f t="shared" si="6"/>
        <v>10 meses</v>
      </c>
    </row>
    <row r="430" spans="1:4" x14ac:dyDescent="0.25">
      <c r="A430" s="13">
        <v>6</v>
      </c>
      <c r="B430" t="s">
        <v>3547</v>
      </c>
      <c r="C430" t="s">
        <v>1085</v>
      </c>
      <c r="D430" t="str">
        <f t="shared" si="6"/>
        <v>6 meses</v>
      </c>
    </row>
    <row r="431" spans="1:4" x14ac:dyDescent="0.25">
      <c r="A431" s="13">
        <v>15</v>
      </c>
      <c r="B431" t="s">
        <v>3547</v>
      </c>
      <c r="C431" t="s">
        <v>1085</v>
      </c>
      <c r="D431" t="str">
        <f t="shared" si="6"/>
        <v>15 meses</v>
      </c>
    </row>
    <row r="432" spans="1:4" x14ac:dyDescent="0.25">
      <c r="A432" s="13">
        <v>8</v>
      </c>
      <c r="B432" t="s">
        <v>3547</v>
      </c>
      <c r="C432" t="s">
        <v>1085</v>
      </c>
      <c r="D432" t="str">
        <f t="shared" si="6"/>
        <v>8 meses</v>
      </c>
    </row>
    <row r="433" spans="1:4" x14ac:dyDescent="0.25">
      <c r="A433" s="13">
        <v>15</v>
      </c>
      <c r="B433" t="s">
        <v>3547</v>
      </c>
      <c r="C433" t="s">
        <v>1085</v>
      </c>
      <c r="D433" t="str">
        <f t="shared" si="6"/>
        <v>15 meses</v>
      </c>
    </row>
    <row r="434" spans="1:4" x14ac:dyDescent="0.25">
      <c r="A434" s="13">
        <v>6</v>
      </c>
      <c r="B434" t="s">
        <v>3547</v>
      </c>
      <c r="C434" t="s">
        <v>1085</v>
      </c>
      <c r="D434" t="str">
        <f t="shared" si="6"/>
        <v>6 meses</v>
      </c>
    </row>
    <row r="435" spans="1:4" x14ac:dyDescent="0.25">
      <c r="A435" s="13">
        <v>15</v>
      </c>
      <c r="B435" t="s">
        <v>3547</v>
      </c>
      <c r="C435" t="s">
        <v>1085</v>
      </c>
      <c r="D435" t="str">
        <f t="shared" si="6"/>
        <v>15 meses</v>
      </c>
    </row>
    <row r="436" spans="1:4" x14ac:dyDescent="0.25">
      <c r="A436" s="13">
        <v>4</v>
      </c>
      <c r="B436" t="s">
        <v>3547</v>
      </c>
      <c r="C436" t="s">
        <v>1085</v>
      </c>
      <c r="D436" t="str">
        <f t="shared" si="6"/>
        <v>4 meses</v>
      </c>
    </row>
    <row r="437" spans="1:4" x14ac:dyDescent="0.25">
      <c r="A437" s="13">
        <v>8</v>
      </c>
      <c r="B437" t="s">
        <v>3547</v>
      </c>
      <c r="C437" t="s">
        <v>1085</v>
      </c>
      <c r="D437" t="str">
        <f t="shared" si="6"/>
        <v>8 meses</v>
      </c>
    </row>
    <row r="438" spans="1:4" x14ac:dyDescent="0.25">
      <c r="A438" s="13">
        <v>15</v>
      </c>
      <c r="B438" t="s">
        <v>3547</v>
      </c>
      <c r="C438" t="s">
        <v>1085</v>
      </c>
      <c r="D438" t="str">
        <f t="shared" si="6"/>
        <v>15 meses</v>
      </c>
    </row>
    <row r="439" spans="1:4" x14ac:dyDescent="0.25">
      <c r="A439" s="13">
        <v>10</v>
      </c>
      <c r="B439" t="s">
        <v>3547</v>
      </c>
      <c r="C439" t="s">
        <v>1085</v>
      </c>
      <c r="D439" t="str">
        <f t="shared" si="6"/>
        <v>10 meses</v>
      </c>
    </row>
    <row r="440" spans="1:4" x14ac:dyDescent="0.25">
      <c r="A440" s="13">
        <v>13</v>
      </c>
      <c r="B440" t="s">
        <v>3547</v>
      </c>
      <c r="C440" t="s">
        <v>1085</v>
      </c>
      <c r="D440" t="str">
        <f t="shared" si="6"/>
        <v>13 meses</v>
      </c>
    </row>
    <row r="441" spans="1:4" x14ac:dyDescent="0.25">
      <c r="A441" s="13">
        <v>6</v>
      </c>
      <c r="B441" t="s">
        <v>3547</v>
      </c>
      <c r="C441" t="s">
        <v>1085</v>
      </c>
      <c r="D441" t="str">
        <f t="shared" si="6"/>
        <v>6 meses</v>
      </c>
    </row>
    <row r="442" spans="1:4" x14ac:dyDescent="0.25">
      <c r="A442" s="13">
        <v>10</v>
      </c>
      <c r="B442" t="s">
        <v>3547</v>
      </c>
      <c r="C442" t="s">
        <v>1085</v>
      </c>
      <c r="D442" t="str">
        <f t="shared" si="6"/>
        <v>10 meses</v>
      </c>
    </row>
    <row r="443" spans="1:4" x14ac:dyDescent="0.25">
      <c r="A443" s="13">
        <v>10</v>
      </c>
      <c r="B443" t="s">
        <v>3547</v>
      </c>
      <c r="C443" t="s">
        <v>1085</v>
      </c>
      <c r="D443" t="str">
        <f t="shared" si="6"/>
        <v>10 meses</v>
      </c>
    </row>
    <row r="444" spans="1:4" x14ac:dyDescent="0.25">
      <c r="A444" s="13">
        <v>10</v>
      </c>
      <c r="B444" t="s">
        <v>3547</v>
      </c>
      <c r="C444" t="s">
        <v>1085</v>
      </c>
      <c r="D444" t="str">
        <f t="shared" si="6"/>
        <v>10 meses</v>
      </c>
    </row>
    <row r="445" spans="1:4" x14ac:dyDescent="0.25">
      <c r="A445" s="13">
        <v>12</v>
      </c>
      <c r="B445" t="s">
        <v>3547</v>
      </c>
      <c r="C445" t="s">
        <v>1085</v>
      </c>
      <c r="D445" t="str">
        <f t="shared" si="6"/>
        <v>12 meses</v>
      </c>
    </row>
    <row r="446" spans="1:4" x14ac:dyDescent="0.25">
      <c r="A446" s="13">
        <v>9</v>
      </c>
      <c r="B446" t="s">
        <v>3547</v>
      </c>
      <c r="C446" t="s">
        <v>1085</v>
      </c>
      <c r="D446" t="str">
        <f t="shared" si="6"/>
        <v>9 meses</v>
      </c>
    </row>
    <row r="447" spans="1:4" x14ac:dyDescent="0.25">
      <c r="A447" s="13">
        <v>13</v>
      </c>
      <c r="B447" t="s">
        <v>3547</v>
      </c>
      <c r="C447" t="s">
        <v>1085</v>
      </c>
      <c r="D447" t="str">
        <f t="shared" si="6"/>
        <v>13 meses</v>
      </c>
    </row>
    <row r="448" spans="1:4" x14ac:dyDescent="0.25">
      <c r="A448" s="13">
        <v>11</v>
      </c>
      <c r="B448" t="s">
        <v>3547</v>
      </c>
      <c r="C448" t="s">
        <v>1085</v>
      </c>
      <c r="D448" t="str">
        <f t="shared" si="6"/>
        <v>11 meses</v>
      </c>
    </row>
    <row r="449" spans="1:4" x14ac:dyDescent="0.25">
      <c r="A449" s="13">
        <v>14</v>
      </c>
      <c r="B449" t="s">
        <v>3547</v>
      </c>
      <c r="C449" t="s">
        <v>1085</v>
      </c>
      <c r="D449" t="str">
        <f t="shared" si="6"/>
        <v>14 meses</v>
      </c>
    </row>
    <row r="450" spans="1:4" x14ac:dyDescent="0.25">
      <c r="A450" s="13">
        <v>14</v>
      </c>
      <c r="B450" t="s">
        <v>3547</v>
      </c>
      <c r="C450" t="s">
        <v>1085</v>
      </c>
      <c r="D450" t="str">
        <f t="shared" si="6"/>
        <v>14 meses</v>
      </c>
    </row>
    <row r="451" spans="1:4" x14ac:dyDescent="0.25">
      <c r="A451" s="13">
        <v>4</v>
      </c>
      <c r="B451" t="s">
        <v>3547</v>
      </c>
      <c r="C451" t="s">
        <v>1085</v>
      </c>
      <c r="D451" t="str">
        <f t="shared" ref="D451:D514" si="7">CONCATENATE(A451,C451,B451)</f>
        <v>4 meses</v>
      </c>
    </row>
    <row r="452" spans="1:4" x14ac:dyDescent="0.25">
      <c r="A452" s="13">
        <v>9</v>
      </c>
      <c r="B452" t="s">
        <v>3547</v>
      </c>
      <c r="C452" t="s">
        <v>1085</v>
      </c>
      <c r="D452" t="str">
        <f t="shared" si="7"/>
        <v>9 meses</v>
      </c>
    </row>
    <row r="453" spans="1:4" x14ac:dyDescent="0.25">
      <c r="A453" s="13">
        <v>11</v>
      </c>
      <c r="B453" t="s">
        <v>3547</v>
      </c>
      <c r="C453" t="s">
        <v>1085</v>
      </c>
      <c r="D453" t="str">
        <f t="shared" si="7"/>
        <v>11 meses</v>
      </c>
    </row>
    <row r="454" spans="1:4" x14ac:dyDescent="0.25">
      <c r="A454" s="13">
        <v>12</v>
      </c>
      <c r="B454" t="s">
        <v>3547</v>
      </c>
      <c r="C454" t="s">
        <v>1085</v>
      </c>
      <c r="D454" t="str">
        <f t="shared" si="7"/>
        <v>12 meses</v>
      </c>
    </row>
    <row r="455" spans="1:4" x14ac:dyDescent="0.25">
      <c r="A455" s="13">
        <v>6</v>
      </c>
      <c r="B455" t="s">
        <v>3547</v>
      </c>
      <c r="C455" t="s">
        <v>1085</v>
      </c>
      <c r="D455" t="str">
        <f t="shared" si="7"/>
        <v>6 meses</v>
      </c>
    </row>
    <row r="456" spans="1:4" x14ac:dyDescent="0.25">
      <c r="A456" s="13">
        <v>15</v>
      </c>
      <c r="B456" t="s">
        <v>3547</v>
      </c>
      <c r="C456" t="s">
        <v>1085</v>
      </c>
      <c r="D456" t="str">
        <f t="shared" si="7"/>
        <v>15 meses</v>
      </c>
    </row>
    <row r="457" spans="1:4" x14ac:dyDescent="0.25">
      <c r="A457" s="13">
        <v>3</v>
      </c>
      <c r="B457" t="s">
        <v>3547</v>
      </c>
      <c r="C457" t="s">
        <v>1085</v>
      </c>
      <c r="D457" t="str">
        <f t="shared" si="7"/>
        <v>3 meses</v>
      </c>
    </row>
    <row r="458" spans="1:4" x14ac:dyDescent="0.25">
      <c r="A458" s="13">
        <v>9</v>
      </c>
      <c r="B458" t="s">
        <v>3547</v>
      </c>
      <c r="C458" t="s">
        <v>1085</v>
      </c>
      <c r="D458" t="str">
        <f t="shared" si="7"/>
        <v>9 meses</v>
      </c>
    </row>
    <row r="459" spans="1:4" x14ac:dyDescent="0.25">
      <c r="A459" s="13">
        <v>12</v>
      </c>
      <c r="B459" t="s">
        <v>3547</v>
      </c>
      <c r="C459" t="s">
        <v>1085</v>
      </c>
      <c r="D459" t="str">
        <f t="shared" si="7"/>
        <v>12 meses</v>
      </c>
    </row>
    <row r="460" spans="1:4" x14ac:dyDescent="0.25">
      <c r="A460" s="13">
        <v>28</v>
      </c>
      <c r="B460" t="s">
        <v>3547</v>
      </c>
      <c r="C460" t="s">
        <v>1085</v>
      </c>
      <c r="D460" t="str">
        <f t="shared" si="7"/>
        <v>28 meses</v>
      </c>
    </row>
    <row r="461" spans="1:4" x14ac:dyDescent="0.25">
      <c r="A461" s="13">
        <v>28</v>
      </c>
      <c r="B461" t="s">
        <v>3547</v>
      </c>
      <c r="C461" t="s">
        <v>1085</v>
      </c>
      <c r="D461" t="str">
        <f t="shared" si="7"/>
        <v>28 meses</v>
      </c>
    </row>
    <row r="462" spans="1:4" x14ac:dyDescent="0.25">
      <c r="A462" s="13">
        <v>28</v>
      </c>
      <c r="B462" t="s">
        <v>3547</v>
      </c>
      <c r="C462" t="s">
        <v>1085</v>
      </c>
      <c r="D462" t="str">
        <f t="shared" si="7"/>
        <v>28 meses</v>
      </c>
    </row>
    <row r="463" spans="1:4" x14ac:dyDescent="0.25">
      <c r="A463" s="13">
        <v>28</v>
      </c>
      <c r="B463" t="s">
        <v>3547</v>
      </c>
      <c r="C463" t="s">
        <v>1085</v>
      </c>
      <c r="D463" t="str">
        <f t="shared" si="7"/>
        <v>28 meses</v>
      </c>
    </row>
    <row r="464" spans="1:4" x14ac:dyDescent="0.25">
      <c r="A464" s="13">
        <v>28</v>
      </c>
      <c r="B464" t="s">
        <v>3547</v>
      </c>
      <c r="C464" t="s">
        <v>1085</v>
      </c>
      <c r="D464" t="str">
        <f t="shared" si="7"/>
        <v>28 meses</v>
      </c>
    </row>
    <row r="465" spans="1:4" x14ac:dyDescent="0.25">
      <c r="A465" s="13">
        <v>2</v>
      </c>
      <c r="B465" t="s">
        <v>3547</v>
      </c>
      <c r="C465" t="s">
        <v>1085</v>
      </c>
      <c r="D465" t="str">
        <f t="shared" si="7"/>
        <v>2 meses</v>
      </c>
    </row>
    <row r="466" spans="1:4" x14ac:dyDescent="0.25">
      <c r="A466" s="13">
        <v>4</v>
      </c>
      <c r="B466" t="s">
        <v>3547</v>
      </c>
      <c r="C466" t="s">
        <v>1085</v>
      </c>
      <c r="D466" t="str">
        <f t="shared" si="7"/>
        <v>4 meses</v>
      </c>
    </row>
    <row r="467" spans="1:4" x14ac:dyDescent="0.25">
      <c r="A467" s="13">
        <v>15</v>
      </c>
      <c r="B467" t="s">
        <v>3547</v>
      </c>
      <c r="C467" t="s">
        <v>1085</v>
      </c>
      <c r="D467" t="str">
        <f t="shared" si="7"/>
        <v>15 meses</v>
      </c>
    </row>
    <row r="468" spans="1:4" x14ac:dyDescent="0.25">
      <c r="A468" s="13">
        <v>28</v>
      </c>
      <c r="B468" t="s">
        <v>3547</v>
      </c>
      <c r="C468" t="s">
        <v>1085</v>
      </c>
      <c r="D468" t="str">
        <f t="shared" si="7"/>
        <v>28 meses</v>
      </c>
    </row>
    <row r="469" spans="1:4" x14ac:dyDescent="0.25">
      <c r="A469" s="13">
        <v>16</v>
      </c>
      <c r="B469" t="s">
        <v>3547</v>
      </c>
      <c r="C469" t="s">
        <v>1085</v>
      </c>
      <c r="D469" t="str">
        <f t="shared" si="7"/>
        <v>16 meses</v>
      </c>
    </row>
    <row r="470" spans="1:4" x14ac:dyDescent="0.25">
      <c r="A470" s="13">
        <v>12</v>
      </c>
      <c r="B470" t="s">
        <v>3547</v>
      </c>
      <c r="C470" t="s">
        <v>1085</v>
      </c>
      <c r="D470" t="str">
        <f t="shared" si="7"/>
        <v>12 meses</v>
      </c>
    </row>
    <row r="471" spans="1:4" x14ac:dyDescent="0.25">
      <c r="A471" s="13">
        <v>16</v>
      </c>
      <c r="B471" t="s">
        <v>3547</v>
      </c>
      <c r="C471" t="s">
        <v>1085</v>
      </c>
      <c r="D471" t="str">
        <f t="shared" si="7"/>
        <v>16 meses</v>
      </c>
    </row>
    <row r="472" spans="1:4" x14ac:dyDescent="0.25">
      <c r="A472" s="13">
        <v>6</v>
      </c>
      <c r="B472" t="s">
        <v>3547</v>
      </c>
      <c r="C472" t="s">
        <v>1085</v>
      </c>
      <c r="D472" t="str">
        <f t="shared" si="7"/>
        <v>6 meses</v>
      </c>
    </row>
    <row r="473" spans="1:4" x14ac:dyDescent="0.25">
      <c r="A473" s="13">
        <v>2</v>
      </c>
      <c r="B473" t="s">
        <v>3547</v>
      </c>
      <c r="C473" t="s">
        <v>1085</v>
      </c>
      <c r="D473" t="str">
        <f t="shared" si="7"/>
        <v>2 meses</v>
      </c>
    </row>
    <row r="474" spans="1:4" x14ac:dyDescent="0.25">
      <c r="A474" s="13">
        <v>6</v>
      </c>
      <c r="B474" t="s">
        <v>3547</v>
      </c>
      <c r="C474" t="s">
        <v>1085</v>
      </c>
      <c r="D474" t="str">
        <f t="shared" si="7"/>
        <v>6 meses</v>
      </c>
    </row>
    <row r="475" spans="1:4" x14ac:dyDescent="0.25">
      <c r="A475" s="13">
        <v>6</v>
      </c>
      <c r="B475" t="s">
        <v>3547</v>
      </c>
      <c r="C475" t="s">
        <v>1085</v>
      </c>
      <c r="D475" t="str">
        <f t="shared" si="7"/>
        <v>6 meses</v>
      </c>
    </row>
    <row r="476" spans="1:4" x14ac:dyDescent="0.25">
      <c r="A476" s="13">
        <v>4</v>
      </c>
      <c r="B476" t="s">
        <v>3547</v>
      </c>
      <c r="C476" t="s">
        <v>1085</v>
      </c>
      <c r="D476" t="str">
        <f t="shared" si="7"/>
        <v>4 meses</v>
      </c>
    </row>
    <row r="477" spans="1:4" x14ac:dyDescent="0.25">
      <c r="A477" s="13">
        <v>7</v>
      </c>
      <c r="B477" t="s">
        <v>3547</v>
      </c>
      <c r="C477" t="s">
        <v>1085</v>
      </c>
      <c r="D477" t="str">
        <f t="shared" si="7"/>
        <v>7 meses</v>
      </c>
    </row>
    <row r="478" spans="1:4" x14ac:dyDescent="0.25">
      <c r="A478" s="13">
        <v>6</v>
      </c>
      <c r="B478" t="s">
        <v>3547</v>
      </c>
      <c r="C478" t="s">
        <v>1085</v>
      </c>
      <c r="D478" t="str">
        <f t="shared" si="7"/>
        <v>6 meses</v>
      </c>
    </row>
    <row r="479" spans="1:4" x14ac:dyDescent="0.25">
      <c r="A479" s="13">
        <v>5</v>
      </c>
      <c r="B479" t="s">
        <v>3547</v>
      </c>
      <c r="C479" t="s">
        <v>1085</v>
      </c>
      <c r="D479" t="str">
        <f t="shared" si="7"/>
        <v>5 meses</v>
      </c>
    </row>
    <row r="480" spans="1:4" x14ac:dyDescent="0.25">
      <c r="A480" s="13">
        <v>6</v>
      </c>
      <c r="B480" t="s">
        <v>3547</v>
      </c>
      <c r="C480" t="s">
        <v>1085</v>
      </c>
      <c r="D480" t="str">
        <f t="shared" si="7"/>
        <v>6 meses</v>
      </c>
    </row>
    <row r="481" spans="1:4" x14ac:dyDescent="0.25">
      <c r="A481" s="13">
        <v>8</v>
      </c>
      <c r="B481" t="s">
        <v>3547</v>
      </c>
      <c r="C481" t="s">
        <v>1085</v>
      </c>
      <c r="D481" t="str">
        <f t="shared" si="7"/>
        <v>8 meses</v>
      </c>
    </row>
    <row r="482" spans="1:4" x14ac:dyDescent="0.25">
      <c r="A482" s="13">
        <v>8</v>
      </c>
      <c r="B482" t="s">
        <v>3547</v>
      </c>
      <c r="C482" t="s">
        <v>1085</v>
      </c>
      <c r="D482" t="str">
        <f t="shared" si="7"/>
        <v>8 meses</v>
      </c>
    </row>
    <row r="483" spans="1:4" x14ac:dyDescent="0.25">
      <c r="A483" s="13">
        <v>8</v>
      </c>
      <c r="B483" t="s">
        <v>3547</v>
      </c>
      <c r="C483" t="s">
        <v>1085</v>
      </c>
      <c r="D483" t="str">
        <f t="shared" si="7"/>
        <v>8 meses</v>
      </c>
    </row>
    <row r="484" spans="1:4" x14ac:dyDescent="0.25">
      <c r="A484" s="13">
        <v>8</v>
      </c>
      <c r="B484" t="s">
        <v>3547</v>
      </c>
      <c r="C484" t="s">
        <v>1085</v>
      </c>
      <c r="D484" t="str">
        <f t="shared" si="7"/>
        <v>8 meses</v>
      </c>
    </row>
    <row r="485" spans="1:4" x14ac:dyDescent="0.25">
      <c r="A485" s="13">
        <v>8</v>
      </c>
      <c r="B485" t="s">
        <v>3547</v>
      </c>
      <c r="C485" t="s">
        <v>1085</v>
      </c>
      <c r="D485" t="str">
        <f t="shared" si="7"/>
        <v>8 meses</v>
      </c>
    </row>
    <row r="486" spans="1:4" x14ac:dyDescent="0.25">
      <c r="A486" s="13">
        <v>8</v>
      </c>
      <c r="B486" t="s">
        <v>3547</v>
      </c>
      <c r="C486" t="s">
        <v>1085</v>
      </c>
      <c r="D486" t="str">
        <f t="shared" si="7"/>
        <v>8 meses</v>
      </c>
    </row>
    <row r="487" spans="1:4" x14ac:dyDescent="0.25">
      <c r="A487" s="13">
        <v>8</v>
      </c>
      <c r="B487" t="s">
        <v>3547</v>
      </c>
      <c r="C487" t="s">
        <v>1085</v>
      </c>
      <c r="D487" t="str">
        <f t="shared" si="7"/>
        <v>8 meses</v>
      </c>
    </row>
    <row r="488" spans="1:4" x14ac:dyDescent="0.25">
      <c r="A488" s="13">
        <v>8</v>
      </c>
      <c r="B488" t="s">
        <v>3547</v>
      </c>
      <c r="C488" t="s">
        <v>1085</v>
      </c>
      <c r="D488" t="str">
        <f t="shared" si="7"/>
        <v>8 meses</v>
      </c>
    </row>
    <row r="489" spans="1:4" x14ac:dyDescent="0.25">
      <c r="A489" s="13">
        <v>8</v>
      </c>
      <c r="B489" t="s">
        <v>3547</v>
      </c>
      <c r="C489" t="s">
        <v>1085</v>
      </c>
      <c r="D489" t="str">
        <f t="shared" si="7"/>
        <v>8 meses</v>
      </c>
    </row>
    <row r="490" spans="1:4" x14ac:dyDescent="0.25">
      <c r="A490" s="13">
        <v>8</v>
      </c>
      <c r="B490" t="s">
        <v>3547</v>
      </c>
      <c r="C490" t="s">
        <v>1085</v>
      </c>
      <c r="D490" t="str">
        <f t="shared" si="7"/>
        <v>8 meses</v>
      </c>
    </row>
    <row r="491" spans="1:4" x14ac:dyDescent="0.25">
      <c r="A491" s="13">
        <v>8</v>
      </c>
      <c r="B491" t="s">
        <v>3547</v>
      </c>
      <c r="C491" t="s">
        <v>1085</v>
      </c>
      <c r="D491" t="str">
        <f t="shared" si="7"/>
        <v>8 meses</v>
      </c>
    </row>
    <row r="492" spans="1:4" x14ac:dyDescent="0.25">
      <c r="A492" s="13">
        <v>8</v>
      </c>
      <c r="B492" t="s">
        <v>3547</v>
      </c>
      <c r="C492" t="s">
        <v>1085</v>
      </c>
      <c r="D492" t="str">
        <f t="shared" si="7"/>
        <v>8 meses</v>
      </c>
    </row>
    <row r="493" spans="1:4" x14ac:dyDescent="0.25">
      <c r="A493" s="13">
        <v>8</v>
      </c>
      <c r="B493" t="s">
        <v>3547</v>
      </c>
      <c r="C493" t="s">
        <v>1085</v>
      </c>
      <c r="D493" t="str">
        <f t="shared" si="7"/>
        <v>8 meses</v>
      </c>
    </row>
    <row r="494" spans="1:4" x14ac:dyDescent="0.25">
      <c r="A494" s="13">
        <v>8</v>
      </c>
      <c r="B494" t="s">
        <v>3547</v>
      </c>
      <c r="C494" t="s">
        <v>1085</v>
      </c>
      <c r="D494" t="str">
        <f t="shared" si="7"/>
        <v>8 meses</v>
      </c>
    </row>
    <row r="495" spans="1:4" x14ac:dyDescent="0.25">
      <c r="A495" s="13">
        <v>8</v>
      </c>
      <c r="B495" t="s">
        <v>3547</v>
      </c>
      <c r="C495" t="s">
        <v>1085</v>
      </c>
      <c r="D495" t="str">
        <f t="shared" si="7"/>
        <v>8 meses</v>
      </c>
    </row>
    <row r="496" spans="1:4" x14ac:dyDescent="0.25">
      <c r="A496" s="13">
        <v>8</v>
      </c>
      <c r="B496" t="s">
        <v>3547</v>
      </c>
      <c r="C496" t="s">
        <v>1085</v>
      </c>
      <c r="D496" t="str">
        <f t="shared" si="7"/>
        <v>8 meses</v>
      </c>
    </row>
    <row r="497" spans="1:4" x14ac:dyDescent="0.25">
      <c r="A497" s="13">
        <v>8</v>
      </c>
      <c r="B497" t="s">
        <v>3547</v>
      </c>
      <c r="C497" t="s">
        <v>1085</v>
      </c>
      <c r="D497" t="str">
        <f t="shared" si="7"/>
        <v>8 meses</v>
      </c>
    </row>
    <row r="498" spans="1:4" x14ac:dyDescent="0.25">
      <c r="A498" s="13">
        <v>8</v>
      </c>
      <c r="B498" t="s">
        <v>3547</v>
      </c>
      <c r="C498" t="s">
        <v>1085</v>
      </c>
      <c r="D498" t="str">
        <f t="shared" si="7"/>
        <v>8 meses</v>
      </c>
    </row>
    <row r="499" spans="1:4" x14ac:dyDescent="0.25">
      <c r="A499" s="13">
        <v>8</v>
      </c>
      <c r="B499" t="s">
        <v>3547</v>
      </c>
      <c r="C499" t="s">
        <v>1085</v>
      </c>
      <c r="D499" t="str">
        <f t="shared" si="7"/>
        <v>8 meses</v>
      </c>
    </row>
    <row r="500" spans="1:4" x14ac:dyDescent="0.25">
      <c r="A500" s="13">
        <v>8</v>
      </c>
      <c r="B500" t="s">
        <v>3547</v>
      </c>
      <c r="C500" t="s">
        <v>1085</v>
      </c>
      <c r="D500" t="str">
        <f t="shared" si="7"/>
        <v>8 meses</v>
      </c>
    </row>
    <row r="501" spans="1:4" x14ac:dyDescent="0.25">
      <c r="A501" s="13">
        <v>8</v>
      </c>
      <c r="B501" t="s">
        <v>3547</v>
      </c>
      <c r="C501" t="s">
        <v>1085</v>
      </c>
      <c r="D501" t="str">
        <f t="shared" si="7"/>
        <v>8 meses</v>
      </c>
    </row>
    <row r="502" spans="1:4" x14ac:dyDescent="0.25">
      <c r="A502" s="13">
        <v>8</v>
      </c>
      <c r="B502" t="s">
        <v>3547</v>
      </c>
      <c r="C502" t="s">
        <v>1085</v>
      </c>
      <c r="D502" t="str">
        <f t="shared" si="7"/>
        <v>8 meses</v>
      </c>
    </row>
    <row r="503" spans="1:4" x14ac:dyDescent="0.25">
      <c r="A503" s="13">
        <v>8</v>
      </c>
      <c r="B503" t="s">
        <v>3547</v>
      </c>
      <c r="C503" t="s">
        <v>1085</v>
      </c>
      <c r="D503" t="str">
        <f t="shared" si="7"/>
        <v>8 meses</v>
      </c>
    </row>
    <row r="504" spans="1:4" x14ac:dyDescent="0.25">
      <c r="A504" s="13">
        <v>8</v>
      </c>
      <c r="B504" t="s">
        <v>3547</v>
      </c>
      <c r="C504" t="s">
        <v>1085</v>
      </c>
      <c r="D504" t="str">
        <f t="shared" si="7"/>
        <v>8 meses</v>
      </c>
    </row>
    <row r="505" spans="1:4" x14ac:dyDescent="0.25">
      <c r="A505" s="13">
        <v>8</v>
      </c>
      <c r="B505" t="s">
        <v>3547</v>
      </c>
      <c r="C505" t="s">
        <v>1085</v>
      </c>
      <c r="D505" t="str">
        <f t="shared" si="7"/>
        <v>8 meses</v>
      </c>
    </row>
    <row r="506" spans="1:4" x14ac:dyDescent="0.25">
      <c r="A506" s="13">
        <v>8</v>
      </c>
      <c r="B506" t="s">
        <v>3547</v>
      </c>
      <c r="C506" t="s">
        <v>1085</v>
      </c>
      <c r="D506" t="str">
        <f t="shared" si="7"/>
        <v>8 meses</v>
      </c>
    </row>
    <row r="507" spans="1:4" x14ac:dyDescent="0.25">
      <c r="A507" s="13">
        <v>8</v>
      </c>
      <c r="B507" t="s">
        <v>3547</v>
      </c>
      <c r="C507" t="s">
        <v>1085</v>
      </c>
      <c r="D507" t="str">
        <f t="shared" si="7"/>
        <v>8 meses</v>
      </c>
    </row>
    <row r="508" spans="1:4" x14ac:dyDescent="0.25">
      <c r="A508" s="13">
        <v>8</v>
      </c>
      <c r="B508" t="s">
        <v>3547</v>
      </c>
      <c r="C508" t="s">
        <v>1085</v>
      </c>
      <c r="D508" t="str">
        <f t="shared" si="7"/>
        <v>8 meses</v>
      </c>
    </row>
    <row r="509" spans="1:4" x14ac:dyDescent="0.25">
      <c r="A509" s="13">
        <v>8</v>
      </c>
      <c r="B509" t="s">
        <v>3547</v>
      </c>
      <c r="C509" t="s">
        <v>1085</v>
      </c>
      <c r="D509" t="str">
        <f t="shared" si="7"/>
        <v>8 meses</v>
      </c>
    </row>
    <row r="510" spans="1:4" x14ac:dyDescent="0.25">
      <c r="A510" s="13">
        <v>8</v>
      </c>
      <c r="B510" t="s">
        <v>3547</v>
      </c>
      <c r="C510" t="s">
        <v>1085</v>
      </c>
      <c r="D510" t="str">
        <f t="shared" si="7"/>
        <v>8 meses</v>
      </c>
    </row>
    <row r="511" spans="1:4" x14ac:dyDescent="0.25">
      <c r="A511" s="13">
        <v>8</v>
      </c>
      <c r="B511" t="s">
        <v>3547</v>
      </c>
      <c r="C511" t="s">
        <v>1085</v>
      </c>
      <c r="D511" t="str">
        <f t="shared" si="7"/>
        <v>8 meses</v>
      </c>
    </row>
    <row r="512" spans="1:4" x14ac:dyDescent="0.25">
      <c r="A512" s="13">
        <v>8</v>
      </c>
      <c r="B512" t="s">
        <v>3547</v>
      </c>
      <c r="C512" t="s">
        <v>1085</v>
      </c>
      <c r="D512" t="str">
        <f t="shared" si="7"/>
        <v>8 meses</v>
      </c>
    </row>
    <row r="513" spans="1:4" x14ac:dyDescent="0.25">
      <c r="A513" s="13">
        <v>8</v>
      </c>
      <c r="B513" t="s">
        <v>3547</v>
      </c>
      <c r="C513" t="s">
        <v>1085</v>
      </c>
      <c r="D513" t="str">
        <f t="shared" si="7"/>
        <v>8 meses</v>
      </c>
    </row>
    <row r="514" spans="1:4" x14ac:dyDescent="0.25">
      <c r="A514" s="13">
        <v>8</v>
      </c>
      <c r="B514" t="s">
        <v>3547</v>
      </c>
      <c r="C514" t="s">
        <v>1085</v>
      </c>
      <c r="D514" t="str">
        <f t="shared" si="7"/>
        <v>8 meses</v>
      </c>
    </row>
    <row r="515" spans="1:4" x14ac:dyDescent="0.25">
      <c r="A515" s="13">
        <v>8</v>
      </c>
      <c r="B515" t="s">
        <v>3547</v>
      </c>
      <c r="C515" t="s">
        <v>1085</v>
      </c>
      <c r="D515" t="str">
        <f t="shared" ref="D515:D578" si="8">CONCATENATE(A515,C515,B515)</f>
        <v>8 meses</v>
      </c>
    </row>
    <row r="516" spans="1:4" x14ac:dyDescent="0.25">
      <c r="A516" s="13">
        <v>8</v>
      </c>
      <c r="B516" t="s">
        <v>3547</v>
      </c>
      <c r="C516" t="s">
        <v>1085</v>
      </c>
      <c r="D516" t="str">
        <f t="shared" si="8"/>
        <v>8 meses</v>
      </c>
    </row>
    <row r="517" spans="1:4" x14ac:dyDescent="0.25">
      <c r="A517" s="13">
        <v>8</v>
      </c>
      <c r="B517" t="s">
        <v>3547</v>
      </c>
      <c r="C517" t="s">
        <v>1085</v>
      </c>
      <c r="D517" t="str">
        <f t="shared" si="8"/>
        <v>8 meses</v>
      </c>
    </row>
    <row r="518" spans="1:4" x14ac:dyDescent="0.25">
      <c r="A518" s="13">
        <v>8</v>
      </c>
      <c r="B518" t="s">
        <v>3547</v>
      </c>
      <c r="C518" t="s">
        <v>1085</v>
      </c>
      <c r="D518" t="str">
        <f t="shared" si="8"/>
        <v>8 meses</v>
      </c>
    </row>
    <row r="519" spans="1:4" x14ac:dyDescent="0.25">
      <c r="A519" s="13">
        <v>8</v>
      </c>
      <c r="B519" t="s">
        <v>3547</v>
      </c>
      <c r="C519" t="s">
        <v>1085</v>
      </c>
      <c r="D519" t="str">
        <f t="shared" si="8"/>
        <v>8 meses</v>
      </c>
    </row>
    <row r="520" spans="1:4" x14ac:dyDescent="0.25">
      <c r="A520" s="13">
        <v>8</v>
      </c>
      <c r="B520" t="s">
        <v>3547</v>
      </c>
      <c r="C520" t="s">
        <v>1085</v>
      </c>
      <c r="D520" t="str">
        <f t="shared" si="8"/>
        <v>8 meses</v>
      </c>
    </row>
    <row r="521" spans="1:4" x14ac:dyDescent="0.25">
      <c r="A521" s="13">
        <v>8</v>
      </c>
      <c r="B521" t="s">
        <v>3547</v>
      </c>
      <c r="C521" t="s">
        <v>1085</v>
      </c>
      <c r="D521" t="str">
        <f t="shared" si="8"/>
        <v>8 meses</v>
      </c>
    </row>
    <row r="522" spans="1:4" x14ac:dyDescent="0.25">
      <c r="A522" s="13">
        <v>8</v>
      </c>
      <c r="B522" t="s">
        <v>3547</v>
      </c>
      <c r="C522" t="s">
        <v>1085</v>
      </c>
      <c r="D522" t="str">
        <f t="shared" si="8"/>
        <v>8 meses</v>
      </c>
    </row>
    <row r="523" spans="1:4" x14ac:dyDescent="0.25">
      <c r="A523" s="13">
        <v>8</v>
      </c>
      <c r="B523" t="s">
        <v>3547</v>
      </c>
      <c r="C523" t="s">
        <v>1085</v>
      </c>
      <c r="D523" t="str">
        <f t="shared" si="8"/>
        <v>8 meses</v>
      </c>
    </row>
    <row r="524" spans="1:4" x14ac:dyDescent="0.25">
      <c r="A524" s="13">
        <v>8</v>
      </c>
      <c r="B524" t="s">
        <v>3547</v>
      </c>
      <c r="C524" t="s">
        <v>1085</v>
      </c>
      <c r="D524" t="str">
        <f t="shared" si="8"/>
        <v>8 meses</v>
      </c>
    </row>
    <row r="525" spans="1:4" x14ac:dyDescent="0.25">
      <c r="A525" s="13">
        <v>8</v>
      </c>
      <c r="B525" t="s">
        <v>3547</v>
      </c>
      <c r="C525" t="s">
        <v>1085</v>
      </c>
      <c r="D525" t="str">
        <f t="shared" si="8"/>
        <v>8 meses</v>
      </c>
    </row>
    <row r="526" spans="1:4" x14ac:dyDescent="0.25">
      <c r="A526" s="13">
        <v>8</v>
      </c>
      <c r="B526" t="s">
        <v>3547</v>
      </c>
      <c r="C526" t="s">
        <v>1085</v>
      </c>
      <c r="D526" t="str">
        <f t="shared" si="8"/>
        <v>8 meses</v>
      </c>
    </row>
    <row r="527" spans="1:4" x14ac:dyDescent="0.25">
      <c r="A527" s="13">
        <v>8</v>
      </c>
      <c r="B527" t="s">
        <v>3547</v>
      </c>
      <c r="C527" t="s">
        <v>1085</v>
      </c>
      <c r="D527" t="str">
        <f t="shared" si="8"/>
        <v>8 meses</v>
      </c>
    </row>
    <row r="528" spans="1:4" x14ac:dyDescent="0.25">
      <c r="A528" s="13">
        <v>8</v>
      </c>
      <c r="B528" t="s">
        <v>3547</v>
      </c>
      <c r="C528" t="s">
        <v>1085</v>
      </c>
      <c r="D528" t="str">
        <f t="shared" si="8"/>
        <v>8 meses</v>
      </c>
    </row>
    <row r="529" spans="1:4" x14ac:dyDescent="0.25">
      <c r="A529" s="13">
        <v>8</v>
      </c>
      <c r="B529" t="s">
        <v>3547</v>
      </c>
      <c r="C529" t="s">
        <v>1085</v>
      </c>
      <c r="D529" t="str">
        <f t="shared" si="8"/>
        <v>8 meses</v>
      </c>
    </row>
    <row r="530" spans="1:4" x14ac:dyDescent="0.25">
      <c r="A530" s="13">
        <v>8</v>
      </c>
      <c r="B530" t="s">
        <v>3547</v>
      </c>
      <c r="C530" t="s">
        <v>1085</v>
      </c>
      <c r="D530" t="str">
        <f t="shared" si="8"/>
        <v>8 meses</v>
      </c>
    </row>
    <row r="531" spans="1:4" x14ac:dyDescent="0.25">
      <c r="A531" s="13">
        <v>8</v>
      </c>
      <c r="B531" t="s">
        <v>3547</v>
      </c>
      <c r="C531" t="s">
        <v>1085</v>
      </c>
      <c r="D531" t="str">
        <f t="shared" si="8"/>
        <v>8 meses</v>
      </c>
    </row>
    <row r="532" spans="1:4" x14ac:dyDescent="0.25">
      <c r="A532" s="13">
        <v>8</v>
      </c>
      <c r="B532" t="s">
        <v>3547</v>
      </c>
      <c r="C532" t="s">
        <v>1085</v>
      </c>
      <c r="D532" t="str">
        <f t="shared" si="8"/>
        <v>8 meses</v>
      </c>
    </row>
    <row r="533" spans="1:4" x14ac:dyDescent="0.25">
      <c r="A533" s="13">
        <v>8</v>
      </c>
      <c r="B533" t="s">
        <v>3547</v>
      </c>
      <c r="C533" t="s">
        <v>1085</v>
      </c>
      <c r="D533" t="str">
        <f t="shared" si="8"/>
        <v>8 meses</v>
      </c>
    </row>
    <row r="534" spans="1:4" x14ac:dyDescent="0.25">
      <c r="A534" s="13">
        <v>8</v>
      </c>
      <c r="B534" t="s">
        <v>3547</v>
      </c>
      <c r="C534" t="s">
        <v>1085</v>
      </c>
      <c r="D534" t="str">
        <f t="shared" si="8"/>
        <v>8 meses</v>
      </c>
    </row>
    <row r="535" spans="1:4" x14ac:dyDescent="0.25">
      <c r="A535" s="13">
        <v>8</v>
      </c>
      <c r="B535" t="s">
        <v>3547</v>
      </c>
      <c r="C535" t="s">
        <v>1085</v>
      </c>
      <c r="D535" t="str">
        <f t="shared" si="8"/>
        <v>8 meses</v>
      </c>
    </row>
    <row r="536" spans="1:4" x14ac:dyDescent="0.25">
      <c r="A536" s="13">
        <v>8</v>
      </c>
      <c r="B536" t="s">
        <v>3547</v>
      </c>
      <c r="C536" t="s">
        <v>1085</v>
      </c>
      <c r="D536" t="str">
        <f t="shared" si="8"/>
        <v>8 meses</v>
      </c>
    </row>
    <row r="537" spans="1:4" x14ac:dyDescent="0.25">
      <c r="A537" s="13">
        <v>8</v>
      </c>
      <c r="B537" t="s">
        <v>3547</v>
      </c>
      <c r="C537" t="s">
        <v>1085</v>
      </c>
      <c r="D537" t="str">
        <f t="shared" si="8"/>
        <v>8 meses</v>
      </c>
    </row>
    <row r="538" spans="1:4" x14ac:dyDescent="0.25">
      <c r="A538" s="13">
        <v>8</v>
      </c>
      <c r="B538" t="s">
        <v>3547</v>
      </c>
      <c r="C538" t="s">
        <v>1085</v>
      </c>
      <c r="D538" t="str">
        <f t="shared" si="8"/>
        <v>8 meses</v>
      </c>
    </row>
    <row r="539" spans="1:4" x14ac:dyDescent="0.25">
      <c r="A539" s="13">
        <v>6</v>
      </c>
      <c r="B539" t="s">
        <v>3547</v>
      </c>
      <c r="C539" t="s">
        <v>1085</v>
      </c>
      <c r="D539" t="str">
        <f t="shared" si="8"/>
        <v>6 meses</v>
      </c>
    </row>
    <row r="540" spans="1:4" x14ac:dyDescent="0.25">
      <c r="A540" s="13">
        <v>12</v>
      </c>
      <c r="B540" t="s">
        <v>3547</v>
      </c>
      <c r="C540" t="s">
        <v>1085</v>
      </c>
      <c r="D540" t="str">
        <f t="shared" si="8"/>
        <v>12 meses</v>
      </c>
    </row>
    <row r="541" spans="1:4" x14ac:dyDescent="0.25">
      <c r="A541" s="13">
        <v>7</v>
      </c>
      <c r="B541" t="s">
        <v>3547</v>
      </c>
      <c r="C541" t="s">
        <v>1085</v>
      </c>
      <c r="D541" t="str">
        <f t="shared" si="8"/>
        <v>7 meses</v>
      </c>
    </row>
    <row r="542" spans="1:4" x14ac:dyDescent="0.25">
      <c r="A542" s="13">
        <v>7</v>
      </c>
      <c r="B542" t="s">
        <v>3547</v>
      </c>
      <c r="C542" t="s">
        <v>1085</v>
      </c>
      <c r="D542" t="str">
        <f t="shared" si="8"/>
        <v>7 meses</v>
      </c>
    </row>
    <row r="543" spans="1:4" x14ac:dyDescent="0.25">
      <c r="A543" s="13">
        <v>7</v>
      </c>
      <c r="B543" t="s">
        <v>3547</v>
      </c>
      <c r="C543" t="s">
        <v>1085</v>
      </c>
      <c r="D543" t="str">
        <f t="shared" si="8"/>
        <v>7 meses</v>
      </c>
    </row>
    <row r="544" spans="1:4" x14ac:dyDescent="0.25">
      <c r="A544" s="13">
        <v>7</v>
      </c>
      <c r="B544" t="s">
        <v>3547</v>
      </c>
      <c r="C544" t="s">
        <v>1085</v>
      </c>
      <c r="D544" t="str">
        <f t="shared" si="8"/>
        <v>7 meses</v>
      </c>
    </row>
    <row r="545" spans="1:4" x14ac:dyDescent="0.25">
      <c r="A545" s="13">
        <v>7</v>
      </c>
      <c r="B545" t="s">
        <v>3547</v>
      </c>
      <c r="C545" t="s">
        <v>1085</v>
      </c>
      <c r="D545" t="str">
        <f t="shared" si="8"/>
        <v>7 meses</v>
      </c>
    </row>
    <row r="546" spans="1:4" x14ac:dyDescent="0.25">
      <c r="A546" s="13">
        <v>7</v>
      </c>
      <c r="B546" t="s">
        <v>3547</v>
      </c>
      <c r="C546" t="s">
        <v>1085</v>
      </c>
      <c r="D546" t="str">
        <f t="shared" si="8"/>
        <v>7 meses</v>
      </c>
    </row>
    <row r="547" spans="1:4" x14ac:dyDescent="0.25">
      <c r="A547" s="13">
        <v>7</v>
      </c>
      <c r="B547" t="s">
        <v>3547</v>
      </c>
      <c r="C547" t="s">
        <v>1085</v>
      </c>
      <c r="D547" t="str">
        <f t="shared" si="8"/>
        <v>7 meses</v>
      </c>
    </row>
    <row r="548" spans="1:4" x14ac:dyDescent="0.25">
      <c r="A548" s="13">
        <v>7</v>
      </c>
      <c r="B548" t="s">
        <v>3547</v>
      </c>
      <c r="C548" t="s">
        <v>1085</v>
      </c>
      <c r="D548" t="str">
        <f t="shared" si="8"/>
        <v>7 meses</v>
      </c>
    </row>
    <row r="549" spans="1:4" x14ac:dyDescent="0.25">
      <c r="A549" s="13">
        <v>7</v>
      </c>
      <c r="B549" t="s">
        <v>3547</v>
      </c>
      <c r="C549" t="s">
        <v>1085</v>
      </c>
      <c r="D549" t="str">
        <f t="shared" si="8"/>
        <v>7 meses</v>
      </c>
    </row>
    <row r="550" spans="1:4" x14ac:dyDescent="0.25">
      <c r="A550" s="13">
        <v>7</v>
      </c>
      <c r="B550" t="s">
        <v>3547</v>
      </c>
      <c r="C550" t="s">
        <v>1085</v>
      </c>
      <c r="D550" t="str">
        <f t="shared" si="8"/>
        <v>7 meses</v>
      </c>
    </row>
    <row r="551" spans="1:4" x14ac:dyDescent="0.25">
      <c r="A551" s="13">
        <v>7</v>
      </c>
      <c r="B551" t="s">
        <v>3547</v>
      </c>
      <c r="C551" t="s">
        <v>1085</v>
      </c>
      <c r="D551" t="str">
        <f t="shared" si="8"/>
        <v>7 meses</v>
      </c>
    </row>
    <row r="552" spans="1:4" x14ac:dyDescent="0.25">
      <c r="A552" s="13">
        <v>8</v>
      </c>
      <c r="B552" t="s">
        <v>3547</v>
      </c>
      <c r="C552" t="s">
        <v>1085</v>
      </c>
      <c r="D552" t="str">
        <f t="shared" si="8"/>
        <v>8 meses</v>
      </c>
    </row>
    <row r="553" spans="1:4" x14ac:dyDescent="0.25">
      <c r="A553" s="13">
        <v>6</v>
      </c>
      <c r="B553" t="s">
        <v>3547</v>
      </c>
      <c r="C553" t="s">
        <v>1085</v>
      </c>
      <c r="D553" t="str">
        <f t="shared" si="8"/>
        <v>6 meses</v>
      </c>
    </row>
    <row r="554" spans="1:4" x14ac:dyDescent="0.25">
      <c r="A554" s="13">
        <v>6</v>
      </c>
      <c r="B554" t="s">
        <v>3547</v>
      </c>
      <c r="C554" t="s">
        <v>1085</v>
      </c>
      <c r="D554" t="str">
        <f t="shared" si="8"/>
        <v>6 meses</v>
      </c>
    </row>
    <row r="555" spans="1:4" x14ac:dyDescent="0.25">
      <c r="A555" s="13">
        <v>22</v>
      </c>
      <c r="B555" t="s">
        <v>3547</v>
      </c>
      <c r="C555" t="s">
        <v>1085</v>
      </c>
      <c r="D555" t="str">
        <f t="shared" si="8"/>
        <v>22 meses</v>
      </c>
    </row>
    <row r="556" spans="1:4" x14ac:dyDescent="0.25">
      <c r="A556" s="13">
        <v>24</v>
      </c>
      <c r="B556" t="s">
        <v>3547</v>
      </c>
      <c r="C556" t="s">
        <v>1085</v>
      </c>
      <c r="D556" t="str">
        <f t="shared" si="8"/>
        <v>24 meses</v>
      </c>
    </row>
    <row r="557" spans="1:4" x14ac:dyDescent="0.25">
      <c r="A557" s="13">
        <v>7</v>
      </c>
      <c r="B557" t="s">
        <v>3547</v>
      </c>
      <c r="C557" t="s">
        <v>1085</v>
      </c>
      <c r="D557" t="str">
        <f t="shared" si="8"/>
        <v>7 meses</v>
      </c>
    </row>
    <row r="558" spans="1:4" x14ac:dyDescent="0.25">
      <c r="A558" s="13">
        <v>8</v>
      </c>
      <c r="B558" t="s">
        <v>3547</v>
      </c>
      <c r="C558" t="s">
        <v>1085</v>
      </c>
      <c r="D558" t="str">
        <f t="shared" si="8"/>
        <v>8 meses</v>
      </c>
    </row>
    <row r="559" spans="1:4" x14ac:dyDescent="0.25">
      <c r="A559" s="13">
        <v>7</v>
      </c>
      <c r="B559" t="s">
        <v>3547</v>
      </c>
      <c r="C559" t="s">
        <v>1085</v>
      </c>
      <c r="D559" t="str">
        <f t="shared" si="8"/>
        <v>7 meses</v>
      </c>
    </row>
    <row r="560" spans="1:4" x14ac:dyDescent="0.25">
      <c r="A560" s="13">
        <v>8</v>
      </c>
      <c r="B560" t="s">
        <v>3547</v>
      </c>
      <c r="C560" t="s">
        <v>1085</v>
      </c>
      <c r="D560" t="str">
        <f t="shared" si="8"/>
        <v>8 meses</v>
      </c>
    </row>
    <row r="561" spans="1:4" x14ac:dyDescent="0.25">
      <c r="A561" s="13">
        <v>7</v>
      </c>
      <c r="B561" t="s">
        <v>3547</v>
      </c>
      <c r="C561" t="s">
        <v>1085</v>
      </c>
      <c r="D561" t="str">
        <f t="shared" si="8"/>
        <v>7 meses</v>
      </c>
    </row>
    <row r="562" spans="1:4" x14ac:dyDescent="0.25">
      <c r="A562" s="13">
        <v>8</v>
      </c>
      <c r="B562" t="s">
        <v>3547</v>
      </c>
      <c r="C562" t="s">
        <v>1085</v>
      </c>
      <c r="D562" t="str">
        <f t="shared" si="8"/>
        <v>8 meses</v>
      </c>
    </row>
    <row r="563" spans="1:4" x14ac:dyDescent="0.25">
      <c r="A563" s="13">
        <v>7</v>
      </c>
      <c r="B563" t="s">
        <v>3547</v>
      </c>
      <c r="C563" t="s">
        <v>1085</v>
      </c>
      <c r="D563" t="str">
        <f t="shared" si="8"/>
        <v>7 meses</v>
      </c>
    </row>
    <row r="564" spans="1:4" x14ac:dyDescent="0.25">
      <c r="A564" s="13">
        <v>8</v>
      </c>
      <c r="B564" t="s">
        <v>3547</v>
      </c>
      <c r="C564" t="s">
        <v>1085</v>
      </c>
      <c r="D564" t="str">
        <f t="shared" si="8"/>
        <v>8 meses</v>
      </c>
    </row>
    <row r="565" spans="1:4" x14ac:dyDescent="0.25">
      <c r="A565" s="13">
        <v>7</v>
      </c>
      <c r="B565" t="s">
        <v>3547</v>
      </c>
      <c r="C565" t="s">
        <v>1085</v>
      </c>
      <c r="D565" t="str">
        <f t="shared" si="8"/>
        <v>7 meses</v>
      </c>
    </row>
    <row r="566" spans="1:4" x14ac:dyDescent="0.25">
      <c r="A566" s="13">
        <v>8</v>
      </c>
      <c r="B566" t="s">
        <v>3547</v>
      </c>
      <c r="C566" t="s">
        <v>1085</v>
      </c>
      <c r="D566" t="str">
        <f t="shared" si="8"/>
        <v>8 meses</v>
      </c>
    </row>
    <row r="567" spans="1:4" x14ac:dyDescent="0.25">
      <c r="A567" s="13">
        <v>11</v>
      </c>
      <c r="B567" t="s">
        <v>3547</v>
      </c>
      <c r="C567" t="s">
        <v>1085</v>
      </c>
      <c r="D567" t="str">
        <f t="shared" si="8"/>
        <v>11 meses</v>
      </c>
    </row>
    <row r="568" spans="1:4" x14ac:dyDescent="0.25">
      <c r="A568" s="13">
        <v>7</v>
      </c>
      <c r="B568" t="s">
        <v>3547</v>
      </c>
      <c r="C568" t="s">
        <v>1085</v>
      </c>
      <c r="D568" t="str">
        <f t="shared" si="8"/>
        <v>7 meses</v>
      </c>
    </row>
    <row r="569" spans="1:4" x14ac:dyDescent="0.25">
      <c r="A569" s="13">
        <v>8</v>
      </c>
      <c r="B569" t="s">
        <v>3547</v>
      </c>
      <c r="C569" t="s">
        <v>1085</v>
      </c>
      <c r="D569" t="str">
        <f t="shared" si="8"/>
        <v>8 meses</v>
      </c>
    </row>
    <row r="570" spans="1:4" x14ac:dyDescent="0.25">
      <c r="A570" s="13">
        <v>11</v>
      </c>
      <c r="B570" t="s">
        <v>3547</v>
      </c>
      <c r="C570" t="s">
        <v>1085</v>
      </c>
      <c r="D570" t="str">
        <f t="shared" si="8"/>
        <v>11 meses</v>
      </c>
    </row>
    <row r="571" spans="1:4" x14ac:dyDescent="0.25">
      <c r="A571" s="13">
        <v>3</v>
      </c>
      <c r="B571" t="s">
        <v>3547</v>
      </c>
      <c r="C571" t="s">
        <v>1085</v>
      </c>
      <c r="D571" t="str">
        <f t="shared" si="8"/>
        <v>3 meses</v>
      </c>
    </row>
    <row r="572" spans="1:4" x14ac:dyDescent="0.25">
      <c r="A572" s="13">
        <v>3</v>
      </c>
      <c r="B572" t="s">
        <v>3547</v>
      </c>
      <c r="C572" t="s">
        <v>1085</v>
      </c>
      <c r="D572" t="str">
        <f t="shared" si="8"/>
        <v>3 meses</v>
      </c>
    </row>
    <row r="573" spans="1:4" x14ac:dyDescent="0.25">
      <c r="A573" s="13">
        <v>11</v>
      </c>
      <c r="B573" t="s">
        <v>3547</v>
      </c>
      <c r="C573" t="s">
        <v>1085</v>
      </c>
      <c r="D573" t="str">
        <f t="shared" si="8"/>
        <v>11 meses</v>
      </c>
    </row>
    <row r="574" spans="1:4" x14ac:dyDescent="0.25">
      <c r="A574" s="13">
        <v>12</v>
      </c>
      <c r="B574" t="s">
        <v>3547</v>
      </c>
      <c r="C574" t="s">
        <v>1085</v>
      </c>
      <c r="D574" t="str">
        <f t="shared" si="8"/>
        <v>12 meses</v>
      </c>
    </row>
    <row r="575" spans="1:4" x14ac:dyDescent="0.25">
      <c r="A575" s="13">
        <v>12</v>
      </c>
      <c r="B575" t="s">
        <v>3547</v>
      </c>
      <c r="C575" t="s">
        <v>1085</v>
      </c>
      <c r="D575" t="str">
        <f t="shared" si="8"/>
        <v>12 meses</v>
      </c>
    </row>
    <row r="576" spans="1:4" x14ac:dyDescent="0.25">
      <c r="A576" s="13">
        <v>14</v>
      </c>
      <c r="B576" t="s">
        <v>3547</v>
      </c>
      <c r="C576" t="s">
        <v>1085</v>
      </c>
      <c r="D576" t="str">
        <f t="shared" si="8"/>
        <v>14 meses</v>
      </c>
    </row>
    <row r="577" spans="1:4" x14ac:dyDescent="0.25">
      <c r="A577" s="13">
        <v>13</v>
      </c>
      <c r="B577" t="s">
        <v>3547</v>
      </c>
      <c r="C577" t="s">
        <v>1085</v>
      </c>
      <c r="D577" t="str">
        <f t="shared" si="8"/>
        <v>13 meses</v>
      </c>
    </row>
    <row r="578" spans="1:4" x14ac:dyDescent="0.25">
      <c r="A578" s="13">
        <v>16</v>
      </c>
      <c r="B578" t="s">
        <v>3547</v>
      </c>
      <c r="C578" t="s">
        <v>1085</v>
      </c>
      <c r="D578" t="str">
        <f t="shared" si="8"/>
        <v>16 meses</v>
      </c>
    </row>
    <row r="579" spans="1:4" x14ac:dyDescent="0.25">
      <c r="A579" s="13">
        <v>13</v>
      </c>
      <c r="B579" t="s">
        <v>3547</v>
      </c>
      <c r="C579" t="s">
        <v>1085</v>
      </c>
      <c r="D579" t="str">
        <f t="shared" ref="D579:D642" si="9">CONCATENATE(A579,C579,B579)</f>
        <v>13 meses</v>
      </c>
    </row>
    <row r="580" spans="1:4" x14ac:dyDescent="0.25">
      <c r="A580" s="13">
        <v>14</v>
      </c>
      <c r="B580" t="s">
        <v>3547</v>
      </c>
      <c r="C580" t="s">
        <v>1085</v>
      </c>
      <c r="D580" t="str">
        <f t="shared" si="9"/>
        <v>14 meses</v>
      </c>
    </row>
    <row r="581" spans="1:4" x14ac:dyDescent="0.25">
      <c r="A581" s="13">
        <v>14</v>
      </c>
      <c r="B581" t="s">
        <v>3547</v>
      </c>
      <c r="C581" t="s">
        <v>1085</v>
      </c>
      <c r="D581" t="str">
        <f t="shared" si="9"/>
        <v>14 meses</v>
      </c>
    </row>
    <row r="582" spans="1:4" x14ac:dyDescent="0.25">
      <c r="A582" s="13">
        <v>14</v>
      </c>
      <c r="B582" t="s">
        <v>3547</v>
      </c>
      <c r="C582" t="s">
        <v>1085</v>
      </c>
      <c r="D582" t="str">
        <f t="shared" si="9"/>
        <v>14 meses</v>
      </c>
    </row>
    <row r="583" spans="1:4" x14ac:dyDescent="0.25">
      <c r="A583" s="13">
        <v>14</v>
      </c>
      <c r="B583" t="s">
        <v>3547</v>
      </c>
      <c r="C583" t="s">
        <v>1085</v>
      </c>
      <c r="D583" t="str">
        <f t="shared" si="9"/>
        <v>14 meses</v>
      </c>
    </row>
    <row r="584" spans="1:4" x14ac:dyDescent="0.25">
      <c r="A584" s="13">
        <v>13</v>
      </c>
      <c r="B584" t="s">
        <v>3547</v>
      </c>
      <c r="C584" t="s">
        <v>1085</v>
      </c>
      <c r="D584" t="str">
        <f t="shared" si="9"/>
        <v>13 meses</v>
      </c>
    </row>
    <row r="585" spans="1:4" x14ac:dyDescent="0.25">
      <c r="A585" s="13">
        <v>13</v>
      </c>
      <c r="B585" t="s">
        <v>3547</v>
      </c>
      <c r="C585" t="s">
        <v>1085</v>
      </c>
      <c r="D585" t="str">
        <f t="shared" si="9"/>
        <v>13 meses</v>
      </c>
    </row>
    <row r="586" spans="1:4" x14ac:dyDescent="0.25">
      <c r="A586" s="13">
        <v>14</v>
      </c>
      <c r="B586" t="s">
        <v>3547</v>
      </c>
      <c r="C586" t="s">
        <v>1085</v>
      </c>
      <c r="D586" t="str">
        <f t="shared" si="9"/>
        <v>14 meses</v>
      </c>
    </row>
    <row r="587" spans="1:4" x14ac:dyDescent="0.25">
      <c r="A587" s="13">
        <v>12</v>
      </c>
      <c r="B587" t="s">
        <v>3547</v>
      </c>
      <c r="C587" t="s">
        <v>1085</v>
      </c>
      <c r="D587" t="str">
        <f t="shared" si="9"/>
        <v>12 meses</v>
      </c>
    </row>
    <row r="588" spans="1:4" x14ac:dyDescent="0.25">
      <c r="A588" s="13">
        <v>14</v>
      </c>
      <c r="B588" t="s">
        <v>3547</v>
      </c>
      <c r="C588" t="s">
        <v>1085</v>
      </c>
      <c r="D588" t="str">
        <f t="shared" si="9"/>
        <v>14 meses</v>
      </c>
    </row>
    <row r="589" spans="1:4" x14ac:dyDescent="0.25">
      <c r="A589" s="13">
        <v>6</v>
      </c>
      <c r="B589" t="s">
        <v>3547</v>
      </c>
      <c r="C589" t="s">
        <v>1085</v>
      </c>
      <c r="D589" t="str">
        <f t="shared" si="9"/>
        <v>6 meses</v>
      </c>
    </row>
    <row r="590" spans="1:4" x14ac:dyDescent="0.25">
      <c r="A590" s="13">
        <v>1</v>
      </c>
      <c r="B590" t="s">
        <v>3548</v>
      </c>
      <c r="C590" t="s">
        <v>1085</v>
      </c>
      <c r="D590" t="str">
        <f t="shared" si="9"/>
        <v>1 mes</v>
      </c>
    </row>
    <row r="591" spans="1:4" x14ac:dyDescent="0.25">
      <c r="A591" s="13">
        <v>8</v>
      </c>
      <c r="B591" t="s">
        <v>3547</v>
      </c>
      <c r="C591" t="s">
        <v>1085</v>
      </c>
      <c r="D591" t="str">
        <f t="shared" si="9"/>
        <v>8 meses</v>
      </c>
    </row>
    <row r="592" spans="1:4" x14ac:dyDescent="0.25">
      <c r="A592" s="13">
        <v>8</v>
      </c>
      <c r="B592" t="s">
        <v>3547</v>
      </c>
      <c r="C592" t="s">
        <v>1085</v>
      </c>
      <c r="D592" t="str">
        <f t="shared" si="9"/>
        <v>8 meses</v>
      </c>
    </row>
    <row r="593" spans="1:4" x14ac:dyDescent="0.25">
      <c r="A593" s="13">
        <v>8</v>
      </c>
      <c r="B593" t="s">
        <v>3547</v>
      </c>
      <c r="C593" t="s">
        <v>1085</v>
      </c>
      <c r="D593" t="str">
        <f t="shared" si="9"/>
        <v>8 meses</v>
      </c>
    </row>
    <row r="594" spans="1:4" x14ac:dyDescent="0.25">
      <c r="A594" s="13">
        <v>11</v>
      </c>
      <c r="B594" t="s">
        <v>3547</v>
      </c>
      <c r="C594" t="s">
        <v>1085</v>
      </c>
      <c r="D594" t="str">
        <f t="shared" si="9"/>
        <v>11 meses</v>
      </c>
    </row>
    <row r="595" spans="1:4" x14ac:dyDescent="0.25">
      <c r="A595" s="13">
        <v>7</v>
      </c>
      <c r="B595" t="s">
        <v>3547</v>
      </c>
      <c r="C595" t="s">
        <v>1085</v>
      </c>
      <c r="D595" t="str">
        <f t="shared" si="9"/>
        <v>7 meses</v>
      </c>
    </row>
    <row r="596" spans="1:4" x14ac:dyDescent="0.25">
      <c r="A596" s="13">
        <v>8</v>
      </c>
      <c r="B596" t="s">
        <v>3547</v>
      </c>
      <c r="C596" t="s">
        <v>1085</v>
      </c>
      <c r="D596" t="str">
        <f t="shared" si="9"/>
        <v>8 meses</v>
      </c>
    </row>
    <row r="597" spans="1:4" x14ac:dyDescent="0.25">
      <c r="A597" s="13">
        <v>12</v>
      </c>
      <c r="B597" t="s">
        <v>3547</v>
      </c>
      <c r="C597" t="s">
        <v>1085</v>
      </c>
      <c r="D597" t="str">
        <f t="shared" si="9"/>
        <v>12 meses</v>
      </c>
    </row>
    <row r="598" spans="1:4" x14ac:dyDescent="0.25">
      <c r="A598" s="13">
        <v>11</v>
      </c>
      <c r="B598" t="s">
        <v>3547</v>
      </c>
      <c r="C598" t="s">
        <v>1085</v>
      </c>
      <c r="D598" t="str">
        <f t="shared" si="9"/>
        <v>11 meses</v>
      </c>
    </row>
    <row r="599" spans="1:4" x14ac:dyDescent="0.25">
      <c r="A599" s="13">
        <v>4</v>
      </c>
      <c r="B599" t="s">
        <v>3547</v>
      </c>
      <c r="C599" t="s">
        <v>1085</v>
      </c>
      <c r="D599" t="str">
        <f t="shared" si="9"/>
        <v>4 meses</v>
      </c>
    </row>
    <row r="600" spans="1:4" x14ac:dyDescent="0.25">
      <c r="A600" s="13">
        <v>4</v>
      </c>
      <c r="B600" t="s">
        <v>3547</v>
      </c>
      <c r="C600" t="s">
        <v>1085</v>
      </c>
      <c r="D600" t="str">
        <f t="shared" si="9"/>
        <v>4 meses</v>
      </c>
    </row>
    <row r="601" spans="1:4" x14ac:dyDescent="0.25">
      <c r="A601" s="13">
        <v>4</v>
      </c>
      <c r="B601" t="s">
        <v>3547</v>
      </c>
      <c r="C601" t="s">
        <v>1085</v>
      </c>
      <c r="D601" t="str">
        <f t="shared" si="9"/>
        <v>4 meses</v>
      </c>
    </row>
    <row r="602" spans="1:4" x14ac:dyDescent="0.25">
      <c r="A602" s="13">
        <v>6</v>
      </c>
      <c r="B602" t="s">
        <v>3547</v>
      </c>
      <c r="C602" t="s">
        <v>1085</v>
      </c>
      <c r="D602" t="str">
        <f t="shared" si="9"/>
        <v>6 meses</v>
      </c>
    </row>
    <row r="603" spans="1:4" x14ac:dyDescent="0.25">
      <c r="A603" s="13">
        <v>6</v>
      </c>
      <c r="B603" t="s">
        <v>3547</v>
      </c>
      <c r="C603" t="s">
        <v>1085</v>
      </c>
      <c r="D603" t="str">
        <f t="shared" si="9"/>
        <v>6 meses</v>
      </c>
    </row>
    <row r="604" spans="1:4" x14ac:dyDescent="0.25">
      <c r="A604" s="13">
        <v>6</v>
      </c>
      <c r="B604" t="s">
        <v>3547</v>
      </c>
      <c r="C604" t="s">
        <v>1085</v>
      </c>
      <c r="D604" t="str">
        <f t="shared" si="9"/>
        <v>6 meses</v>
      </c>
    </row>
    <row r="605" spans="1:4" x14ac:dyDescent="0.25">
      <c r="A605" s="13">
        <v>6</v>
      </c>
      <c r="B605" t="s">
        <v>3547</v>
      </c>
      <c r="C605" t="s">
        <v>1085</v>
      </c>
      <c r="D605" t="str">
        <f t="shared" si="9"/>
        <v>6 meses</v>
      </c>
    </row>
    <row r="606" spans="1:4" x14ac:dyDescent="0.25">
      <c r="A606" s="13">
        <v>10</v>
      </c>
      <c r="B606" t="s">
        <v>3547</v>
      </c>
      <c r="C606" t="s">
        <v>1085</v>
      </c>
      <c r="D606" t="str">
        <f t="shared" si="9"/>
        <v>10 meses</v>
      </c>
    </row>
    <row r="607" spans="1:4" x14ac:dyDescent="0.25">
      <c r="A607" s="13">
        <v>10</v>
      </c>
      <c r="B607" t="s">
        <v>3547</v>
      </c>
      <c r="C607" t="s">
        <v>1085</v>
      </c>
      <c r="D607" t="str">
        <f t="shared" si="9"/>
        <v>10 meses</v>
      </c>
    </row>
    <row r="608" spans="1:4" x14ac:dyDescent="0.25">
      <c r="A608" s="13">
        <v>8</v>
      </c>
      <c r="B608" t="s">
        <v>3547</v>
      </c>
      <c r="C608" t="s">
        <v>1085</v>
      </c>
      <c r="D608" t="str">
        <f t="shared" si="9"/>
        <v>8 meses</v>
      </c>
    </row>
    <row r="609" spans="1:4" x14ac:dyDescent="0.25">
      <c r="A609" s="13">
        <v>5</v>
      </c>
      <c r="B609" t="s">
        <v>3547</v>
      </c>
      <c r="C609" t="s">
        <v>1085</v>
      </c>
      <c r="D609" t="str">
        <f t="shared" si="9"/>
        <v>5 meses</v>
      </c>
    </row>
    <row r="610" spans="1:4" x14ac:dyDescent="0.25">
      <c r="A610" s="13">
        <v>9</v>
      </c>
      <c r="B610" t="s">
        <v>3547</v>
      </c>
      <c r="C610" t="s">
        <v>1085</v>
      </c>
      <c r="D610" t="str">
        <f t="shared" si="9"/>
        <v>9 meses</v>
      </c>
    </row>
    <row r="611" spans="1:4" x14ac:dyDescent="0.25">
      <c r="A611" s="13">
        <v>2</v>
      </c>
      <c r="B611" t="s">
        <v>3547</v>
      </c>
      <c r="C611" t="s">
        <v>1085</v>
      </c>
      <c r="D611" t="str">
        <f t="shared" si="9"/>
        <v>2 meses</v>
      </c>
    </row>
    <row r="612" spans="1:4" x14ac:dyDescent="0.25">
      <c r="A612" s="13">
        <v>6</v>
      </c>
      <c r="B612" t="s">
        <v>3547</v>
      </c>
      <c r="C612" t="s">
        <v>1085</v>
      </c>
      <c r="D612" t="str">
        <f t="shared" si="9"/>
        <v>6 meses</v>
      </c>
    </row>
    <row r="613" spans="1:4" x14ac:dyDescent="0.25">
      <c r="A613" s="13">
        <v>6</v>
      </c>
      <c r="B613" t="s">
        <v>3547</v>
      </c>
      <c r="C613" t="s">
        <v>1085</v>
      </c>
      <c r="D613" t="str">
        <f t="shared" si="9"/>
        <v>6 meses</v>
      </c>
    </row>
    <row r="614" spans="1:4" x14ac:dyDescent="0.25">
      <c r="A614" s="13">
        <v>6</v>
      </c>
      <c r="B614" t="s">
        <v>3547</v>
      </c>
      <c r="C614" t="s">
        <v>1085</v>
      </c>
      <c r="D614" t="str">
        <f t="shared" si="9"/>
        <v>6 meses</v>
      </c>
    </row>
    <row r="615" spans="1:4" x14ac:dyDescent="0.25">
      <c r="A615" s="13">
        <v>1</v>
      </c>
      <c r="B615" t="s">
        <v>3548</v>
      </c>
      <c r="C615" t="s">
        <v>1085</v>
      </c>
      <c r="D615" t="str">
        <f t="shared" si="9"/>
        <v>1 mes</v>
      </c>
    </row>
    <row r="616" spans="1:4" x14ac:dyDescent="0.25">
      <c r="A616" s="13">
        <v>1</v>
      </c>
      <c r="B616" t="s">
        <v>3548</v>
      </c>
      <c r="C616" t="s">
        <v>1085</v>
      </c>
      <c r="D616" t="str">
        <f t="shared" si="9"/>
        <v>1 mes</v>
      </c>
    </row>
    <row r="617" spans="1:4" x14ac:dyDescent="0.25">
      <c r="A617" s="13">
        <v>2</v>
      </c>
      <c r="B617" t="s">
        <v>3547</v>
      </c>
      <c r="C617" t="s">
        <v>1085</v>
      </c>
      <c r="D617" t="str">
        <f t="shared" si="9"/>
        <v>2 meses</v>
      </c>
    </row>
    <row r="618" spans="1:4" x14ac:dyDescent="0.25">
      <c r="A618" s="13">
        <v>10</v>
      </c>
      <c r="B618" t="s">
        <v>3547</v>
      </c>
      <c r="C618" t="s">
        <v>1085</v>
      </c>
      <c r="D618" t="str">
        <f t="shared" si="9"/>
        <v>10 meses</v>
      </c>
    </row>
    <row r="619" spans="1:4" x14ac:dyDescent="0.25">
      <c r="A619" s="13">
        <v>6</v>
      </c>
      <c r="B619" t="s">
        <v>3547</v>
      </c>
      <c r="C619" t="s">
        <v>1085</v>
      </c>
      <c r="D619" t="str">
        <f t="shared" si="9"/>
        <v>6 meses</v>
      </c>
    </row>
    <row r="620" spans="1:4" x14ac:dyDescent="0.25">
      <c r="A620" s="13">
        <v>11</v>
      </c>
      <c r="B620" t="s">
        <v>3547</v>
      </c>
      <c r="C620" t="s">
        <v>1085</v>
      </c>
      <c r="D620" t="str">
        <f t="shared" si="9"/>
        <v>11 meses</v>
      </c>
    </row>
    <row r="621" spans="1:4" x14ac:dyDescent="0.25">
      <c r="A621" s="13">
        <v>14</v>
      </c>
      <c r="B621" t="s">
        <v>3547</v>
      </c>
      <c r="C621" t="s">
        <v>1085</v>
      </c>
      <c r="D621" t="str">
        <f t="shared" si="9"/>
        <v>14 meses</v>
      </c>
    </row>
    <row r="622" spans="1:4" x14ac:dyDescent="0.25">
      <c r="A622" s="13">
        <v>7</v>
      </c>
      <c r="B622" t="s">
        <v>3547</v>
      </c>
      <c r="C622" t="s">
        <v>1085</v>
      </c>
      <c r="D622" t="str">
        <f t="shared" si="9"/>
        <v>7 meses</v>
      </c>
    </row>
    <row r="623" spans="1:4" x14ac:dyDescent="0.25">
      <c r="A623" s="13">
        <v>10</v>
      </c>
      <c r="B623" t="s">
        <v>3547</v>
      </c>
      <c r="C623" t="s">
        <v>1085</v>
      </c>
      <c r="D623" t="str">
        <f t="shared" si="9"/>
        <v>10 meses</v>
      </c>
    </row>
    <row r="624" spans="1:4" x14ac:dyDescent="0.25">
      <c r="A624" s="13">
        <v>12</v>
      </c>
      <c r="B624" t="s">
        <v>3547</v>
      </c>
      <c r="C624" t="s">
        <v>1085</v>
      </c>
      <c r="D624" t="str">
        <f t="shared" si="9"/>
        <v>12 meses</v>
      </c>
    </row>
    <row r="625" spans="1:4" x14ac:dyDescent="0.25">
      <c r="A625" s="13">
        <v>6</v>
      </c>
      <c r="B625" t="s">
        <v>3547</v>
      </c>
      <c r="C625" t="s">
        <v>1085</v>
      </c>
      <c r="D625" t="str">
        <f t="shared" si="9"/>
        <v>6 meses</v>
      </c>
    </row>
    <row r="626" spans="1:4" x14ac:dyDescent="0.25">
      <c r="A626" s="13">
        <v>6</v>
      </c>
      <c r="B626" t="s">
        <v>3547</v>
      </c>
      <c r="C626" t="s">
        <v>1085</v>
      </c>
      <c r="D626" t="str">
        <f t="shared" si="9"/>
        <v>6 meses</v>
      </c>
    </row>
    <row r="627" spans="1:4" x14ac:dyDescent="0.25">
      <c r="A627" s="13">
        <v>12</v>
      </c>
      <c r="B627" t="s">
        <v>3547</v>
      </c>
      <c r="C627" t="s">
        <v>1085</v>
      </c>
      <c r="D627" t="str">
        <f t="shared" si="9"/>
        <v>12 meses</v>
      </c>
    </row>
    <row r="628" spans="1:4" x14ac:dyDescent="0.25">
      <c r="A628" s="13">
        <v>12</v>
      </c>
      <c r="B628" t="s">
        <v>3547</v>
      </c>
      <c r="C628" t="s">
        <v>1085</v>
      </c>
      <c r="D628" t="str">
        <f t="shared" si="9"/>
        <v>12 meses</v>
      </c>
    </row>
    <row r="629" spans="1:4" x14ac:dyDescent="0.25">
      <c r="A629" s="13">
        <v>12</v>
      </c>
      <c r="B629" t="s">
        <v>3547</v>
      </c>
      <c r="C629" t="s">
        <v>1085</v>
      </c>
      <c r="D629" t="str">
        <f t="shared" si="9"/>
        <v>12 meses</v>
      </c>
    </row>
    <row r="630" spans="1:4" x14ac:dyDescent="0.25">
      <c r="A630" s="13">
        <v>3</v>
      </c>
      <c r="B630" t="s">
        <v>3547</v>
      </c>
      <c r="C630" t="s">
        <v>1085</v>
      </c>
      <c r="D630" t="str">
        <f t="shared" si="9"/>
        <v>3 meses</v>
      </c>
    </row>
    <row r="631" spans="1:4" x14ac:dyDescent="0.25">
      <c r="A631" s="13">
        <v>15</v>
      </c>
      <c r="B631" t="s">
        <v>3547</v>
      </c>
      <c r="C631" t="s">
        <v>1085</v>
      </c>
      <c r="D631" t="str">
        <f t="shared" si="9"/>
        <v>15 meses</v>
      </c>
    </row>
    <row r="632" spans="1:4" x14ac:dyDescent="0.25">
      <c r="A632" s="13">
        <v>9</v>
      </c>
      <c r="B632" t="s">
        <v>3547</v>
      </c>
      <c r="C632" t="s">
        <v>1085</v>
      </c>
      <c r="D632" t="str">
        <f t="shared" si="9"/>
        <v>9 meses</v>
      </c>
    </row>
    <row r="633" spans="1:4" x14ac:dyDescent="0.25">
      <c r="A633" s="13">
        <v>8</v>
      </c>
      <c r="B633" t="s">
        <v>3547</v>
      </c>
      <c r="C633" t="s">
        <v>1085</v>
      </c>
      <c r="D633" t="str">
        <f t="shared" si="9"/>
        <v>8 meses</v>
      </c>
    </row>
    <row r="634" spans="1:4" x14ac:dyDescent="0.25">
      <c r="A634" s="13">
        <v>3</v>
      </c>
      <c r="B634" t="s">
        <v>3547</v>
      </c>
      <c r="C634" t="s">
        <v>1085</v>
      </c>
      <c r="D634" t="str">
        <f t="shared" si="9"/>
        <v>3 meses</v>
      </c>
    </row>
    <row r="635" spans="1:4" x14ac:dyDescent="0.25">
      <c r="A635" s="13">
        <v>2</v>
      </c>
      <c r="B635" t="s">
        <v>3547</v>
      </c>
      <c r="C635" t="s">
        <v>1085</v>
      </c>
      <c r="D635" t="str">
        <f t="shared" si="9"/>
        <v>2 meses</v>
      </c>
    </row>
    <row r="636" spans="1:4" x14ac:dyDescent="0.25">
      <c r="A636" s="13">
        <v>2</v>
      </c>
      <c r="B636" t="s">
        <v>3547</v>
      </c>
      <c r="C636" t="s">
        <v>1085</v>
      </c>
      <c r="D636" t="str">
        <f t="shared" si="9"/>
        <v>2 meses</v>
      </c>
    </row>
    <row r="637" spans="1:4" x14ac:dyDescent="0.25">
      <c r="A637" s="13">
        <v>2</v>
      </c>
      <c r="B637" t="s">
        <v>3547</v>
      </c>
      <c r="C637" t="s">
        <v>1085</v>
      </c>
      <c r="D637" t="str">
        <f t="shared" si="9"/>
        <v>2 meses</v>
      </c>
    </row>
    <row r="638" spans="1:4" x14ac:dyDescent="0.25">
      <c r="A638" s="13">
        <v>1</v>
      </c>
      <c r="B638" t="s">
        <v>3548</v>
      </c>
      <c r="C638" t="s">
        <v>1085</v>
      </c>
      <c r="D638" t="str">
        <f t="shared" si="9"/>
        <v>1 mes</v>
      </c>
    </row>
    <row r="639" spans="1:4" x14ac:dyDescent="0.25">
      <c r="A639" s="13">
        <v>5</v>
      </c>
      <c r="B639" t="s">
        <v>3547</v>
      </c>
      <c r="C639" t="s">
        <v>1085</v>
      </c>
      <c r="D639" t="str">
        <f t="shared" si="9"/>
        <v>5 meses</v>
      </c>
    </row>
    <row r="640" spans="1:4" x14ac:dyDescent="0.25">
      <c r="A640" s="13">
        <v>6</v>
      </c>
      <c r="B640" t="s">
        <v>3547</v>
      </c>
      <c r="C640" t="s">
        <v>1085</v>
      </c>
      <c r="D640" t="str">
        <f t="shared" si="9"/>
        <v>6 meses</v>
      </c>
    </row>
    <row r="641" spans="1:4" x14ac:dyDescent="0.25">
      <c r="A641" s="13">
        <v>5</v>
      </c>
      <c r="B641" t="s">
        <v>3547</v>
      </c>
      <c r="C641" t="s">
        <v>1085</v>
      </c>
      <c r="D641" t="str">
        <f t="shared" si="9"/>
        <v>5 meses</v>
      </c>
    </row>
    <row r="642" spans="1:4" x14ac:dyDescent="0.25">
      <c r="A642" s="13">
        <v>6</v>
      </c>
      <c r="B642" t="s">
        <v>3547</v>
      </c>
      <c r="C642" t="s">
        <v>1085</v>
      </c>
      <c r="D642" t="str">
        <f t="shared" si="9"/>
        <v>6 meses</v>
      </c>
    </row>
    <row r="643" spans="1:4" x14ac:dyDescent="0.25">
      <c r="A643" s="13">
        <v>5</v>
      </c>
      <c r="B643" t="s">
        <v>3547</v>
      </c>
      <c r="C643" t="s">
        <v>1085</v>
      </c>
      <c r="D643" t="str">
        <f t="shared" ref="D643:D706" si="10">CONCATENATE(A643,C643,B643)</f>
        <v>5 meses</v>
      </c>
    </row>
    <row r="644" spans="1:4" x14ac:dyDescent="0.25">
      <c r="A644" s="13">
        <v>6</v>
      </c>
      <c r="B644" t="s">
        <v>3547</v>
      </c>
      <c r="C644" t="s">
        <v>1085</v>
      </c>
      <c r="D644" t="str">
        <f t="shared" si="10"/>
        <v>6 meses</v>
      </c>
    </row>
    <row r="645" spans="1:4" x14ac:dyDescent="0.25">
      <c r="A645" s="13">
        <v>5</v>
      </c>
      <c r="B645" t="s">
        <v>3547</v>
      </c>
      <c r="C645" t="s">
        <v>1085</v>
      </c>
      <c r="D645" t="str">
        <f t="shared" si="10"/>
        <v>5 meses</v>
      </c>
    </row>
    <row r="646" spans="1:4" x14ac:dyDescent="0.25">
      <c r="A646" s="13">
        <v>6</v>
      </c>
      <c r="B646" t="s">
        <v>3547</v>
      </c>
      <c r="C646" t="s">
        <v>1085</v>
      </c>
      <c r="D646" t="str">
        <f t="shared" si="10"/>
        <v>6 meses</v>
      </c>
    </row>
    <row r="647" spans="1:4" x14ac:dyDescent="0.25">
      <c r="A647" s="13">
        <v>5</v>
      </c>
      <c r="B647" t="s">
        <v>3547</v>
      </c>
      <c r="C647" t="s">
        <v>1085</v>
      </c>
      <c r="D647" t="str">
        <f t="shared" si="10"/>
        <v>5 meses</v>
      </c>
    </row>
    <row r="648" spans="1:4" x14ac:dyDescent="0.25">
      <c r="A648" s="13">
        <v>6</v>
      </c>
      <c r="B648" t="s">
        <v>3547</v>
      </c>
      <c r="C648" t="s">
        <v>1085</v>
      </c>
      <c r="D648" t="str">
        <f t="shared" si="10"/>
        <v>6 meses</v>
      </c>
    </row>
    <row r="649" spans="1:4" x14ac:dyDescent="0.25">
      <c r="A649" s="13">
        <v>5</v>
      </c>
      <c r="B649" t="s">
        <v>3547</v>
      </c>
      <c r="C649" t="s">
        <v>1085</v>
      </c>
      <c r="D649" t="str">
        <f t="shared" si="10"/>
        <v>5 meses</v>
      </c>
    </row>
    <row r="650" spans="1:4" x14ac:dyDescent="0.25">
      <c r="A650" s="13">
        <v>6</v>
      </c>
      <c r="B650" t="s">
        <v>3547</v>
      </c>
      <c r="C650" t="s">
        <v>1085</v>
      </c>
      <c r="D650" t="str">
        <f t="shared" si="10"/>
        <v>6 meses</v>
      </c>
    </row>
    <row r="651" spans="1:4" x14ac:dyDescent="0.25">
      <c r="A651" s="13">
        <v>5</v>
      </c>
      <c r="B651" t="s">
        <v>3547</v>
      </c>
      <c r="C651" t="s">
        <v>1085</v>
      </c>
      <c r="D651" t="str">
        <f t="shared" si="10"/>
        <v>5 meses</v>
      </c>
    </row>
    <row r="652" spans="1:4" x14ac:dyDescent="0.25">
      <c r="A652" s="13">
        <v>6</v>
      </c>
      <c r="B652" t="s">
        <v>3547</v>
      </c>
      <c r="C652" t="s">
        <v>1085</v>
      </c>
      <c r="D652" t="str">
        <f t="shared" si="10"/>
        <v>6 meses</v>
      </c>
    </row>
    <row r="653" spans="1:4" x14ac:dyDescent="0.25">
      <c r="A653" s="13">
        <v>5</v>
      </c>
      <c r="B653" t="s">
        <v>3547</v>
      </c>
      <c r="C653" t="s">
        <v>1085</v>
      </c>
      <c r="D653" t="str">
        <f t="shared" si="10"/>
        <v>5 meses</v>
      </c>
    </row>
    <row r="654" spans="1:4" x14ac:dyDescent="0.25">
      <c r="A654" s="13">
        <v>6</v>
      </c>
      <c r="B654" t="s">
        <v>3547</v>
      </c>
      <c r="C654" t="s">
        <v>1085</v>
      </c>
      <c r="D654" t="str">
        <f t="shared" si="10"/>
        <v>6 meses</v>
      </c>
    </row>
    <row r="655" spans="1:4" x14ac:dyDescent="0.25">
      <c r="A655" s="13">
        <v>5</v>
      </c>
      <c r="B655" t="s">
        <v>3547</v>
      </c>
      <c r="C655" t="s">
        <v>1085</v>
      </c>
      <c r="D655" t="str">
        <f t="shared" si="10"/>
        <v>5 meses</v>
      </c>
    </row>
    <row r="656" spans="1:4" x14ac:dyDescent="0.25">
      <c r="A656" s="13">
        <v>6</v>
      </c>
      <c r="B656" t="s">
        <v>3547</v>
      </c>
      <c r="C656" t="s">
        <v>1085</v>
      </c>
      <c r="D656" t="str">
        <f t="shared" si="10"/>
        <v>6 meses</v>
      </c>
    </row>
    <row r="657" spans="1:4" x14ac:dyDescent="0.25">
      <c r="A657" s="13">
        <v>13</v>
      </c>
      <c r="B657" t="s">
        <v>3547</v>
      </c>
      <c r="C657" t="s">
        <v>1085</v>
      </c>
      <c r="D657" t="str">
        <f t="shared" si="10"/>
        <v>13 meses</v>
      </c>
    </row>
    <row r="658" spans="1:4" x14ac:dyDescent="0.25">
      <c r="A658" s="13">
        <v>13</v>
      </c>
      <c r="B658" t="s">
        <v>3547</v>
      </c>
      <c r="C658" t="s">
        <v>1085</v>
      </c>
      <c r="D658" t="str">
        <f t="shared" si="10"/>
        <v>13 meses</v>
      </c>
    </row>
    <row r="659" spans="1:4" x14ac:dyDescent="0.25">
      <c r="A659" s="13">
        <v>6</v>
      </c>
      <c r="B659" t="s">
        <v>3547</v>
      </c>
      <c r="C659" t="s">
        <v>1085</v>
      </c>
      <c r="D659" t="str">
        <f t="shared" si="10"/>
        <v>6 meses</v>
      </c>
    </row>
    <row r="660" spans="1:4" x14ac:dyDescent="0.25">
      <c r="A660" s="13">
        <v>6</v>
      </c>
      <c r="B660" t="s">
        <v>3547</v>
      </c>
      <c r="C660" t="s">
        <v>1085</v>
      </c>
      <c r="D660" t="str">
        <f t="shared" si="10"/>
        <v>6 meses</v>
      </c>
    </row>
    <row r="661" spans="1:4" x14ac:dyDescent="0.25">
      <c r="A661" s="13">
        <v>6</v>
      </c>
      <c r="B661" t="s">
        <v>3547</v>
      </c>
      <c r="C661" t="s">
        <v>1085</v>
      </c>
      <c r="D661" t="str">
        <f t="shared" si="10"/>
        <v>6 meses</v>
      </c>
    </row>
    <row r="662" spans="1:4" x14ac:dyDescent="0.25">
      <c r="A662" s="13">
        <v>6</v>
      </c>
      <c r="B662" t="s">
        <v>3547</v>
      </c>
      <c r="C662" t="s">
        <v>1085</v>
      </c>
      <c r="D662" t="str">
        <f t="shared" si="10"/>
        <v>6 meses</v>
      </c>
    </row>
    <row r="663" spans="1:4" x14ac:dyDescent="0.25">
      <c r="A663" s="13">
        <v>6</v>
      </c>
      <c r="B663" t="s">
        <v>3547</v>
      </c>
      <c r="C663" t="s">
        <v>1085</v>
      </c>
      <c r="D663" t="str">
        <f t="shared" si="10"/>
        <v>6 meses</v>
      </c>
    </row>
    <row r="664" spans="1:4" x14ac:dyDescent="0.25">
      <c r="A664" s="13">
        <v>6</v>
      </c>
      <c r="B664" t="s">
        <v>3547</v>
      </c>
      <c r="C664" t="s">
        <v>1085</v>
      </c>
      <c r="D664" t="str">
        <f t="shared" si="10"/>
        <v>6 meses</v>
      </c>
    </row>
    <row r="665" spans="1:4" x14ac:dyDescent="0.25">
      <c r="A665" s="13">
        <v>6</v>
      </c>
      <c r="B665" t="s">
        <v>3547</v>
      </c>
      <c r="C665" t="s">
        <v>1085</v>
      </c>
      <c r="D665" t="str">
        <f t="shared" si="10"/>
        <v>6 meses</v>
      </c>
    </row>
    <row r="666" spans="1:4" x14ac:dyDescent="0.25">
      <c r="A666" s="13">
        <v>6</v>
      </c>
      <c r="B666" t="s">
        <v>3547</v>
      </c>
      <c r="C666" t="s">
        <v>1085</v>
      </c>
      <c r="D666" t="str">
        <f t="shared" si="10"/>
        <v>6 meses</v>
      </c>
    </row>
    <row r="667" spans="1:4" x14ac:dyDescent="0.25">
      <c r="A667" s="13">
        <v>6</v>
      </c>
      <c r="B667" t="s">
        <v>3547</v>
      </c>
      <c r="C667" t="s">
        <v>1085</v>
      </c>
      <c r="D667" t="str">
        <f t="shared" si="10"/>
        <v>6 meses</v>
      </c>
    </row>
    <row r="668" spans="1:4" x14ac:dyDescent="0.25">
      <c r="A668" s="13">
        <v>6</v>
      </c>
      <c r="B668" t="s">
        <v>3547</v>
      </c>
      <c r="C668" t="s">
        <v>1085</v>
      </c>
      <c r="D668" t="str">
        <f t="shared" si="10"/>
        <v>6 meses</v>
      </c>
    </row>
    <row r="669" spans="1:4" x14ac:dyDescent="0.25">
      <c r="A669" s="13">
        <v>6</v>
      </c>
      <c r="B669" t="s">
        <v>3547</v>
      </c>
      <c r="C669" t="s">
        <v>1085</v>
      </c>
      <c r="D669" t="str">
        <f t="shared" si="10"/>
        <v>6 meses</v>
      </c>
    </row>
    <row r="670" spans="1:4" x14ac:dyDescent="0.25">
      <c r="A670" s="13">
        <v>6</v>
      </c>
      <c r="B670" t="s">
        <v>3547</v>
      </c>
      <c r="C670" t="s">
        <v>1085</v>
      </c>
      <c r="D670" t="str">
        <f t="shared" si="10"/>
        <v>6 meses</v>
      </c>
    </row>
    <row r="671" spans="1:4" x14ac:dyDescent="0.25">
      <c r="A671" s="13">
        <v>6</v>
      </c>
      <c r="B671" t="s">
        <v>3547</v>
      </c>
      <c r="C671" t="s">
        <v>1085</v>
      </c>
      <c r="D671" t="str">
        <f t="shared" si="10"/>
        <v>6 meses</v>
      </c>
    </row>
    <row r="672" spans="1:4" x14ac:dyDescent="0.25">
      <c r="A672" s="13">
        <v>6</v>
      </c>
      <c r="B672" t="s">
        <v>3547</v>
      </c>
      <c r="C672" t="s">
        <v>1085</v>
      </c>
      <c r="D672" t="str">
        <f t="shared" si="10"/>
        <v>6 meses</v>
      </c>
    </row>
    <row r="673" spans="1:4" x14ac:dyDescent="0.25">
      <c r="A673" s="13">
        <v>6</v>
      </c>
      <c r="B673" t="s">
        <v>3547</v>
      </c>
      <c r="C673" t="s">
        <v>1085</v>
      </c>
      <c r="D673" t="str">
        <f t="shared" si="10"/>
        <v>6 meses</v>
      </c>
    </row>
    <row r="674" spans="1:4" x14ac:dyDescent="0.25">
      <c r="A674" s="13">
        <v>6</v>
      </c>
      <c r="B674" t="s">
        <v>3547</v>
      </c>
      <c r="C674" t="s">
        <v>1085</v>
      </c>
      <c r="D674" t="str">
        <f t="shared" si="10"/>
        <v>6 meses</v>
      </c>
    </row>
    <row r="675" spans="1:4" x14ac:dyDescent="0.25">
      <c r="A675" s="13">
        <v>6</v>
      </c>
      <c r="B675" t="s">
        <v>3547</v>
      </c>
      <c r="C675" t="s">
        <v>1085</v>
      </c>
      <c r="D675" t="str">
        <f t="shared" si="10"/>
        <v>6 meses</v>
      </c>
    </row>
    <row r="676" spans="1:4" x14ac:dyDescent="0.25">
      <c r="A676" s="13">
        <v>6</v>
      </c>
      <c r="B676" t="s">
        <v>3547</v>
      </c>
      <c r="C676" t="s">
        <v>1085</v>
      </c>
      <c r="D676" t="str">
        <f t="shared" si="10"/>
        <v>6 meses</v>
      </c>
    </row>
    <row r="677" spans="1:4" x14ac:dyDescent="0.25">
      <c r="A677" s="13">
        <v>6</v>
      </c>
      <c r="B677" t="s">
        <v>3547</v>
      </c>
      <c r="C677" t="s">
        <v>1085</v>
      </c>
      <c r="D677" t="str">
        <f t="shared" si="10"/>
        <v>6 meses</v>
      </c>
    </row>
    <row r="678" spans="1:4" x14ac:dyDescent="0.25">
      <c r="A678" s="13">
        <v>6</v>
      </c>
      <c r="B678" t="s">
        <v>3547</v>
      </c>
      <c r="C678" t="s">
        <v>1085</v>
      </c>
      <c r="D678" t="str">
        <f t="shared" si="10"/>
        <v>6 meses</v>
      </c>
    </row>
    <row r="679" spans="1:4" x14ac:dyDescent="0.25">
      <c r="A679" s="13">
        <v>6</v>
      </c>
      <c r="B679" t="s">
        <v>3547</v>
      </c>
      <c r="C679" t="s">
        <v>1085</v>
      </c>
      <c r="D679" t="str">
        <f t="shared" si="10"/>
        <v>6 meses</v>
      </c>
    </row>
    <row r="680" spans="1:4" x14ac:dyDescent="0.25">
      <c r="A680" s="13">
        <v>6</v>
      </c>
      <c r="B680" t="s">
        <v>3547</v>
      </c>
      <c r="C680" t="s">
        <v>1085</v>
      </c>
      <c r="D680" t="str">
        <f t="shared" si="10"/>
        <v>6 meses</v>
      </c>
    </row>
    <row r="681" spans="1:4" x14ac:dyDescent="0.25">
      <c r="A681" s="13">
        <v>6</v>
      </c>
      <c r="B681" t="s">
        <v>3547</v>
      </c>
      <c r="C681" t="s">
        <v>1085</v>
      </c>
      <c r="D681" t="str">
        <f t="shared" si="10"/>
        <v>6 meses</v>
      </c>
    </row>
    <row r="682" spans="1:4" x14ac:dyDescent="0.25">
      <c r="A682" s="13">
        <v>6</v>
      </c>
      <c r="B682" t="s">
        <v>3547</v>
      </c>
      <c r="C682" t="s">
        <v>1085</v>
      </c>
      <c r="D682" t="str">
        <f t="shared" si="10"/>
        <v>6 meses</v>
      </c>
    </row>
    <row r="683" spans="1:4" x14ac:dyDescent="0.25">
      <c r="A683" s="13">
        <v>6</v>
      </c>
      <c r="B683" t="s">
        <v>3547</v>
      </c>
      <c r="C683" t="s">
        <v>1085</v>
      </c>
      <c r="D683" t="str">
        <f t="shared" si="10"/>
        <v>6 meses</v>
      </c>
    </row>
    <row r="684" spans="1:4" x14ac:dyDescent="0.25">
      <c r="A684" s="13">
        <v>6</v>
      </c>
      <c r="B684" t="s">
        <v>3547</v>
      </c>
      <c r="C684" t="s">
        <v>1085</v>
      </c>
      <c r="D684" t="str">
        <f t="shared" si="10"/>
        <v>6 meses</v>
      </c>
    </row>
    <row r="685" spans="1:4" x14ac:dyDescent="0.25">
      <c r="A685" s="13">
        <v>6</v>
      </c>
      <c r="B685" t="s">
        <v>3547</v>
      </c>
      <c r="C685" t="s">
        <v>1085</v>
      </c>
      <c r="D685" t="str">
        <f t="shared" si="10"/>
        <v>6 meses</v>
      </c>
    </row>
    <row r="686" spans="1:4" x14ac:dyDescent="0.25">
      <c r="A686" s="13">
        <v>6</v>
      </c>
      <c r="B686" t="s">
        <v>3547</v>
      </c>
      <c r="C686" t="s">
        <v>1085</v>
      </c>
      <c r="D686" t="str">
        <f t="shared" si="10"/>
        <v>6 meses</v>
      </c>
    </row>
    <row r="687" spans="1:4" x14ac:dyDescent="0.25">
      <c r="A687" s="13">
        <v>6</v>
      </c>
      <c r="B687" t="s">
        <v>3547</v>
      </c>
      <c r="C687" t="s">
        <v>1085</v>
      </c>
      <c r="D687" t="str">
        <f t="shared" si="10"/>
        <v>6 meses</v>
      </c>
    </row>
    <row r="688" spans="1:4" x14ac:dyDescent="0.25">
      <c r="A688" s="13">
        <v>3</v>
      </c>
      <c r="B688" t="s">
        <v>3547</v>
      </c>
      <c r="C688" t="s">
        <v>1085</v>
      </c>
      <c r="D688" t="str">
        <f t="shared" si="10"/>
        <v>3 meses</v>
      </c>
    </row>
    <row r="689" spans="1:4" x14ac:dyDescent="0.25">
      <c r="A689" s="13">
        <v>3</v>
      </c>
      <c r="B689" t="s">
        <v>3547</v>
      </c>
      <c r="C689" t="s">
        <v>1085</v>
      </c>
      <c r="D689" t="str">
        <f t="shared" si="10"/>
        <v>3 meses</v>
      </c>
    </row>
    <row r="690" spans="1:4" x14ac:dyDescent="0.25">
      <c r="A690" s="13">
        <v>3</v>
      </c>
      <c r="B690" t="s">
        <v>3547</v>
      </c>
      <c r="C690" t="s">
        <v>1085</v>
      </c>
      <c r="D690" t="str">
        <f t="shared" si="10"/>
        <v>3 meses</v>
      </c>
    </row>
    <row r="691" spans="1:4" x14ac:dyDescent="0.25">
      <c r="A691" s="13">
        <v>3</v>
      </c>
      <c r="B691" t="s">
        <v>3547</v>
      </c>
      <c r="C691" t="s">
        <v>1085</v>
      </c>
      <c r="D691" t="str">
        <f t="shared" si="10"/>
        <v>3 meses</v>
      </c>
    </row>
    <row r="692" spans="1:4" x14ac:dyDescent="0.25">
      <c r="A692" s="13">
        <v>3</v>
      </c>
      <c r="B692" t="s">
        <v>3547</v>
      </c>
      <c r="C692" t="s">
        <v>1085</v>
      </c>
      <c r="D692" t="str">
        <f t="shared" si="10"/>
        <v>3 meses</v>
      </c>
    </row>
    <row r="693" spans="1:4" x14ac:dyDescent="0.25">
      <c r="A693" s="13">
        <v>3</v>
      </c>
      <c r="B693" t="s">
        <v>3547</v>
      </c>
      <c r="C693" t="s">
        <v>1085</v>
      </c>
      <c r="D693" t="str">
        <f t="shared" si="10"/>
        <v>3 meses</v>
      </c>
    </row>
    <row r="694" spans="1:4" x14ac:dyDescent="0.25">
      <c r="A694" s="13">
        <v>3</v>
      </c>
      <c r="B694" t="s">
        <v>3547</v>
      </c>
      <c r="C694" t="s">
        <v>1085</v>
      </c>
      <c r="D694" t="str">
        <f t="shared" si="10"/>
        <v>3 meses</v>
      </c>
    </row>
    <row r="695" spans="1:4" x14ac:dyDescent="0.25">
      <c r="A695" s="13">
        <v>3</v>
      </c>
      <c r="B695" t="s">
        <v>3547</v>
      </c>
      <c r="C695" t="s">
        <v>1085</v>
      </c>
      <c r="D695" t="str">
        <f t="shared" si="10"/>
        <v>3 meses</v>
      </c>
    </row>
    <row r="696" spans="1:4" x14ac:dyDescent="0.25">
      <c r="A696" s="13">
        <v>3</v>
      </c>
      <c r="B696" t="s">
        <v>3547</v>
      </c>
      <c r="C696" t="s">
        <v>1085</v>
      </c>
      <c r="D696" t="str">
        <f t="shared" si="10"/>
        <v>3 meses</v>
      </c>
    </row>
    <row r="697" spans="1:4" x14ac:dyDescent="0.25">
      <c r="A697" s="13">
        <v>3</v>
      </c>
      <c r="B697" t="s">
        <v>3547</v>
      </c>
      <c r="C697" t="s">
        <v>1085</v>
      </c>
      <c r="D697" t="str">
        <f t="shared" si="10"/>
        <v>3 meses</v>
      </c>
    </row>
    <row r="698" spans="1:4" x14ac:dyDescent="0.25">
      <c r="A698" s="13">
        <v>3</v>
      </c>
      <c r="B698" t="s">
        <v>3547</v>
      </c>
      <c r="C698" t="s">
        <v>1085</v>
      </c>
      <c r="D698" t="str">
        <f t="shared" si="10"/>
        <v>3 meses</v>
      </c>
    </row>
    <row r="699" spans="1:4" x14ac:dyDescent="0.25">
      <c r="A699" s="13">
        <v>3</v>
      </c>
      <c r="B699" t="s">
        <v>3547</v>
      </c>
      <c r="C699" t="s">
        <v>1085</v>
      </c>
      <c r="D699" t="str">
        <f t="shared" si="10"/>
        <v>3 meses</v>
      </c>
    </row>
    <row r="700" spans="1:4" x14ac:dyDescent="0.25">
      <c r="A700" s="13">
        <v>3</v>
      </c>
      <c r="B700" t="s">
        <v>3547</v>
      </c>
      <c r="C700" t="s">
        <v>1085</v>
      </c>
      <c r="D700" t="str">
        <f t="shared" si="10"/>
        <v>3 meses</v>
      </c>
    </row>
    <row r="701" spans="1:4" x14ac:dyDescent="0.25">
      <c r="A701" s="13">
        <v>3</v>
      </c>
      <c r="B701" t="s">
        <v>3547</v>
      </c>
      <c r="C701" t="s">
        <v>1085</v>
      </c>
      <c r="D701" t="str">
        <f t="shared" si="10"/>
        <v>3 meses</v>
      </c>
    </row>
    <row r="702" spans="1:4" x14ac:dyDescent="0.25">
      <c r="A702" s="13">
        <v>3</v>
      </c>
      <c r="B702" t="s">
        <v>3547</v>
      </c>
      <c r="C702" t="s">
        <v>1085</v>
      </c>
      <c r="D702" t="str">
        <f t="shared" si="10"/>
        <v>3 meses</v>
      </c>
    </row>
    <row r="703" spans="1:4" x14ac:dyDescent="0.25">
      <c r="A703" s="13">
        <v>3</v>
      </c>
      <c r="B703" t="s">
        <v>3547</v>
      </c>
      <c r="C703" t="s">
        <v>1085</v>
      </c>
      <c r="D703" t="str">
        <f t="shared" si="10"/>
        <v>3 meses</v>
      </c>
    </row>
    <row r="704" spans="1:4" x14ac:dyDescent="0.25">
      <c r="A704" s="13">
        <v>3</v>
      </c>
      <c r="B704" t="s">
        <v>3547</v>
      </c>
      <c r="C704" t="s">
        <v>1085</v>
      </c>
      <c r="D704" t="str">
        <f t="shared" si="10"/>
        <v>3 meses</v>
      </c>
    </row>
    <row r="705" spans="1:4" x14ac:dyDescent="0.25">
      <c r="A705" s="13">
        <v>3</v>
      </c>
      <c r="B705" t="s">
        <v>3547</v>
      </c>
      <c r="C705" t="s">
        <v>1085</v>
      </c>
      <c r="D705" t="str">
        <f t="shared" si="10"/>
        <v>3 meses</v>
      </c>
    </row>
    <row r="706" spans="1:4" x14ac:dyDescent="0.25">
      <c r="A706" s="13">
        <v>3</v>
      </c>
      <c r="B706" t="s">
        <v>3547</v>
      </c>
      <c r="C706" t="s">
        <v>1085</v>
      </c>
      <c r="D706" t="str">
        <f t="shared" si="10"/>
        <v>3 meses</v>
      </c>
    </row>
    <row r="707" spans="1:4" x14ac:dyDescent="0.25">
      <c r="A707" s="13">
        <v>3</v>
      </c>
      <c r="B707" t="s">
        <v>3547</v>
      </c>
      <c r="C707" t="s">
        <v>1085</v>
      </c>
      <c r="D707" t="str">
        <f t="shared" ref="D707:D770" si="11">CONCATENATE(A707,C707,B707)</f>
        <v>3 meses</v>
      </c>
    </row>
    <row r="708" spans="1:4" x14ac:dyDescent="0.25">
      <c r="A708" s="13">
        <v>3</v>
      </c>
      <c r="B708" t="s">
        <v>3547</v>
      </c>
      <c r="C708" t="s">
        <v>1085</v>
      </c>
      <c r="D708" t="str">
        <f t="shared" si="11"/>
        <v>3 meses</v>
      </c>
    </row>
    <row r="709" spans="1:4" x14ac:dyDescent="0.25">
      <c r="A709" s="13">
        <v>3</v>
      </c>
      <c r="B709" t="s">
        <v>3547</v>
      </c>
      <c r="C709" t="s">
        <v>1085</v>
      </c>
      <c r="D709" t="str">
        <f t="shared" si="11"/>
        <v>3 meses</v>
      </c>
    </row>
    <row r="710" spans="1:4" x14ac:dyDescent="0.25">
      <c r="A710" s="13">
        <v>3</v>
      </c>
      <c r="B710" t="s">
        <v>3547</v>
      </c>
      <c r="C710" t="s">
        <v>1085</v>
      </c>
      <c r="D710" t="str">
        <f t="shared" si="11"/>
        <v>3 meses</v>
      </c>
    </row>
    <row r="711" spans="1:4" x14ac:dyDescent="0.25">
      <c r="A711" s="13">
        <v>3</v>
      </c>
      <c r="B711" t="s">
        <v>3547</v>
      </c>
      <c r="C711" t="s">
        <v>1085</v>
      </c>
      <c r="D711" t="str">
        <f t="shared" si="11"/>
        <v>3 meses</v>
      </c>
    </row>
    <row r="712" spans="1:4" x14ac:dyDescent="0.25">
      <c r="A712" s="13">
        <v>3</v>
      </c>
      <c r="B712" t="s">
        <v>3547</v>
      </c>
      <c r="C712" t="s">
        <v>1085</v>
      </c>
      <c r="D712" t="str">
        <f t="shared" si="11"/>
        <v>3 meses</v>
      </c>
    </row>
    <row r="713" spans="1:4" x14ac:dyDescent="0.25">
      <c r="A713" s="13">
        <v>3</v>
      </c>
      <c r="B713" t="s">
        <v>3547</v>
      </c>
      <c r="C713" t="s">
        <v>1085</v>
      </c>
      <c r="D713" t="str">
        <f t="shared" si="11"/>
        <v>3 meses</v>
      </c>
    </row>
    <row r="714" spans="1:4" x14ac:dyDescent="0.25">
      <c r="A714" s="13">
        <v>3</v>
      </c>
      <c r="B714" t="s">
        <v>3547</v>
      </c>
      <c r="C714" t="s">
        <v>1085</v>
      </c>
      <c r="D714" t="str">
        <f t="shared" si="11"/>
        <v>3 meses</v>
      </c>
    </row>
    <row r="715" spans="1:4" x14ac:dyDescent="0.25">
      <c r="A715" s="13">
        <v>3</v>
      </c>
      <c r="B715" t="s">
        <v>3547</v>
      </c>
      <c r="C715" t="s">
        <v>1085</v>
      </c>
      <c r="D715" t="str">
        <f t="shared" si="11"/>
        <v>3 meses</v>
      </c>
    </row>
    <row r="716" spans="1:4" x14ac:dyDescent="0.25">
      <c r="A716" s="13">
        <v>3</v>
      </c>
      <c r="B716" t="s">
        <v>3547</v>
      </c>
      <c r="C716" t="s">
        <v>1085</v>
      </c>
      <c r="D716" t="str">
        <f t="shared" si="11"/>
        <v>3 meses</v>
      </c>
    </row>
    <row r="717" spans="1:4" x14ac:dyDescent="0.25">
      <c r="A717" s="13">
        <v>3</v>
      </c>
      <c r="B717" t="s">
        <v>3547</v>
      </c>
      <c r="C717" t="s">
        <v>1085</v>
      </c>
      <c r="D717" t="str">
        <f t="shared" si="11"/>
        <v>3 meses</v>
      </c>
    </row>
    <row r="718" spans="1:4" x14ac:dyDescent="0.25">
      <c r="A718" s="13">
        <v>3</v>
      </c>
      <c r="B718" t="s">
        <v>3547</v>
      </c>
      <c r="C718" t="s">
        <v>1085</v>
      </c>
      <c r="D718" t="str">
        <f t="shared" si="11"/>
        <v>3 meses</v>
      </c>
    </row>
    <row r="719" spans="1:4" x14ac:dyDescent="0.25">
      <c r="A719" s="13">
        <v>3</v>
      </c>
      <c r="B719" t="s">
        <v>3547</v>
      </c>
      <c r="C719" t="s">
        <v>1085</v>
      </c>
      <c r="D719" t="str">
        <f t="shared" si="11"/>
        <v>3 meses</v>
      </c>
    </row>
    <row r="720" spans="1:4" x14ac:dyDescent="0.25">
      <c r="A720" s="13">
        <v>3</v>
      </c>
      <c r="B720" t="s">
        <v>3547</v>
      </c>
      <c r="C720" t="s">
        <v>1085</v>
      </c>
      <c r="D720" t="str">
        <f t="shared" si="11"/>
        <v>3 meses</v>
      </c>
    </row>
    <row r="721" spans="1:4" x14ac:dyDescent="0.25">
      <c r="A721" s="13">
        <v>3</v>
      </c>
      <c r="B721" t="s">
        <v>3547</v>
      </c>
      <c r="C721" t="s">
        <v>1085</v>
      </c>
      <c r="D721" t="str">
        <f t="shared" si="11"/>
        <v>3 meses</v>
      </c>
    </row>
    <row r="722" spans="1:4" x14ac:dyDescent="0.25">
      <c r="A722" s="13">
        <v>3</v>
      </c>
      <c r="B722" t="s">
        <v>3547</v>
      </c>
      <c r="C722" t="s">
        <v>1085</v>
      </c>
      <c r="D722" t="str">
        <f t="shared" si="11"/>
        <v>3 meses</v>
      </c>
    </row>
    <row r="723" spans="1:4" x14ac:dyDescent="0.25">
      <c r="A723" s="13">
        <v>3</v>
      </c>
      <c r="B723" t="s">
        <v>3547</v>
      </c>
      <c r="C723" t="s">
        <v>1085</v>
      </c>
      <c r="D723" t="str">
        <f t="shared" si="11"/>
        <v>3 meses</v>
      </c>
    </row>
    <row r="724" spans="1:4" x14ac:dyDescent="0.25">
      <c r="A724" s="13">
        <v>3</v>
      </c>
      <c r="B724" t="s">
        <v>3547</v>
      </c>
      <c r="C724" t="s">
        <v>1085</v>
      </c>
      <c r="D724" t="str">
        <f t="shared" si="11"/>
        <v>3 meses</v>
      </c>
    </row>
    <row r="725" spans="1:4" x14ac:dyDescent="0.25">
      <c r="A725" s="13">
        <v>3</v>
      </c>
      <c r="B725" t="s">
        <v>3547</v>
      </c>
      <c r="C725" t="s">
        <v>1085</v>
      </c>
      <c r="D725" t="str">
        <f t="shared" si="11"/>
        <v>3 meses</v>
      </c>
    </row>
    <row r="726" spans="1:4" x14ac:dyDescent="0.25">
      <c r="A726" s="13">
        <v>3</v>
      </c>
      <c r="B726" t="s">
        <v>3547</v>
      </c>
      <c r="C726" t="s">
        <v>1085</v>
      </c>
      <c r="D726" t="str">
        <f t="shared" si="11"/>
        <v>3 meses</v>
      </c>
    </row>
    <row r="727" spans="1:4" x14ac:dyDescent="0.25">
      <c r="A727" s="13">
        <v>3</v>
      </c>
      <c r="B727" t="s">
        <v>3547</v>
      </c>
      <c r="C727" t="s">
        <v>1085</v>
      </c>
      <c r="D727" t="str">
        <f t="shared" si="11"/>
        <v>3 meses</v>
      </c>
    </row>
    <row r="728" spans="1:4" x14ac:dyDescent="0.25">
      <c r="A728" s="13">
        <v>3</v>
      </c>
      <c r="B728" t="s">
        <v>3547</v>
      </c>
      <c r="C728" t="s">
        <v>1085</v>
      </c>
      <c r="D728" t="str">
        <f t="shared" si="11"/>
        <v>3 meses</v>
      </c>
    </row>
    <row r="729" spans="1:4" x14ac:dyDescent="0.25">
      <c r="A729" s="13">
        <v>3</v>
      </c>
      <c r="B729" t="s">
        <v>3547</v>
      </c>
      <c r="C729" t="s">
        <v>1085</v>
      </c>
      <c r="D729" t="str">
        <f t="shared" si="11"/>
        <v>3 meses</v>
      </c>
    </row>
    <row r="730" spans="1:4" x14ac:dyDescent="0.25">
      <c r="A730" s="13">
        <v>3</v>
      </c>
      <c r="B730" t="s">
        <v>3547</v>
      </c>
      <c r="C730" t="s">
        <v>1085</v>
      </c>
      <c r="D730" t="str">
        <f t="shared" si="11"/>
        <v>3 meses</v>
      </c>
    </row>
    <row r="731" spans="1:4" x14ac:dyDescent="0.25">
      <c r="A731" s="13">
        <v>3</v>
      </c>
      <c r="B731" t="s">
        <v>3547</v>
      </c>
      <c r="C731" t="s">
        <v>1085</v>
      </c>
      <c r="D731" t="str">
        <f t="shared" si="11"/>
        <v>3 meses</v>
      </c>
    </row>
    <row r="732" spans="1:4" x14ac:dyDescent="0.25">
      <c r="A732" s="13">
        <v>3</v>
      </c>
      <c r="B732" t="s">
        <v>3547</v>
      </c>
      <c r="C732" t="s">
        <v>1085</v>
      </c>
      <c r="D732" t="str">
        <f t="shared" si="11"/>
        <v>3 meses</v>
      </c>
    </row>
    <row r="733" spans="1:4" x14ac:dyDescent="0.25">
      <c r="A733" s="13">
        <v>3</v>
      </c>
      <c r="B733" t="s">
        <v>3547</v>
      </c>
      <c r="C733" t="s">
        <v>1085</v>
      </c>
      <c r="D733" t="str">
        <f t="shared" si="11"/>
        <v>3 meses</v>
      </c>
    </row>
    <row r="734" spans="1:4" x14ac:dyDescent="0.25">
      <c r="A734" s="13">
        <v>3</v>
      </c>
      <c r="B734" t="s">
        <v>3547</v>
      </c>
      <c r="C734" t="s">
        <v>1085</v>
      </c>
      <c r="D734" t="str">
        <f t="shared" si="11"/>
        <v>3 meses</v>
      </c>
    </row>
    <row r="735" spans="1:4" x14ac:dyDescent="0.25">
      <c r="A735" s="13">
        <v>3</v>
      </c>
      <c r="B735" t="s">
        <v>3547</v>
      </c>
      <c r="C735" t="s">
        <v>1085</v>
      </c>
      <c r="D735" t="str">
        <f t="shared" si="11"/>
        <v>3 meses</v>
      </c>
    </row>
    <row r="736" spans="1:4" x14ac:dyDescent="0.25">
      <c r="A736" s="13">
        <v>3</v>
      </c>
      <c r="B736" t="s">
        <v>3547</v>
      </c>
      <c r="C736" t="s">
        <v>1085</v>
      </c>
      <c r="D736" t="str">
        <f t="shared" si="11"/>
        <v>3 meses</v>
      </c>
    </row>
    <row r="737" spans="1:4" x14ac:dyDescent="0.25">
      <c r="A737" s="13">
        <v>3</v>
      </c>
      <c r="B737" t="s">
        <v>3547</v>
      </c>
      <c r="C737" t="s">
        <v>1085</v>
      </c>
      <c r="D737" t="str">
        <f t="shared" si="11"/>
        <v>3 meses</v>
      </c>
    </row>
    <row r="738" spans="1:4" x14ac:dyDescent="0.25">
      <c r="A738" s="13">
        <v>3</v>
      </c>
      <c r="B738" t="s">
        <v>3547</v>
      </c>
      <c r="C738" t="s">
        <v>1085</v>
      </c>
      <c r="D738" t="str">
        <f t="shared" si="11"/>
        <v>3 meses</v>
      </c>
    </row>
    <row r="739" spans="1:4" x14ac:dyDescent="0.25">
      <c r="A739" s="13">
        <v>3</v>
      </c>
      <c r="B739" t="s">
        <v>3547</v>
      </c>
      <c r="C739" t="s">
        <v>1085</v>
      </c>
      <c r="D739" t="str">
        <f t="shared" si="11"/>
        <v>3 meses</v>
      </c>
    </row>
    <row r="740" spans="1:4" x14ac:dyDescent="0.25">
      <c r="A740" s="13">
        <v>3</v>
      </c>
      <c r="B740" t="s">
        <v>3547</v>
      </c>
      <c r="C740" t="s">
        <v>1085</v>
      </c>
      <c r="D740" t="str">
        <f t="shared" si="11"/>
        <v>3 meses</v>
      </c>
    </row>
    <row r="741" spans="1:4" x14ac:dyDescent="0.25">
      <c r="A741" s="13">
        <v>3</v>
      </c>
      <c r="B741" t="s">
        <v>3547</v>
      </c>
      <c r="C741" t="s">
        <v>1085</v>
      </c>
      <c r="D741" t="str">
        <f t="shared" si="11"/>
        <v>3 meses</v>
      </c>
    </row>
    <row r="742" spans="1:4" x14ac:dyDescent="0.25">
      <c r="A742" s="13">
        <v>3</v>
      </c>
      <c r="B742" t="s">
        <v>3547</v>
      </c>
      <c r="C742" t="s">
        <v>1085</v>
      </c>
      <c r="D742" t="str">
        <f t="shared" si="11"/>
        <v>3 meses</v>
      </c>
    </row>
    <row r="743" spans="1:4" x14ac:dyDescent="0.25">
      <c r="A743" s="13">
        <v>3</v>
      </c>
      <c r="B743" t="s">
        <v>3547</v>
      </c>
      <c r="C743" t="s">
        <v>1085</v>
      </c>
      <c r="D743" t="str">
        <f t="shared" si="11"/>
        <v>3 meses</v>
      </c>
    </row>
    <row r="744" spans="1:4" x14ac:dyDescent="0.25">
      <c r="A744" s="13">
        <v>3</v>
      </c>
      <c r="B744" t="s">
        <v>3547</v>
      </c>
      <c r="C744" t="s">
        <v>1085</v>
      </c>
      <c r="D744" t="str">
        <f t="shared" si="11"/>
        <v>3 meses</v>
      </c>
    </row>
    <row r="745" spans="1:4" x14ac:dyDescent="0.25">
      <c r="A745" s="13">
        <v>3</v>
      </c>
      <c r="B745" t="s">
        <v>3547</v>
      </c>
      <c r="C745" t="s">
        <v>1085</v>
      </c>
      <c r="D745" t="str">
        <f t="shared" si="11"/>
        <v>3 meses</v>
      </c>
    </row>
    <row r="746" spans="1:4" x14ac:dyDescent="0.25">
      <c r="A746" s="13">
        <v>3</v>
      </c>
      <c r="B746" t="s">
        <v>3547</v>
      </c>
      <c r="C746" t="s">
        <v>1085</v>
      </c>
      <c r="D746" t="str">
        <f t="shared" si="11"/>
        <v>3 meses</v>
      </c>
    </row>
    <row r="747" spans="1:4" x14ac:dyDescent="0.25">
      <c r="A747" s="13">
        <v>3</v>
      </c>
      <c r="B747" t="s">
        <v>3547</v>
      </c>
      <c r="C747" t="s">
        <v>1085</v>
      </c>
      <c r="D747" t="str">
        <f t="shared" si="11"/>
        <v>3 meses</v>
      </c>
    </row>
    <row r="748" spans="1:4" x14ac:dyDescent="0.25">
      <c r="A748" s="13">
        <v>6</v>
      </c>
      <c r="B748" t="s">
        <v>3547</v>
      </c>
      <c r="C748" t="s">
        <v>1085</v>
      </c>
      <c r="D748" t="str">
        <f t="shared" si="11"/>
        <v>6 meses</v>
      </c>
    </row>
    <row r="749" spans="1:4" x14ac:dyDescent="0.25">
      <c r="A749" s="13">
        <v>7</v>
      </c>
      <c r="B749" t="s">
        <v>3547</v>
      </c>
      <c r="C749" t="s">
        <v>1085</v>
      </c>
      <c r="D749" t="str">
        <f t="shared" si="11"/>
        <v>7 meses</v>
      </c>
    </row>
    <row r="750" spans="1:4" x14ac:dyDescent="0.25">
      <c r="A750" s="13">
        <v>3</v>
      </c>
      <c r="B750" t="s">
        <v>3547</v>
      </c>
      <c r="C750" t="s">
        <v>1085</v>
      </c>
      <c r="D750" t="str">
        <f t="shared" si="11"/>
        <v>3 meses</v>
      </c>
    </row>
    <row r="751" spans="1:4" x14ac:dyDescent="0.25">
      <c r="A751" s="13">
        <v>3</v>
      </c>
      <c r="B751" t="s">
        <v>3547</v>
      </c>
      <c r="C751" t="s">
        <v>1085</v>
      </c>
      <c r="D751" t="str">
        <f t="shared" si="11"/>
        <v>3 meses</v>
      </c>
    </row>
    <row r="752" spans="1:4" x14ac:dyDescent="0.25">
      <c r="A752" s="13">
        <v>360</v>
      </c>
      <c r="B752" t="s">
        <v>3547</v>
      </c>
      <c r="C752" t="s">
        <v>1085</v>
      </c>
      <c r="D752" t="str">
        <f t="shared" si="11"/>
        <v>360 meses</v>
      </c>
    </row>
    <row r="753" spans="1:4" x14ac:dyDescent="0.25">
      <c r="A753" s="13">
        <v>360</v>
      </c>
      <c r="B753" t="s">
        <v>3547</v>
      </c>
      <c r="C753" t="s">
        <v>1085</v>
      </c>
      <c r="D753" t="str">
        <f t="shared" si="11"/>
        <v>360 meses</v>
      </c>
    </row>
    <row r="754" spans="1:4" x14ac:dyDescent="0.25">
      <c r="A754" s="13">
        <v>360</v>
      </c>
      <c r="B754" t="s">
        <v>3547</v>
      </c>
      <c r="C754" t="s">
        <v>1085</v>
      </c>
      <c r="D754" t="str">
        <f t="shared" si="11"/>
        <v>360 meses</v>
      </c>
    </row>
    <row r="755" spans="1:4" x14ac:dyDescent="0.25">
      <c r="A755" s="13">
        <v>360</v>
      </c>
      <c r="B755" t="s">
        <v>3547</v>
      </c>
      <c r="C755" t="s">
        <v>1085</v>
      </c>
      <c r="D755" t="str">
        <f t="shared" si="11"/>
        <v>360 meses</v>
      </c>
    </row>
    <row r="756" spans="1:4" x14ac:dyDescent="0.25">
      <c r="A756" s="13">
        <v>6</v>
      </c>
      <c r="B756" t="s">
        <v>3547</v>
      </c>
      <c r="C756" t="s">
        <v>1085</v>
      </c>
      <c r="D756" t="str">
        <f t="shared" si="11"/>
        <v>6 meses</v>
      </c>
    </row>
    <row r="757" spans="1:4" x14ac:dyDescent="0.25">
      <c r="A757" s="13">
        <v>6</v>
      </c>
      <c r="B757" t="s">
        <v>3547</v>
      </c>
      <c r="C757" t="s">
        <v>1085</v>
      </c>
      <c r="D757" t="str">
        <f t="shared" si="11"/>
        <v>6 meses</v>
      </c>
    </row>
    <row r="758" spans="1:4" x14ac:dyDescent="0.25">
      <c r="A758" s="13">
        <v>6</v>
      </c>
      <c r="B758" t="s">
        <v>3547</v>
      </c>
      <c r="C758" t="s">
        <v>1085</v>
      </c>
      <c r="D758" t="str">
        <f t="shared" si="11"/>
        <v>6 meses</v>
      </c>
    </row>
    <row r="759" spans="1:4" x14ac:dyDescent="0.25">
      <c r="A759" s="13">
        <v>6</v>
      </c>
      <c r="B759" t="s">
        <v>3547</v>
      </c>
      <c r="C759" t="s">
        <v>1085</v>
      </c>
      <c r="D759" t="str">
        <f t="shared" si="11"/>
        <v>6 meses</v>
      </c>
    </row>
    <row r="760" spans="1:4" x14ac:dyDescent="0.25">
      <c r="A760" s="13">
        <v>6</v>
      </c>
      <c r="B760" t="s">
        <v>3547</v>
      </c>
      <c r="C760" t="s">
        <v>1085</v>
      </c>
      <c r="D760" t="str">
        <f t="shared" si="11"/>
        <v>6 meses</v>
      </c>
    </row>
    <row r="761" spans="1:4" x14ac:dyDescent="0.25">
      <c r="A761" s="13">
        <v>5</v>
      </c>
      <c r="B761" t="s">
        <v>3547</v>
      </c>
      <c r="C761" t="s">
        <v>1085</v>
      </c>
      <c r="D761" t="str">
        <f t="shared" si="11"/>
        <v>5 meses</v>
      </c>
    </row>
    <row r="762" spans="1:4" x14ac:dyDescent="0.25">
      <c r="A762" s="13">
        <v>6</v>
      </c>
      <c r="B762" t="s">
        <v>3547</v>
      </c>
      <c r="C762" t="s">
        <v>1085</v>
      </c>
      <c r="D762" t="str">
        <f t="shared" si="11"/>
        <v>6 meses</v>
      </c>
    </row>
    <row r="763" spans="1:4" x14ac:dyDescent="0.25">
      <c r="A763" s="13">
        <v>3</v>
      </c>
      <c r="B763" t="s">
        <v>3547</v>
      </c>
      <c r="C763" t="s">
        <v>1085</v>
      </c>
      <c r="D763" t="str">
        <f t="shared" si="11"/>
        <v>3 meses</v>
      </c>
    </row>
    <row r="764" spans="1:4" x14ac:dyDescent="0.25">
      <c r="A764" s="13">
        <v>1</v>
      </c>
      <c r="B764" t="s">
        <v>3548</v>
      </c>
      <c r="C764" t="s">
        <v>1085</v>
      </c>
      <c r="D764" t="str">
        <f t="shared" si="11"/>
        <v>1 mes</v>
      </c>
    </row>
    <row r="765" spans="1:4" x14ac:dyDescent="0.25">
      <c r="A765" s="13">
        <v>3</v>
      </c>
      <c r="B765" t="s">
        <v>3547</v>
      </c>
      <c r="C765" t="s">
        <v>1085</v>
      </c>
      <c r="D765" t="str">
        <f t="shared" si="11"/>
        <v>3 meses</v>
      </c>
    </row>
    <row r="766" spans="1:4" x14ac:dyDescent="0.25">
      <c r="A766" s="13">
        <v>2</v>
      </c>
      <c r="B766" t="s">
        <v>3547</v>
      </c>
      <c r="C766" t="s">
        <v>1085</v>
      </c>
      <c r="D766" t="str">
        <f t="shared" si="11"/>
        <v>2 meses</v>
      </c>
    </row>
    <row r="767" spans="1:4" x14ac:dyDescent="0.25">
      <c r="A767" s="13">
        <v>2</v>
      </c>
      <c r="B767" t="s">
        <v>3547</v>
      </c>
      <c r="C767" t="s">
        <v>1085</v>
      </c>
      <c r="D767" t="str">
        <f t="shared" si="11"/>
        <v>2 meses</v>
      </c>
    </row>
    <row r="768" spans="1:4" x14ac:dyDescent="0.25">
      <c r="A768" s="13">
        <v>7</v>
      </c>
      <c r="B768" t="s">
        <v>3547</v>
      </c>
      <c r="C768" t="s">
        <v>1085</v>
      </c>
      <c r="D768" t="str">
        <f t="shared" si="11"/>
        <v>7 meses</v>
      </c>
    </row>
    <row r="769" spans="1:4" x14ac:dyDescent="0.25">
      <c r="A769" s="13">
        <v>7</v>
      </c>
      <c r="B769" t="s">
        <v>3547</v>
      </c>
      <c r="C769" t="s">
        <v>1085</v>
      </c>
      <c r="D769" t="str">
        <f t="shared" si="11"/>
        <v>7 meses</v>
      </c>
    </row>
    <row r="770" spans="1:4" x14ac:dyDescent="0.25">
      <c r="A770" s="13">
        <v>7</v>
      </c>
      <c r="B770" t="s">
        <v>3547</v>
      </c>
      <c r="C770" t="s">
        <v>1085</v>
      </c>
      <c r="D770" t="str">
        <f t="shared" si="11"/>
        <v>7 meses</v>
      </c>
    </row>
    <row r="771" spans="1:4" x14ac:dyDescent="0.25">
      <c r="A771" s="13">
        <v>7</v>
      </c>
      <c r="B771" t="s">
        <v>3547</v>
      </c>
      <c r="C771" t="s">
        <v>1085</v>
      </c>
      <c r="D771" t="str">
        <f t="shared" ref="D771:D834" si="12">CONCATENATE(A771,C771,B771)</f>
        <v>7 meses</v>
      </c>
    </row>
    <row r="772" spans="1:4" x14ac:dyDescent="0.25">
      <c r="A772" s="13">
        <v>7</v>
      </c>
      <c r="B772" t="s">
        <v>3547</v>
      </c>
      <c r="C772" t="s">
        <v>1085</v>
      </c>
      <c r="D772" t="str">
        <f t="shared" si="12"/>
        <v>7 meses</v>
      </c>
    </row>
    <row r="773" spans="1:4" x14ac:dyDescent="0.25">
      <c r="A773" s="13">
        <v>7</v>
      </c>
      <c r="B773" t="s">
        <v>3547</v>
      </c>
      <c r="C773" t="s">
        <v>1085</v>
      </c>
      <c r="D773" t="str">
        <f t="shared" si="12"/>
        <v>7 meses</v>
      </c>
    </row>
    <row r="774" spans="1:4" x14ac:dyDescent="0.25">
      <c r="A774" s="13">
        <v>7</v>
      </c>
      <c r="B774" t="s">
        <v>3547</v>
      </c>
      <c r="C774" t="s">
        <v>1085</v>
      </c>
      <c r="D774" t="str">
        <f t="shared" si="12"/>
        <v>7 meses</v>
      </c>
    </row>
    <row r="775" spans="1:4" x14ac:dyDescent="0.25">
      <c r="A775" s="13">
        <v>7</v>
      </c>
      <c r="B775" t="s">
        <v>3547</v>
      </c>
      <c r="C775" t="s">
        <v>1085</v>
      </c>
      <c r="D775" t="str">
        <f t="shared" si="12"/>
        <v>7 meses</v>
      </c>
    </row>
    <row r="776" spans="1:4" x14ac:dyDescent="0.25">
      <c r="A776" s="13">
        <v>7</v>
      </c>
      <c r="B776" t="s">
        <v>3547</v>
      </c>
      <c r="C776" t="s">
        <v>1085</v>
      </c>
      <c r="D776" t="str">
        <f t="shared" si="12"/>
        <v>7 meses</v>
      </c>
    </row>
    <row r="777" spans="1:4" x14ac:dyDescent="0.25">
      <c r="A777" s="13">
        <v>7</v>
      </c>
      <c r="B777" t="s">
        <v>3547</v>
      </c>
      <c r="C777" t="s">
        <v>1085</v>
      </c>
      <c r="D777" t="str">
        <f t="shared" si="12"/>
        <v>7 meses</v>
      </c>
    </row>
    <row r="778" spans="1:4" x14ac:dyDescent="0.25">
      <c r="A778" s="13">
        <v>7</v>
      </c>
      <c r="B778" t="s">
        <v>3547</v>
      </c>
      <c r="C778" t="s">
        <v>1085</v>
      </c>
      <c r="D778" t="str">
        <f t="shared" si="12"/>
        <v>7 meses</v>
      </c>
    </row>
    <row r="779" spans="1:4" x14ac:dyDescent="0.25">
      <c r="A779" s="13">
        <v>7</v>
      </c>
      <c r="B779" t="s">
        <v>3547</v>
      </c>
      <c r="C779" t="s">
        <v>1085</v>
      </c>
      <c r="D779" t="str">
        <f t="shared" si="12"/>
        <v>7 meses</v>
      </c>
    </row>
    <row r="780" spans="1:4" x14ac:dyDescent="0.25">
      <c r="A780" s="13">
        <v>7</v>
      </c>
      <c r="B780" t="s">
        <v>3547</v>
      </c>
      <c r="C780" t="s">
        <v>1085</v>
      </c>
      <c r="D780" t="str">
        <f t="shared" si="12"/>
        <v>7 meses</v>
      </c>
    </row>
    <row r="781" spans="1:4" x14ac:dyDescent="0.25">
      <c r="A781" s="13">
        <v>7</v>
      </c>
      <c r="B781" t="s">
        <v>3547</v>
      </c>
      <c r="C781" t="s">
        <v>1085</v>
      </c>
      <c r="D781" t="str">
        <f t="shared" si="12"/>
        <v>7 meses</v>
      </c>
    </row>
    <row r="782" spans="1:4" x14ac:dyDescent="0.25">
      <c r="A782" s="13">
        <v>7</v>
      </c>
      <c r="B782" t="s">
        <v>3547</v>
      </c>
      <c r="C782" t="s">
        <v>1085</v>
      </c>
      <c r="D782" t="str">
        <f t="shared" si="12"/>
        <v>7 meses</v>
      </c>
    </row>
    <row r="783" spans="1:4" x14ac:dyDescent="0.25">
      <c r="A783" s="13">
        <v>7</v>
      </c>
      <c r="B783" t="s">
        <v>3547</v>
      </c>
      <c r="C783" t="s">
        <v>1085</v>
      </c>
      <c r="D783" t="str">
        <f t="shared" si="12"/>
        <v>7 meses</v>
      </c>
    </row>
    <row r="784" spans="1:4" x14ac:dyDescent="0.25">
      <c r="A784" s="13">
        <v>7</v>
      </c>
      <c r="B784" t="s">
        <v>3547</v>
      </c>
      <c r="C784" t="s">
        <v>1085</v>
      </c>
      <c r="D784" t="str">
        <f t="shared" si="12"/>
        <v>7 meses</v>
      </c>
    </row>
    <row r="785" spans="1:4" x14ac:dyDescent="0.25">
      <c r="A785" s="13">
        <v>7</v>
      </c>
      <c r="B785" t="s">
        <v>3547</v>
      </c>
      <c r="C785" t="s">
        <v>1085</v>
      </c>
      <c r="D785" t="str">
        <f t="shared" si="12"/>
        <v>7 meses</v>
      </c>
    </row>
    <row r="786" spans="1:4" x14ac:dyDescent="0.25">
      <c r="A786" s="13">
        <v>7</v>
      </c>
      <c r="B786" t="s">
        <v>3547</v>
      </c>
      <c r="C786" t="s">
        <v>1085</v>
      </c>
      <c r="D786" t="str">
        <f t="shared" si="12"/>
        <v>7 meses</v>
      </c>
    </row>
    <row r="787" spans="1:4" x14ac:dyDescent="0.25">
      <c r="A787" s="13">
        <v>7</v>
      </c>
      <c r="B787" t="s">
        <v>3547</v>
      </c>
      <c r="C787" t="s">
        <v>1085</v>
      </c>
      <c r="D787" t="str">
        <f t="shared" si="12"/>
        <v>7 meses</v>
      </c>
    </row>
    <row r="788" spans="1:4" x14ac:dyDescent="0.25">
      <c r="A788" s="13">
        <v>7</v>
      </c>
      <c r="B788" t="s">
        <v>3547</v>
      </c>
      <c r="C788" t="s">
        <v>1085</v>
      </c>
      <c r="D788" t="str">
        <f t="shared" si="12"/>
        <v>7 meses</v>
      </c>
    </row>
    <row r="789" spans="1:4" x14ac:dyDescent="0.25">
      <c r="A789" s="13">
        <v>7</v>
      </c>
      <c r="B789" t="s">
        <v>3547</v>
      </c>
      <c r="C789" t="s">
        <v>1085</v>
      </c>
      <c r="D789" t="str">
        <f t="shared" si="12"/>
        <v>7 meses</v>
      </c>
    </row>
    <row r="790" spans="1:4" x14ac:dyDescent="0.25">
      <c r="A790" s="13">
        <v>7</v>
      </c>
      <c r="B790" t="s">
        <v>3547</v>
      </c>
      <c r="C790" t="s">
        <v>1085</v>
      </c>
      <c r="D790" t="str">
        <f t="shared" si="12"/>
        <v>7 meses</v>
      </c>
    </row>
    <row r="791" spans="1:4" x14ac:dyDescent="0.25">
      <c r="A791" s="13">
        <v>7</v>
      </c>
      <c r="B791" t="s">
        <v>3547</v>
      </c>
      <c r="C791" t="s">
        <v>1085</v>
      </c>
      <c r="D791" t="str">
        <f t="shared" si="12"/>
        <v>7 meses</v>
      </c>
    </row>
    <row r="792" spans="1:4" x14ac:dyDescent="0.25">
      <c r="A792" s="13">
        <v>7</v>
      </c>
      <c r="B792" t="s">
        <v>3547</v>
      </c>
      <c r="C792" t="s">
        <v>1085</v>
      </c>
      <c r="D792" t="str">
        <f t="shared" si="12"/>
        <v>7 meses</v>
      </c>
    </row>
    <row r="793" spans="1:4" x14ac:dyDescent="0.25">
      <c r="A793" s="13">
        <v>7</v>
      </c>
      <c r="B793" t="s">
        <v>3547</v>
      </c>
      <c r="C793" t="s">
        <v>1085</v>
      </c>
      <c r="D793" t="str">
        <f t="shared" si="12"/>
        <v>7 meses</v>
      </c>
    </row>
    <row r="794" spans="1:4" x14ac:dyDescent="0.25">
      <c r="A794" s="13">
        <v>7</v>
      </c>
      <c r="B794" t="s">
        <v>3547</v>
      </c>
      <c r="C794" t="s">
        <v>1085</v>
      </c>
      <c r="D794" t="str">
        <f t="shared" si="12"/>
        <v>7 meses</v>
      </c>
    </row>
    <row r="795" spans="1:4" x14ac:dyDescent="0.25">
      <c r="A795" s="13">
        <v>7</v>
      </c>
      <c r="B795" t="s">
        <v>3547</v>
      </c>
      <c r="C795" t="s">
        <v>1085</v>
      </c>
      <c r="D795" t="str">
        <f t="shared" si="12"/>
        <v>7 meses</v>
      </c>
    </row>
    <row r="796" spans="1:4" x14ac:dyDescent="0.25">
      <c r="A796" s="13">
        <v>7</v>
      </c>
      <c r="B796" t="s">
        <v>3547</v>
      </c>
      <c r="C796" t="s">
        <v>1085</v>
      </c>
      <c r="D796" t="str">
        <f t="shared" si="12"/>
        <v>7 meses</v>
      </c>
    </row>
    <row r="797" spans="1:4" x14ac:dyDescent="0.25">
      <c r="A797" s="13">
        <v>7</v>
      </c>
      <c r="B797" t="s">
        <v>3547</v>
      </c>
      <c r="C797" t="s">
        <v>1085</v>
      </c>
      <c r="D797" t="str">
        <f t="shared" si="12"/>
        <v>7 meses</v>
      </c>
    </row>
    <row r="798" spans="1:4" x14ac:dyDescent="0.25">
      <c r="A798" s="13">
        <v>7</v>
      </c>
      <c r="B798" t="s">
        <v>3547</v>
      </c>
      <c r="C798" t="s">
        <v>1085</v>
      </c>
      <c r="D798" t="str">
        <f t="shared" si="12"/>
        <v>7 meses</v>
      </c>
    </row>
    <row r="799" spans="1:4" x14ac:dyDescent="0.25">
      <c r="A799" s="13">
        <v>7</v>
      </c>
      <c r="B799" t="s">
        <v>3547</v>
      </c>
      <c r="C799" t="s">
        <v>1085</v>
      </c>
      <c r="D799" t="str">
        <f t="shared" si="12"/>
        <v>7 meses</v>
      </c>
    </row>
    <row r="800" spans="1:4" x14ac:dyDescent="0.25">
      <c r="A800" s="13">
        <v>7</v>
      </c>
      <c r="B800" t="s">
        <v>3547</v>
      </c>
      <c r="C800" t="s">
        <v>1085</v>
      </c>
      <c r="D800" t="str">
        <f t="shared" si="12"/>
        <v>7 meses</v>
      </c>
    </row>
    <row r="801" spans="1:4" x14ac:dyDescent="0.25">
      <c r="A801" s="13">
        <v>7</v>
      </c>
      <c r="B801" t="s">
        <v>3547</v>
      </c>
      <c r="C801" t="s">
        <v>1085</v>
      </c>
      <c r="D801" t="str">
        <f t="shared" si="12"/>
        <v>7 meses</v>
      </c>
    </row>
    <row r="802" spans="1:4" x14ac:dyDescent="0.25">
      <c r="A802" s="13">
        <v>7</v>
      </c>
      <c r="B802" t="s">
        <v>3547</v>
      </c>
      <c r="C802" t="s">
        <v>1085</v>
      </c>
      <c r="D802" t="str">
        <f t="shared" si="12"/>
        <v>7 meses</v>
      </c>
    </row>
    <row r="803" spans="1:4" x14ac:dyDescent="0.25">
      <c r="A803" s="13">
        <v>7</v>
      </c>
      <c r="B803" t="s">
        <v>3547</v>
      </c>
      <c r="C803" t="s">
        <v>1085</v>
      </c>
      <c r="D803" t="str">
        <f t="shared" si="12"/>
        <v>7 meses</v>
      </c>
    </row>
    <row r="804" spans="1:4" x14ac:dyDescent="0.25">
      <c r="A804" s="13">
        <v>7</v>
      </c>
      <c r="B804" t="s">
        <v>3547</v>
      </c>
      <c r="C804" t="s">
        <v>1085</v>
      </c>
      <c r="D804" t="str">
        <f t="shared" si="12"/>
        <v>7 meses</v>
      </c>
    </row>
    <row r="805" spans="1:4" x14ac:dyDescent="0.25">
      <c r="A805" s="13">
        <v>7</v>
      </c>
      <c r="B805" t="s">
        <v>3547</v>
      </c>
      <c r="C805" t="s">
        <v>1085</v>
      </c>
      <c r="D805" t="str">
        <f t="shared" si="12"/>
        <v>7 meses</v>
      </c>
    </row>
    <row r="806" spans="1:4" x14ac:dyDescent="0.25">
      <c r="A806" s="13">
        <v>7</v>
      </c>
      <c r="B806" t="s">
        <v>3547</v>
      </c>
      <c r="C806" t="s">
        <v>1085</v>
      </c>
      <c r="D806" t="str">
        <f t="shared" si="12"/>
        <v>7 meses</v>
      </c>
    </row>
    <row r="807" spans="1:4" x14ac:dyDescent="0.25">
      <c r="A807" s="13">
        <v>7</v>
      </c>
      <c r="B807" t="s">
        <v>3547</v>
      </c>
      <c r="C807" t="s">
        <v>1085</v>
      </c>
      <c r="D807" t="str">
        <f t="shared" si="12"/>
        <v>7 meses</v>
      </c>
    </row>
    <row r="808" spans="1:4" x14ac:dyDescent="0.25">
      <c r="A808" s="13">
        <v>7</v>
      </c>
      <c r="B808" t="s">
        <v>3547</v>
      </c>
      <c r="C808" t="s">
        <v>1085</v>
      </c>
      <c r="D808" t="str">
        <f t="shared" si="12"/>
        <v>7 meses</v>
      </c>
    </row>
    <row r="809" spans="1:4" x14ac:dyDescent="0.25">
      <c r="A809" s="13">
        <v>7</v>
      </c>
      <c r="B809" t="s">
        <v>3547</v>
      </c>
      <c r="C809" t="s">
        <v>1085</v>
      </c>
      <c r="D809" t="str">
        <f t="shared" si="12"/>
        <v>7 meses</v>
      </c>
    </row>
    <row r="810" spans="1:4" x14ac:dyDescent="0.25">
      <c r="A810" s="13">
        <v>7</v>
      </c>
      <c r="B810" t="s">
        <v>3547</v>
      </c>
      <c r="C810" t="s">
        <v>1085</v>
      </c>
      <c r="D810" t="str">
        <f t="shared" si="12"/>
        <v>7 meses</v>
      </c>
    </row>
    <row r="811" spans="1:4" x14ac:dyDescent="0.25">
      <c r="A811" s="13">
        <v>7</v>
      </c>
      <c r="B811" t="s">
        <v>3547</v>
      </c>
      <c r="C811" t="s">
        <v>1085</v>
      </c>
      <c r="D811" t="str">
        <f t="shared" si="12"/>
        <v>7 meses</v>
      </c>
    </row>
    <row r="812" spans="1:4" x14ac:dyDescent="0.25">
      <c r="A812" s="13">
        <v>7</v>
      </c>
      <c r="B812" t="s">
        <v>3547</v>
      </c>
      <c r="C812" t="s">
        <v>1085</v>
      </c>
      <c r="D812" t="str">
        <f t="shared" si="12"/>
        <v>7 meses</v>
      </c>
    </row>
    <row r="813" spans="1:4" x14ac:dyDescent="0.25">
      <c r="A813" s="13">
        <v>7</v>
      </c>
      <c r="B813" t="s">
        <v>3547</v>
      </c>
      <c r="C813" t="s">
        <v>1085</v>
      </c>
      <c r="D813" t="str">
        <f t="shared" si="12"/>
        <v>7 meses</v>
      </c>
    </row>
    <row r="814" spans="1:4" x14ac:dyDescent="0.25">
      <c r="A814" s="13">
        <v>7</v>
      </c>
      <c r="B814" t="s">
        <v>3547</v>
      </c>
      <c r="C814" t="s">
        <v>1085</v>
      </c>
      <c r="D814" t="str">
        <f t="shared" si="12"/>
        <v>7 meses</v>
      </c>
    </row>
    <row r="815" spans="1:4" x14ac:dyDescent="0.25">
      <c r="A815" s="13">
        <v>7</v>
      </c>
      <c r="B815" t="s">
        <v>3547</v>
      </c>
      <c r="C815" t="s">
        <v>1085</v>
      </c>
      <c r="D815" t="str">
        <f t="shared" si="12"/>
        <v>7 meses</v>
      </c>
    </row>
    <row r="816" spans="1:4" x14ac:dyDescent="0.25">
      <c r="A816" s="13">
        <v>7</v>
      </c>
      <c r="B816" t="s">
        <v>3547</v>
      </c>
      <c r="C816" t="s">
        <v>1085</v>
      </c>
      <c r="D816" t="str">
        <f t="shared" si="12"/>
        <v>7 meses</v>
      </c>
    </row>
    <row r="817" spans="1:4" x14ac:dyDescent="0.25">
      <c r="A817" s="13">
        <v>7</v>
      </c>
      <c r="B817" t="s">
        <v>3547</v>
      </c>
      <c r="C817" t="s">
        <v>1085</v>
      </c>
      <c r="D817" t="str">
        <f t="shared" si="12"/>
        <v>7 meses</v>
      </c>
    </row>
    <row r="818" spans="1:4" x14ac:dyDescent="0.25">
      <c r="A818" s="13">
        <v>7</v>
      </c>
      <c r="B818" t="s">
        <v>3547</v>
      </c>
      <c r="C818" t="s">
        <v>1085</v>
      </c>
      <c r="D818" t="str">
        <f t="shared" si="12"/>
        <v>7 meses</v>
      </c>
    </row>
    <row r="819" spans="1:4" x14ac:dyDescent="0.25">
      <c r="A819" s="13">
        <v>7</v>
      </c>
      <c r="B819" t="s">
        <v>3547</v>
      </c>
      <c r="C819" t="s">
        <v>1085</v>
      </c>
      <c r="D819" t="str">
        <f t="shared" si="12"/>
        <v>7 meses</v>
      </c>
    </row>
    <row r="820" spans="1:4" x14ac:dyDescent="0.25">
      <c r="A820" s="13">
        <v>7</v>
      </c>
      <c r="B820" t="s">
        <v>3547</v>
      </c>
      <c r="C820" t="s">
        <v>1085</v>
      </c>
      <c r="D820" t="str">
        <f t="shared" si="12"/>
        <v>7 meses</v>
      </c>
    </row>
    <row r="821" spans="1:4" x14ac:dyDescent="0.25">
      <c r="A821" s="13">
        <v>7</v>
      </c>
      <c r="B821" t="s">
        <v>3547</v>
      </c>
      <c r="C821" t="s">
        <v>1085</v>
      </c>
      <c r="D821" t="str">
        <f t="shared" si="12"/>
        <v>7 meses</v>
      </c>
    </row>
    <row r="822" spans="1:4" x14ac:dyDescent="0.25">
      <c r="A822" s="13">
        <v>7</v>
      </c>
      <c r="B822" t="s">
        <v>3547</v>
      </c>
      <c r="C822" t="s">
        <v>1085</v>
      </c>
      <c r="D822" t="str">
        <f t="shared" si="12"/>
        <v>7 meses</v>
      </c>
    </row>
    <row r="823" spans="1:4" x14ac:dyDescent="0.25">
      <c r="A823" s="13">
        <v>7</v>
      </c>
      <c r="B823" t="s">
        <v>3547</v>
      </c>
      <c r="C823" t="s">
        <v>1085</v>
      </c>
      <c r="D823" t="str">
        <f t="shared" si="12"/>
        <v>7 meses</v>
      </c>
    </row>
    <row r="824" spans="1:4" x14ac:dyDescent="0.25">
      <c r="A824" s="13">
        <v>7</v>
      </c>
      <c r="B824" t="s">
        <v>3547</v>
      </c>
      <c r="C824" t="s">
        <v>1085</v>
      </c>
      <c r="D824" t="str">
        <f t="shared" si="12"/>
        <v>7 meses</v>
      </c>
    </row>
    <row r="825" spans="1:4" x14ac:dyDescent="0.25">
      <c r="A825" s="13">
        <v>7</v>
      </c>
      <c r="B825" t="s">
        <v>3547</v>
      </c>
      <c r="C825" t="s">
        <v>1085</v>
      </c>
      <c r="D825" t="str">
        <f t="shared" si="12"/>
        <v>7 meses</v>
      </c>
    </row>
    <row r="826" spans="1:4" x14ac:dyDescent="0.25">
      <c r="A826" s="13">
        <v>7</v>
      </c>
      <c r="B826" t="s">
        <v>3547</v>
      </c>
      <c r="C826" t="s">
        <v>1085</v>
      </c>
      <c r="D826" t="str">
        <f t="shared" si="12"/>
        <v>7 meses</v>
      </c>
    </row>
    <row r="827" spans="1:4" x14ac:dyDescent="0.25">
      <c r="A827" s="13">
        <v>7</v>
      </c>
      <c r="B827" t="s">
        <v>3547</v>
      </c>
      <c r="C827" t="s">
        <v>1085</v>
      </c>
      <c r="D827" t="str">
        <f t="shared" si="12"/>
        <v>7 meses</v>
      </c>
    </row>
    <row r="828" spans="1:4" x14ac:dyDescent="0.25">
      <c r="A828" s="13">
        <v>7</v>
      </c>
      <c r="B828" t="s">
        <v>3547</v>
      </c>
      <c r="C828" t="s">
        <v>1085</v>
      </c>
      <c r="D828" t="str">
        <f t="shared" si="12"/>
        <v>7 meses</v>
      </c>
    </row>
    <row r="829" spans="1:4" x14ac:dyDescent="0.25">
      <c r="A829" s="13">
        <v>7</v>
      </c>
      <c r="B829" t="s">
        <v>3547</v>
      </c>
      <c r="C829" t="s">
        <v>1085</v>
      </c>
      <c r="D829" t="str">
        <f t="shared" si="12"/>
        <v>7 meses</v>
      </c>
    </row>
    <row r="830" spans="1:4" x14ac:dyDescent="0.25">
      <c r="A830" s="13">
        <v>7</v>
      </c>
      <c r="B830" t="s">
        <v>3547</v>
      </c>
      <c r="C830" t="s">
        <v>1085</v>
      </c>
      <c r="D830" t="str">
        <f t="shared" si="12"/>
        <v>7 meses</v>
      </c>
    </row>
    <row r="831" spans="1:4" x14ac:dyDescent="0.25">
      <c r="A831" s="13">
        <v>7</v>
      </c>
      <c r="B831" t="s">
        <v>3547</v>
      </c>
      <c r="C831" t="s">
        <v>1085</v>
      </c>
      <c r="D831" t="str">
        <f t="shared" si="12"/>
        <v>7 meses</v>
      </c>
    </row>
    <row r="832" spans="1:4" x14ac:dyDescent="0.25">
      <c r="A832" s="13">
        <v>7</v>
      </c>
      <c r="B832" t="s">
        <v>3547</v>
      </c>
      <c r="C832" t="s">
        <v>1085</v>
      </c>
      <c r="D832" t="str">
        <f t="shared" si="12"/>
        <v>7 meses</v>
      </c>
    </row>
    <row r="833" spans="1:4" x14ac:dyDescent="0.25">
      <c r="A833" s="13">
        <v>7</v>
      </c>
      <c r="B833" t="s">
        <v>3547</v>
      </c>
      <c r="C833" t="s">
        <v>1085</v>
      </c>
      <c r="D833" t="str">
        <f t="shared" si="12"/>
        <v>7 meses</v>
      </c>
    </row>
    <row r="834" spans="1:4" x14ac:dyDescent="0.25">
      <c r="A834" s="13">
        <v>7</v>
      </c>
      <c r="B834" t="s">
        <v>3547</v>
      </c>
      <c r="C834" t="s">
        <v>1085</v>
      </c>
      <c r="D834" t="str">
        <f t="shared" si="12"/>
        <v>7 meses</v>
      </c>
    </row>
    <row r="835" spans="1:4" x14ac:dyDescent="0.25">
      <c r="A835" s="13">
        <v>7</v>
      </c>
      <c r="B835" t="s">
        <v>3547</v>
      </c>
      <c r="C835" t="s">
        <v>1085</v>
      </c>
      <c r="D835" t="str">
        <f t="shared" ref="D835:D898" si="13">CONCATENATE(A835,C835,B835)</f>
        <v>7 meses</v>
      </c>
    </row>
    <row r="836" spans="1:4" x14ac:dyDescent="0.25">
      <c r="A836" s="13">
        <v>7</v>
      </c>
      <c r="B836" t="s">
        <v>3547</v>
      </c>
      <c r="C836" t="s">
        <v>1085</v>
      </c>
      <c r="D836" t="str">
        <f t="shared" si="13"/>
        <v>7 meses</v>
      </c>
    </row>
    <row r="837" spans="1:4" x14ac:dyDescent="0.25">
      <c r="A837" s="13">
        <v>7</v>
      </c>
      <c r="B837" t="s">
        <v>3547</v>
      </c>
      <c r="C837" t="s">
        <v>1085</v>
      </c>
      <c r="D837" t="str">
        <f t="shared" si="13"/>
        <v>7 meses</v>
      </c>
    </row>
    <row r="838" spans="1:4" x14ac:dyDescent="0.25">
      <c r="A838" s="13">
        <v>7</v>
      </c>
      <c r="B838" t="s">
        <v>3547</v>
      </c>
      <c r="C838" t="s">
        <v>1085</v>
      </c>
      <c r="D838" t="str">
        <f t="shared" si="13"/>
        <v>7 meses</v>
      </c>
    </row>
    <row r="839" spans="1:4" x14ac:dyDescent="0.25">
      <c r="A839" s="13">
        <v>7</v>
      </c>
      <c r="B839" t="s">
        <v>3547</v>
      </c>
      <c r="C839" t="s">
        <v>1085</v>
      </c>
      <c r="D839" t="str">
        <f t="shared" si="13"/>
        <v>7 meses</v>
      </c>
    </row>
    <row r="840" spans="1:4" x14ac:dyDescent="0.25">
      <c r="A840" s="13">
        <v>7</v>
      </c>
      <c r="B840" t="s">
        <v>3547</v>
      </c>
      <c r="C840" t="s">
        <v>1085</v>
      </c>
      <c r="D840" t="str">
        <f t="shared" si="13"/>
        <v>7 meses</v>
      </c>
    </row>
    <row r="841" spans="1:4" x14ac:dyDescent="0.25">
      <c r="A841" s="13">
        <v>7</v>
      </c>
      <c r="B841" t="s">
        <v>3547</v>
      </c>
      <c r="C841" t="s">
        <v>1085</v>
      </c>
      <c r="D841" t="str">
        <f t="shared" si="13"/>
        <v>7 meses</v>
      </c>
    </row>
    <row r="842" spans="1:4" x14ac:dyDescent="0.25">
      <c r="A842" s="13">
        <v>7</v>
      </c>
      <c r="B842" t="s">
        <v>3547</v>
      </c>
      <c r="C842" t="s">
        <v>1085</v>
      </c>
      <c r="D842" t="str">
        <f t="shared" si="13"/>
        <v>7 meses</v>
      </c>
    </row>
    <row r="843" spans="1:4" x14ac:dyDescent="0.25">
      <c r="A843" s="13">
        <v>7</v>
      </c>
      <c r="B843" t="s">
        <v>3547</v>
      </c>
      <c r="C843" t="s">
        <v>1085</v>
      </c>
      <c r="D843" t="str">
        <f t="shared" si="13"/>
        <v>7 meses</v>
      </c>
    </row>
    <row r="844" spans="1:4" x14ac:dyDescent="0.25">
      <c r="A844" s="13">
        <v>7</v>
      </c>
      <c r="B844" t="s">
        <v>3547</v>
      </c>
      <c r="C844" t="s">
        <v>1085</v>
      </c>
      <c r="D844" t="str">
        <f t="shared" si="13"/>
        <v>7 meses</v>
      </c>
    </row>
    <row r="845" spans="1:4" x14ac:dyDescent="0.25">
      <c r="A845" s="13">
        <v>7</v>
      </c>
      <c r="B845" t="s">
        <v>3547</v>
      </c>
      <c r="C845" t="s">
        <v>1085</v>
      </c>
      <c r="D845" t="str">
        <f t="shared" si="13"/>
        <v>7 meses</v>
      </c>
    </row>
    <row r="846" spans="1:4" x14ac:dyDescent="0.25">
      <c r="A846" s="13">
        <v>7</v>
      </c>
      <c r="B846" t="s">
        <v>3547</v>
      </c>
      <c r="C846" t="s">
        <v>1085</v>
      </c>
      <c r="D846" t="str">
        <f t="shared" si="13"/>
        <v>7 meses</v>
      </c>
    </row>
    <row r="847" spans="1:4" x14ac:dyDescent="0.25">
      <c r="A847" s="13">
        <v>7</v>
      </c>
      <c r="B847" t="s">
        <v>3547</v>
      </c>
      <c r="C847" t="s">
        <v>1085</v>
      </c>
      <c r="D847" t="str">
        <f t="shared" si="13"/>
        <v>7 meses</v>
      </c>
    </row>
    <row r="848" spans="1:4" x14ac:dyDescent="0.25">
      <c r="A848" s="13">
        <v>7</v>
      </c>
      <c r="B848" t="s">
        <v>3547</v>
      </c>
      <c r="C848" t="s">
        <v>1085</v>
      </c>
      <c r="D848" t="str">
        <f t="shared" si="13"/>
        <v>7 meses</v>
      </c>
    </row>
    <row r="849" spans="1:4" x14ac:dyDescent="0.25">
      <c r="A849" s="13">
        <v>7</v>
      </c>
      <c r="B849" t="s">
        <v>3547</v>
      </c>
      <c r="C849" t="s">
        <v>1085</v>
      </c>
      <c r="D849" t="str">
        <f t="shared" si="13"/>
        <v>7 meses</v>
      </c>
    </row>
    <row r="850" spans="1:4" x14ac:dyDescent="0.25">
      <c r="A850" s="13">
        <v>7</v>
      </c>
      <c r="B850" t="s">
        <v>3547</v>
      </c>
      <c r="C850" t="s">
        <v>1085</v>
      </c>
      <c r="D850" t="str">
        <f t="shared" si="13"/>
        <v>7 meses</v>
      </c>
    </row>
    <row r="851" spans="1:4" x14ac:dyDescent="0.25">
      <c r="A851" s="13">
        <v>7</v>
      </c>
      <c r="B851" t="s">
        <v>3547</v>
      </c>
      <c r="C851" t="s">
        <v>1085</v>
      </c>
      <c r="D851" t="str">
        <f t="shared" si="13"/>
        <v>7 meses</v>
      </c>
    </row>
    <row r="852" spans="1:4" x14ac:dyDescent="0.25">
      <c r="A852" s="13">
        <v>7</v>
      </c>
      <c r="B852" t="s">
        <v>3547</v>
      </c>
      <c r="C852" t="s">
        <v>1085</v>
      </c>
      <c r="D852" t="str">
        <f t="shared" si="13"/>
        <v>7 meses</v>
      </c>
    </row>
    <row r="853" spans="1:4" x14ac:dyDescent="0.25">
      <c r="A853" s="13">
        <v>7</v>
      </c>
      <c r="B853" t="s">
        <v>3547</v>
      </c>
      <c r="C853" t="s">
        <v>1085</v>
      </c>
      <c r="D853" t="str">
        <f t="shared" si="13"/>
        <v>7 meses</v>
      </c>
    </row>
    <row r="854" spans="1:4" x14ac:dyDescent="0.25">
      <c r="A854" s="13">
        <v>7</v>
      </c>
      <c r="B854" t="s">
        <v>3547</v>
      </c>
      <c r="C854" t="s">
        <v>1085</v>
      </c>
      <c r="D854" t="str">
        <f t="shared" si="13"/>
        <v>7 meses</v>
      </c>
    </row>
    <row r="855" spans="1:4" x14ac:dyDescent="0.25">
      <c r="A855" s="13">
        <v>7</v>
      </c>
      <c r="B855" t="s">
        <v>3547</v>
      </c>
      <c r="C855" t="s">
        <v>1085</v>
      </c>
      <c r="D855" t="str">
        <f t="shared" si="13"/>
        <v>7 meses</v>
      </c>
    </row>
    <row r="856" spans="1:4" x14ac:dyDescent="0.25">
      <c r="A856" s="13">
        <v>7</v>
      </c>
      <c r="B856" t="s">
        <v>3547</v>
      </c>
      <c r="C856" t="s">
        <v>1085</v>
      </c>
      <c r="D856" t="str">
        <f t="shared" si="13"/>
        <v>7 meses</v>
      </c>
    </row>
    <row r="857" spans="1:4" x14ac:dyDescent="0.25">
      <c r="A857" s="13">
        <v>7</v>
      </c>
      <c r="B857" t="s">
        <v>3547</v>
      </c>
      <c r="C857" t="s">
        <v>1085</v>
      </c>
      <c r="D857" t="str">
        <f t="shared" si="13"/>
        <v>7 meses</v>
      </c>
    </row>
    <row r="858" spans="1:4" x14ac:dyDescent="0.25">
      <c r="A858" s="13">
        <v>7</v>
      </c>
      <c r="B858" t="s">
        <v>3547</v>
      </c>
      <c r="C858" t="s">
        <v>1085</v>
      </c>
      <c r="D858" t="str">
        <f t="shared" si="13"/>
        <v>7 meses</v>
      </c>
    </row>
    <row r="859" spans="1:4" x14ac:dyDescent="0.25">
      <c r="A859" s="13">
        <v>7</v>
      </c>
      <c r="B859" t="s">
        <v>3547</v>
      </c>
      <c r="C859" t="s">
        <v>1085</v>
      </c>
      <c r="D859" t="str">
        <f t="shared" si="13"/>
        <v>7 meses</v>
      </c>
    </row>
    <row r="860" spans="1:4" x14ac:dyDescent="0.25">
      <c r="A860" s="13">
        <v>7</v>
      </c>
      <c r="B860" t="s">
        <v>3547</v>
      </c>
      <c r="C860" t="s">
        <v>1085</v>
      </c>
      <c r="D860" t="str">
        <f t="shared" si="13"/>
        <v>7 meses</v>
      </c>
    </row>
    <row r="861" spans="1:4" x14ac:dyDescent="0.25">
      <c r="A861" s="13">
        <v>7</v>
      </c>
      <c r="B861" t="s">
        <v>3547</v>
      </c>
      <c r="C861" t="s">
        <v>1085</v>
      </c>
      <c r="D861" t="str">
        <f t="shared" si="13"/>
        <v>7 meses</v>
      </c>
    </row>
    <row r="862" spans="1:4" x14ac:dyDescent="0.25">
      <c r="A862" s="13">
        <v>7</v>
      </c>
      <c r="B862" t="s">
        <v>3547</v>
      </c>
      <c r="C862" t="s">
        <v>1085</v>
      </c>
      <c r="D862" t="str">
        <f t="shared" si="13"/>
        <v>7 meses</v>
      </c>
    </row>
    <row r="863" spans="1:4" x14ac:dyDescent="0.25">
      <c r="A863" s="13">
        <v>7</v>
      </c>
      <c r="B863" t="s">
        <v>3547</v>
      </c>
      <c r="C863" t="s">
        <v>1085</v>
      </c>
      <c r="D863" t="str">
        <f t="shared" si="13"/>
        <v>7 meses</v>
      </c>
    </row>
    <row r="864" spans="1:4" x14ac:dyDescent="0.25">
      <c r="A864" s="13">
        <v>7</v>
      </c>
      <c r="B864" t="s">
        <v>3547</v>
      </c>
      <c r="C864" t="s">
        <v>1085</v>
      </c>
      <c r="D864" t="str">
        <f t="shared" si="13"/>
        <v>7 meses</v>
      </c>
    </row>
    <row r="865" spans="1:4" x14ac:dyDescent="0.25">
      <c r="A865" s="13">
        <v>7</v>
      </c>
      <c r="B865" t="s">
        <v>3547</v>
      </c>
      <c r="C865" t="s">
        <v>1085</v>
      </c>
      <c r="D865" t="str">
        <f t="shared" si="13"/>
        <v>7 meses</v>
      </c>
    </row>
    <row r="866" spans="1:4" x14ac:dyDescent="0.25">
      <c r="A866" s="13">
        <v>7</v>
      </c>
      <c r="B866" t="s">
        <v>3547</v>
      </c>
      <c r="C866" t="s">
        <v>1085</v>
      </c>
      <c r="D866" t="str">
        <f t="shared" si="13"/>
        <v>7 meses</v>
      </c>
    </row>
    <row r="867" spans="1:4" x14ac:dyDescent="0.25">
      <c r="A867" s="13">
        <v>7</v>
      </c>
      <c r="B867" t="s">
        <v>3547</v>
      </c>
      <c r="C867" t="s">
        <v>1085</v>
      </c>
      <c r="D867" t="str">
        <f t="shared" si="13"/>
        <v>7 meses</v>
      </c>
    </row>
    <row r="868" spans="1:4" x14ac:dyDescent="0.25">
      <c r="A868" s="13">
        <v>7</v>
      </c>
      <c r="B868" t="s">
        <v>3547</v>
      </c>
      <c r="C868" t="s">
        <v>1085</v>
      </c>
      <c r="D868" t="str">
        <f t="shared" si="13"/>
        <v>7 meses</v>
      </c>
    </row>
    <row r="869" spans="1:4" x14ac:dyDescent="0.25">
      <c r="A869" s="13">
        <v>7</v>
      </c>
      <c r="B869" t="s">
        <v>3547</v>
      </c>
      <c r="C869" t="s">
        <v>1085</v>
      </c>
      <c r="D869" t="str">
        <f t="shared" si="13"/>
        <v>7 meses</v>
      </c>
    </row>
    <row r="870" spans="1:4" x14ac:dyDescent="0.25">
      <c r="A870" s="13">
        <v>7</v>
      </c>
      <c r="B870" t="s">
        <v>3547</v>
      </c>
      <c r="C870" t="s">
        <v>1085</v>
      </c>
      <c r="D870" t="str">
        <f t="shared" si="13"/>
        <v>7 meses</v>
      </c>
    </row>
    <row r="871" spans="1:4" x14ac:dyDescent="0.25">
      <c r="A871" s="13">
        <v>7</v>
      </c>
      <c r="B871" t="s">
        <v>3547</v>
      </c>
      <c r="C871" t="s">
        <v>1085</v>
      </c>
      <c r="D871" t="str">
        <f t="shared" si="13"/>
        <v>7 meses</v>
      </c>
    </row>
    <row r="872" spans="1:4" x14ac:dyDescent="0.25">
      <c r="A872" s="13">
        <v>7</v>
      </c>
      <c r="B872" t="s">
        <v>3547</v>
      </c>
      <c r="C872" t="s">
        <v>1085</v>
      </c>
      <c r="D872" t="str">
        <f t="shared" si="13"/>
        <v>7 meses</v>
      </c>
    </row>
    <row r="873" spans="1:4" x14ac:dyDescent="0.25">
      <c r="A873" s="13">
        <v>7</v>
      </c>
      <c r="B873" t="s">
        <v>3547</v>
      </c>
      <c r="C873" t="s">
        <v>1085</v>
      </c>
      <c r="D873" t="str">
        <f t="shared" si="13"/>
        <v>7 meses</v>
      </c>
    </row>
    <row r="874" spans="1:4" x14ac:dyDescent="0.25">
      <c r="A874" s="13">
        <v>7</v>
      </c>
      <c r="B874" t="s">
        <v>3547</v>
      </c>
      <c r="C874" t="s">
        <v>1085</v>
      </c>
      <c r="D874" t="str">
        <f t="shared" si="13"/>
        <v>7 meses</v>
      </c>
    </row>
    <row r="875" spans="1:4" x14ac:dyDescent="0.25">
      <c r="A875" s="13">
        <v>7</v>
      </c>
      <c r="B875" t="s">
        <v>3547</v>
      </c>
      <c r="C875" t="s">
        <v>1085</v>
      </c>
      <c r="D875" t="str">
        <f t="shared" si="13"/>
        <v>7 meses</v>
      </c>
    </row>
    <row r="876" spans="1:4" x14ac:dyDescent="0.25">
      <c r="A876" s="13">
        <v>7</v>
      </c>
      <c r="B876" t="s">
        <v>3547</v>
      </c>
      <c r="C876" t="s">
        <v>1085</v>
      </c>
      <c r="D876" t="str">
        <f t="shared" si="13"/>
        <v>7 meses</v>
      </c>
    </row>
    <row r="877" spans="1:4" x14ac:dyDescent="0.25">
      <c r="A877" s="13">
        <v>7</v>
      </c>
      <c r="B877" t="s">
        <v>3547</v>
      </c>
      <c r="C877" t="s">
        <v>1085</v>
      </c>
      <c r="D877" t="str">
        <f t="shared" si="13"/>
        <v>7 meses</v>
      </c>
    </row>
    <row r="878" spans="1:4" x14ac:dyDescent="0.25">
      <c r="A878" s="13">
        <v>7</v>
      </c>
      <c r="B878" t="s">
        <v>3547</v>
      </c>
      <c r="C878" t="s">
        <v>1085</v>
      </c>
      <c r="D878" t="str">
        <f t="shared" si="13"/>
        <v>7 meses</v>
      </c>
    </row>
    <row r="879" spans="1:4" x14ac:dyDescent="0.25">
      <c r="A879" s="13">
        <v>7</v>
      </c>
      <c r="B879" t="s">
        <v>3547</v>
      </c>
      <c r="C879" t="s">
        <v>1085</v>
      </c>
      <c r="D879" t="str">
        <f t="shared" si="13"/>
        <v>7 meses</v>
      </c>
    </row>
    <row r="880" spans="1:4" x14ac:dyDescent="0.25">
      <c r="A880" s="13">
        <v>7</v>
      </c>
      <c r="B880" t="s">
        <v>3547</v>
      </c>
      <c r="C880" t="s">
        <v>1085</v>
      </c>
      <c r="D880" t="str">
        <f t="shared" si="13"/>
        <v>7 meses</v>
      </c>
    </row>
    <row r="881" spans="1:4" x14ac:dyDescent="0.25">
      <c r="A881" s="13">
        <v>7</v>
      </c>
      <c r="B881" t="s">
        <v>3547</v>
      </c>
      <c r="C881" t="s">
        <v>1085</v>
      </c>
      <c r="D881" t="str">
        <f t="shared" si="13"/>
        <v>7 meses</v>
      </c>
    </row>
    <row r="882" spans="1:4" x14ac:dyDescent="0.25">
      <c r="A882" s="13">
        <v>7</v>
      </c>
      <c r="B882" t="s">
        <v>3547</v>
      </c>
      <c r="C882" t="s">
        <v>1085</v>
      </c>
      <c r="D882" t="str">
        <f t="shared" si="13"/>
        <v>7 meses</v>
      </c>
    </row>
    <row r="883" spans="1:4" x14ac:dyDescent="0.25">
      <c r="A883" s="13">
        <v>7</v>
      </c>
      <c r="B883" t="s">
        <v>3547</v>
      </c>
      <c r="C883" t="s">
        <v>1085</v>
      </c>
      <c r="D883" t="str">
        <f t="shared" si="13"/>
        <v>7 meses</v>
      </c>
    </row>
    <row r="884" spans="1:4" x14ac:dyDescent="0.25">
      <c r="A884" s="13">
        <v>7</v>
      </c>
      <c r="B884" t="s">
        <v>3547</v>
      </c>
      <c r="C884" t="s">
        <v>1085</v>
      </c>
      <c r="D884" t="str">
        <f t="shared" si="13"/>
        <v>7 meses</v>
      </c>
    </row>
    <row r="885" spans="1:4" x14ac:dyDescent="0.25">
      <c r="A885" s="13">
        <v>7</v>
      </c>
      <c r="B885" t="s">
        <v>3547</v>
      </c>
      <c r="C885" t="s">
        <v>1085</v>
      </c>
      <c r="D885" t="str">
        <f t="shared" si="13"/>
        <v>7 meses</v>
      </c>
    </row>
    <row r="886" spans="1:4" x14ac:dyDescent="0.25">
      <c r="A886" s="13">
        <v>7</v>
      </c>
      <c r="B886" t="s">
        <v>3547</v>
      </c>
      <c r="C886" t="s">
        <v>1085</v>
      </c>
      <c r="D886" t="str">
        <f t="shared" si="13"/>
        <v>7 meses</v>
      </c>
    </row>
    <row r="887" spans="1:4" x14ac:dyDescent="0.25">
      <c r="A887" s="13">
        <v>7</v>
      </c>
      <c r="B887" t="s">
        <v>3547</v>
      </c>
      <c r="C887" t="s">
        <v>1085</v>
      </c>
      <c r="D887" t="str">
        <f t="shared" si="13"/>
        <v>7 meses</v>
      </c>
    </row>
    <row r="888" spans="1:4" x14ac:dyDescent="0.25">
      <c r="A888" s="13">
        <v>7</v>
      </c>
      <c r="B888" t="s">
        <v>3547</v>
      </c>
      <c r="C888" t="s">
        <v>1085</v>
      </c>
      <c r="D888" t="str">
        <f t="shared" si="13"/>
        <v>7 meses</v>
      </c>
    </row>
    <row r="889" spans="1:4" x14ac:dyDescent="0.25">
      <c r="A889" s="13">
        <v>7</v>
      </c>
      <c r="B889" t="s">
        <v>3547</v>
      </c>
      <c r="C889" t="s">
        <v>1085</v>
      </c>
      <c r="D889" t="str">
        <f t="shared" si="13"/>
        <v>7 meses</v>
      </c>
    </row>
    <row r="890" spans="1:4" x14ac:dyDescent="0.25">
      <c r="A890" s="13">
        <v>7</v>
      </c>
      <c r="B890" t="s">
        <v>3547</v>
      </c>
      <c r="C890" t="s">
        <v>1085</v>
      </c>
      <c r="D890" t="str">
        <f t="shared" si="13"/>
        <v>7 meses</v>
      </c>
    </row>
    <row r="891" spans="1:4" x14ac:dyDescent="0.25">
      <c r="A891" s="13">
        <v>7</v>
      </c>
      <c r="B891" t="s">
        <v>3547</v>
      </c>
      <c r="C891" t="s">
        <v>1085</v>
      </c>
      <c r="D891" t="str">
        <f t="shared" si="13"/>
        <v>7 meses</v>
      </c>
    </row>
    <row r="892" spans="1:4" x14ac:dyDescent="0.25">
      <c r="A892" s="13">
        <v>7</v>
      </c>
      <c r="B892" t="s">
        <v>3547</v>
      </c>
      <c r="C892" t="s">
        <v>1085</v>
      </c>
      <c r="D892" t="str">
        <f t="shared" si="13"/>
        <v>7 meses</v>
      </c>
    </row>
    <row r="893" spans="1:4" x14ac:dyDescent="0.25">
      <c r="A893" s="13">
        <v>7</v>
      </c>
      <c r="B893" t="s">
        <v>3547</v>
      </c>
      <c r="C893" t="s">
        <v>1085</v>
      </c>
      <c r="D893" t="str">
        <f t="shared" si="13"/>
        <v>7 meses</v>
      </c>
    </row>
    <row r="894" spans="1:4" x14ac:dyDescent="0.25">
      <c r="A894" s="13">
        <v>7</v>
      </c>
      <c r="B894" t="s">
        <v>3547</v>
      </c>
      <c r="C894" t="s">
        <v>1085</v>
      </c>
      <c r="D894" t="str">
        <f t="shared" si="13"/>
        <v>7 meses</v>
      </c>
    </row>
    <row r="895" spans="1:4" x14ac:dyDescent="0.25">
      <c r="A895" s="13">
        <v>7</v>
      </c>
      <c r="B895" t="s">
        <v>3547</v>
      </c>
      <c r="C895" t="s">
        <v>1085</v>
      </c>
      <c r="D895" t="str">
        <f t="shared" si="13"/>
        <v>7 meses</v>
      </c>
    </row>
    <row r="896" spans="1:4" x14ac:dyDescent="0.25">
      <c r="A896" s="13">
        <v>7</v>
      </c>
      <c r="B896" t="s">
        <v>3547</v>
      </c>
      <c r="C896" t="s">
        <v>1085</v>
      </c>
      <c r="D896" t="str">
        <f t="shared" si="13"/>
        <v>7 meses</v>
      </c>
    </row>
    <row r="897" spans="1:4" x14ac:dyDescent="0.25">
      <c r="A897" s="13">
        <v>7</v>
      </c>
      <c r="B897" t="s">
        <v>3547</v>
      </c>
      <c r="C897" t="s">
        <v>1085</v>
      </c>
      <c r="D897" t="str">
        <f t="shared" si="13"/>
        <v>7 meses</v>
      </c>
    </row>
    <row r="898" spans="1:4" x14ac:dyDescent="0.25">
      <c r="A898" s="13">
        <v>7</v>
      </c>
      <c r="B898" t="s">
        <v>3547</v>
      </c>
      <c r="C898" t="s">
        <v>1085</v>
      </c>
      <c r="D898" t="str">
        <f t="shared" si="13"/>
        <v>7 meses</v>
      </c>
    </row>
    <row r="899" spans="1:4" x14ac:dyDescent="0.25">
      <c r="A899" s="13">
        <v>7</v>
      </c>
      <c r="B899" t="s">
        <v>3547</v>
      </c>
      <c r="C899" t="s">
        <v>1085</v>
      </c>
      <c r="D899" t="str">
        <f t="shared" ref="D899:D962" si="14">CONCATENATE(A899,C899,B899)</f>
        <v>7 meses</v>
      </c>
    </row>
    <row r="900" spans="1:4" x14ac:dyDescent="0.25">
      <c r="A900" s="13">
        <v>7</v>
      </c>
      <c r="B900" t="s">
        <v>3547</v>
      </c>
      <c r="C900" t="s">
        <v>1085</v>
      </c>
      <c r="D900" t="str">
        <f t="shared" si="14"/>
        <v>7 meses</v>
      </c>
    </row>
    <row r="901" spans="1:4" x14ac:dyDescent="0.25">
      <c r="A901" s="13">
        <v>7</v>
      </c>
      <c r="B901" t="s">
        <v>3547</v>
      </c>
      <c r="C901" t="s">
        <v>1085</v>
      </c>
      <c r="D901" t="str">
        <f t="shared" si="14"/>
        <v>7 meses</v>
      </c>
    </row>
    <row r="902" spans="1:4" x14ac:dyDescent="0.25">
      <c r="A902" s="13">
        <v>6</v>
      </c>
      <c r="B902" t="s">
        <v>3547</v>
      </c>
      <c r="C902" t="s">
        <v>1085</v>
      </c>
      <c r="D902" t="str">
        <f t="shared" si="14"/>
        <v>6 meses</v>
      </c>
    </row>
    <row r="903" spans="1:4" x14ac:dyDescent="0.25">
      <c r="A903" s="13">
        <v>8</v>
      </c>
      <c r="B903" t="s">
        <v>3547</v>
      </c>
      <c r="C903" t="s">
        <v>1085</v>
      </c>
      <c r="D903" t="str">
        <f t="shared" si="14"/>
        <v>8 meses</v>
      </c>
    </row>
    <row r="904" spans="1:4" x14ac:dyDescent="0.25">
      <c r="A904" s="13">
        <v>5</v>
      </c>
      <c r="B904" t="s">
        <v>3547</v>
      </c>
      <c r="C904" t="s">
        <v>1085</v>
      </c>
      <c r="D904" t="str">
        <f t="shared" si="14"/>
        <v>5 meses</v>
      </c>
    </row>
    <row r="905" spans="1:4" x14ac:dyDescent="0.25">
      <c r="A905" s="13">
        <v>5</v>
      </c>
      <c r="B905" t="s">
        <v>3547</v>
      </c>
      <c r="C905" t="s">
        <v>1085</v>
      </c>
      <c r="D905" t="str">
        <f t="shared" si="14"/>
        <v>5 meses</v>
      </c>
    </row>
    <row r="906" spans="1:4" x14ac:dyDescent="0.25">
      <c r="A906" s="13">
        <v>6</v>
      </c>
      <c r="B906" t="s">
        <v>3547</v>
      </c>
      <c r="C906" t="s">
        <v>1085</v>
      </c>
      <c r="D906" t="str">
        <f t="shared" si="14"/>
        <v>6 meses</v>
      </c>
    </row>
    <row r="907" spans="1:4" x14ac:dyDescent="0.25">
      <c r="A907" s="13">
        <v>6</v>
      </c>
      <c r="B907" t="s">
        <v>3547</v>
      </c>
      <c r="C907" t="s">
        <v>1085</v>
      </c>
      <c r="D907" t="str">
        <f t="shared" si="14"/>
        <v>6 meses</v>
      </c>
    </row>
    <row r="908" spans="1:4" x14ac:dyDescent="0.25">
      <c r="A908" s="13">
        <v>13</v>
      </c>
      <c r="B908" t="s">
        <v>3547</v>
      </c>
      <c r="C908" t="s">
        <v>1085</v>
      </c>
      <c r="D908" t="str">
        <f t="shared" si="14"/>
        <v>13 meses</v>
      </c>
    </row>
    <row r="909" spans="1:4" x14ac:dyDescent="0.25">
      <c r="A909" s="13">
        <v>13</v>
      </c>
      <c r="B909" t="s">
        <v>3547</v>
      </c>
      <c r="C909" t="s">
        <v>1085</v>
      </c>
      <c r="D909" t="str">
        <f t="shared" si="14"/>
        <v>13 meses</v>
      </c>
    </row>
    <row r="910" spans="1:4" x14ac:dyDescent="0.25">
      <c r="A910" s="13">
        <v>13</v>
      </c>
      <c r="B910" t="s">
        <v>3547</v>
      </c>
      <c r="C910" t="s">
        <v>1085</v>
      </c>
      <c r="D910" t="str">
        <f t="shared" si="14"/>
        <v>13 meses</v>
      </c>
    </row>
    <row r="911" spans="1:4" x14ac:dyDescent="0.25">
      <c r="A911" s="13">
        <v>13</v>
      </c>
      <c r="B911" t="s">
        <v>3547</v>
      </c>
      <c r="C911" t="s">
        <v>1085</v>
      </c>
      <c r="D911" t="str">
        <f t="shared" si="14"/>
        <v>13 meses</v>
      </c>
    </row>
    <row r="912" spans="1:4" x14ac:dyDescent="0.25">
      <c r="A912" s="13">
        <v>13</v>
      </c>
      <c r="B912" t="s">
        <v>3547</v>
      </c>
      <c r="C912" t="s">
        <v>1085</v>
      </c>
      <c r="D912" t="str">
        <f t="shared" si="14"/>
        <v>13 meses</v>
      </c>
    </row>
    <row r="913" spans="1:4" x14ac:dyDescent="0.25">
      <c r="A913" s="13">
        <v>13</v>
      </c>
      <c r="B913" t="s">
        <v>3547</v>
      </c>
      <c r="C913" t="s">
        <v>1085</v>
      </c>
      <c r="D913" t="str">
        <f t="shared" si="14"/>
        <v>13 meses</v>
      </c>
    </row>
    <row r="914" spans="1:4" x14ac:dyDescent="0.25">
      <c r="A914" s="13">
        <v>13</v>
      </c>
      <c r="B914" t="s">
        <v>3547</v>
      </c>
      <c r="C914" t="s">
        <v>1085</v>
      </c>
      <c r="D914" t="str">
        <f t="shared" si="14"/>
        <v>13 meses</v>
      </c>
    </row>
    <row r="915" spans="1:4" x14ac:dyDescent="0.25">
      <c r="A915" s="13">
        <v>13</v>
      </c>
      <c r="B915" t="s">
        <v>3547</v>
      </c>
      <c r="C915" t="s">
        <v>1085</v>
      </c>
      <c r="D915" t="str">
        <f t="shared" si="14"/>
        <v>13 meses</v>
      </c>
    </row>
    <row r="916" spans="1:4" x14ac:dyDescent="0.25">
      <c r="A916" s="13">
        <v>13</v>
      </c>
      <c r="B916" t="s">
        <v>3547</v>
      </c>
      <c r="C916" t="s">
        <v>1085</v>
      </c>
      <c r="D916" t="str">
        <f t="shared" si="14"/>
        <v>13 meses</v>
      </c>
    </row>
    <row r="917" spans="1:4" x14ac:dyDescent="0.25">
      <c r="A917" s="13">
        <v>13</v>
      </c>
      <c r="B917" t="s">
        <v>3547</v>
      </c>
      <c r="C917" t="s">
        <v>1085</v>
      </c>
      <c r="D917" t="str">
        <f t="shared" si="14"/>
        <v>13 meses</v>
      </c>
    </row>
    <row r="918" spans="1:4" x14ac:dyDescent="0.25">
      <c r="A918" s="13">
        <v>13</v>
      </c>
      <c r="B918" t="s">
        <v>3547</v>
      </c>
      <c r="C918" t="s">
        <v>1085</v>
      </c>
      <c r="D918" t="str">
        <f t="shared" si="14"/>
        <v>13 meses</v>
      </c>
    </row>
    <row r="919" spans="1:4" x14ac:dyDescent="0.25">
      <c r="A919" s="13">
        <v>13</v>
      </c>
      <c r="B919" t="s">
        <v>3547</v>
      </c>
      <c r="C919" t="s">
        <v>1085</v>
      </c>
      <c r="D919" t="str">
        <f t="shared" si="14"/>
        <v>13 meses</v>
      </c>
    </row>
    <row r="920" spans="1:4" x14ac:dyDescent="0.25">
      <c r="A920" s="13">
        <v>13</v>
      </c>
      <c r="B920" t="s">
        <v>3547</v>
      </c>
      <c r="C920" t="s">
        <v>1085</v>
      </c>
      <c r="D920" t="str">
        <f t="shared" si="14"/>
        <v>13 meses</v>
      </c>
    </row>
    <row r="921" spans="1:4" x14ac:dyDescent="0.25">
      <c r="A921" s="13">
        <v>11</v>
      </c>
      <c r="B921" t="s">
        <v>3547</v>
      </c>
      <c r="C921" t="s">
        <v>1085</v>
      </c>
      <c r="D921" t="str">
        <f t="shared" si="14"/>
        <v>11 meses</v>
      </c>
    </row>
    <row r="922" spans="1:4" x14ac:dyDescent="0.25">
      <c r="A922" s="13">
        <v>13</v>
      </c>
      <c r="B922" t="s">
        <v>3547</v>
      </c>
      <c r="C922" t="s">
        <v>1085</v>
      </c>
      <c r="D922" t="str">
        <f t="shared" si="14"/>
        <v>13 meses</v>
      </c>
    </row>
    <row r="923" spans="1:4" x14ac:dyDescent="0.25">
      <c r="A923" s="13">
        <v>13</v>
      </c>
      <c r="B923" t="s">
        <v>3547</v>
      </c>
      <c r="C923" t="s">
        <v>1085</v>
      </c>
      <c r="D923" t="str">
        <f t="shared" si="14"/>
        <v>13 meses</v>
      </c>
    </row>
    <row r="924" spans="1:4" x14ac:dyDescent="0.25">
      <c r="A924" s="13">
        <v>13</v>
      </c>
      <c r="B924" t="s">
        <v>3547</v>
      </c>
      <c r="C924" t="s">
        <v>1085</v>
      </c>
      <c r="D924" t="str">
        <f t="shared" si="14"/>
        <v>13 meses</v>
      </c>
    </row>
    <row r="925" spans="1:4" x14ac:dyDescent="0.25">
      <c r="A925" s="13">
        <v>13</v>
      </c>
      <c r="B925" t="s">
        <v>3547</v>
      </c>
      <c r="C925" t="s">
        <v>1085</v>
      </c>
      <c r="D925" t="str">
        <f t="shared" si="14"/>
        <v>13 meses</v>
      </c>
    </row>
    <row r="926" spans="1:4" x14ac:dyDescent="0.25">
      <c r="A926" s="13">
        <v>13</v>
      </c>
      <c r="B926" t="s">
        <v>3547</v>
      </c>
      <c r="C926" t="s">
        <v>1085</v>
      </c>
      <c r="D926" t="str">
        <f t="shared" si="14"/>
        <v>13 meses</v>
      </c>
    </row>
    <row r="927" spans="1:4" x14ac:dyDescent="0.25">
      <c r="A927" s="13">
        <v>13</v>
      </c>
      <c r="B927" t="s">
        <v>3547</v>
      </c>
      <c r="C927" t="s">
        <v>1085</v>
      </c>
      <c r="D927" t="str">
        <f t="shared" si="14"/>
        <v>13 meses</v>
      </c>
    </row>
    <row r="928" spans="1:4" x14ac:dyDescent="0.25">
      <c r="A928" s="13">
        <v>13</v>
      </c>
      <c r="B928" t="s">
        <v>3547</v>
      </c>
      <c r="C928" t="s">
        <v>1085</v>
      </c>
      <c r="D928" t="str">
        <f t="shared" si="14"/>
        <v>13 meses</v>
      </c>
    </row>
    <row r="929" spans="1:4" x14ac:dyDescent="0.25">
      <c r="A929" s="13">
        <v>6</v>
      </c>
      <c r="B929" t="s">
        <v>3547</v>
      </c>
      <c r="C929" t="s">
        <v>1085</v>
      </c>
      <c r="D929" t="str">
        <f t="shared" si="14"/>
        <v>6 meses</v>
      </c>
    </row>
    <row r="930" spans="1:4" x14ac:dyDescent="0.25">
      <c r="A930" s="13">
        <v>11</v>
      </c>
      <c r="B930" t="s">
        <v>3547</v>
      </c>
      <c r="C930" t="s">
        <v>1085</v>
      </c>
      <c r="D930" t="str">
        <f t="shared" si="14"/>
        <v>11 meses</v>
      </c>
    </row>
    <row r="931" spans="1:4" x14ac:dyDescent="0.25">
      <c r="A931" s="13">
        <v>11</v>
      </c>
      <c r="B931" t="s">
        <v>3547</v>
      </c>
      <c r="C931" t="s">
        <v>1085</v>
      </c>
      <c r="D931" t="str">
        <f t="shared" si="14"/>
        <v>11 meses</v>
      </c>
    </row>
    <row r="932" spans="1:4" x14ac:dyDescent="0.25">
      <c r="A932" s="13">
        <v>11</v>
      </c>
      <c r="B932" t="s">
        <v>3547</v>
      </c>
      <c r="C932" t="s">
        <v>1085</v>
      </c>
      <c r="D932" t="str">
        <f t="shared" si="14"/>
        <v>11 meses</v>
      </c>
    </row>
    <row r="933" spans="1:4" x14ac:dyDescent="0.25">
      <c r="A933" s="13">
        <v>11</v>
      </c>
      <c r="B933" t="s">
        <v>3547</v>
      </c>
      <c r="C933" t="s">
        <v>1085</v>
      </c>
      <c r="D933" t="str">
        <f t="shared" si="14"/>
        <v>11 meses</v>
      </c>
    </row>
    <row r="934" spans="1:4" x14ac:dyDescent="0.25">
      <c r="A934" s="13">
        <v>11</v>
      </c>
      <c r="B934" t="s">
        <v>3547</v>
      </c>
      <c r="C934" t="s">
        <v>1085</v>
      </c>
      <c r="D934" t="str">
        <f t="shared" si="14"/>
        <v>11 meses</v>
      </c>
    </row>
    <row r="935" spans="1:4" x14ac:dyDescent="0.25">
      <c r="A935" s="13">
        <v>11</v>
      </c>
      <c r="B935" t="s">
        <v>3547</v>
      </c>
      <c r="C935" t="s">
        <v>1085</v>
      </c>
      <c r="D935" t="str">
        <f t="shared" si="14"/>
        <v>11 meses</v>
      </c>
    </row>
    <row r="936" spans="1:4" x14ac:dyDescent="0.25">
      <c r="A936" s="13">
        <v>11</v>
      </c>
      <c r="B936" t="s">
        <v>3547</v>
      </c>
      <c r="C936" t="s">
        <v>1085</v>
      </c>
      <c r="D936" t="str">
        <f t="shared" si="14"/>
        <v>11 meses</v>
      </c>
    </row>
    <row r="937" spans="1:4" x14ac:dyDescent="0.25">
      <c r="A937" s="13">
        <v>11</v>
      </c>
      <c r="B937" t="s">
        <v>3547</v>
      </c>
      <c r="C937" t="s">
        <v>1085</v>
      </c>
      <c r="D937" t="str">
        <f t="shared" si="14"/>
        <v>11 meses</v>
      </c>
    </row>
    <row r="938" spans="1:4" x14ac:dyDescent="0.25">
      <c r="A938" s="13">
        <v>11</v>
      </c>
      <c r="B938" t="s">
        <v>3547</v>
      </c>
      <c r="C938" t="s">
        <v>1085</v>
      </c>
      <c r="D938" t="str">
        <f t="shared" si="14"/>
        <v>11 meses</v>
      </c>
    </row>
    <row r="939" spans="1:4" x14ac:dyDescent="0.25">
      <c r="A939" s="13">
        <v>11</v>
      </c>
      <c r="B939" t="s">
        <v>3547</v>
      </c>
      <c r="C939" t="s">
        <v>1085</v>
      </c>
      <c r="D939" t="str">
        <f t="shared" si="14"/>
        <v>11 meses</v>
      </c>
    </row>
    <row r="940" spans="1:4" x14ac:dyDescent="0.25">
      <c r="A940" s="13">
        <v>11</v>
      </c>
      <c r="B940" t="s">
        <v>3547</v>
      </c>
      <c r="C940" t="s">
        <v>1085</v>
      </c>
      <c r="D940" t="str">
        <f t="shared" si="14"/>
        <v>11 meses</v>
      </c>
    </row>
    <row r="941" spans="1:4" x14ac:dyDescent="0.25">
      <c r="A941" s="13">
        <v>11</v>
      </c>
      <c r="B941" t="s">
        <v>3547</v>
      </c>
      <c r="C941" t="s">
        <v>1085</v>
      </c>
      <c r="D941" t="str">
        <f t="shared" si="14"/>
        <v>11 meses</v>
      </c>
    </row>
    <row r="942" spans="1:4" x14ac:dyDescent="0.25">
      <c r="A942" s="13">
        <v>11</v>
      </c>
      <c r="B942" t="s">
        <v>3547</v>
      </c>
      <c r="C942" t="s">
        <v>1085</v>
      </c>
      <c r="D942" t="str">
        <f t="shared" si="14"/>
        <v>11 meses</v>
      </c>
    </row>
    <row r="943" spans="1:4" x14ac:dyDescent="0.25">
      <c r="A943" s="13">
        <v>11</v>
      </c>
      <c r="B943" t="s">
        <v>3547</v>
      </c>
      <c r="C943" t="s">
        <v>1085</v>
      </c>
      <c r="D943" t="str">
        <f t="shared" si="14"/>
        <v>11 meses</v>
      </c>
    </row>
    <row r="944" spans="1:4" x14ac:dyDescent="0.25">
      <c r="A944" s="13">
        <v>11</v>
      </c>
      <c r="B944" t="s">
        <v>3547</v>
      </c>
      <c r="C944" t="s">
        <v>1085</v>
      </c>
      <c r="D944" t="str">
        <f t="shared" si="14"/>
        <v>11 meses</v>
      </c>
    </row>
    <row r="945" spans="1:4" x14ac:dyDescent="0.25">
      <c r="A945" s="13">
        <v>11</v>
      </c>
      <c r="B945" t="s">
        <v>3547</v>
      </c>
      <c r="C945" t="s">
        <v>1085</v>
      </c>
      <c r="D945" t="str">
        <f t="shared" si="14"/>
        <v>11 meses</v>
      </c>
    </row>
    <row r="946" spans="1:4" x14ac:dyDescent="0.25">
      <c r="A946" s="13">
        <v>11</v>
      </c>
      <c r="B946" t="s">
        <v>3547</v>
      </c>
      <c r="C946" t="s">
        <v>1085</v>
      </c>
      <c r="D946" t="str">
        <f t="shared" si="14"/>
        <v>11 meses</v>
      </c>
    </row>
    <row r="947" spans="1:4" x14ac:dyDescent="0.25">
      <c r="A947" s="13">
        <v>11</v>
      </c>
      <c r="B947" t="s">
        <v>3547</v>
      </c>
      <c r="C947" t="s">
        <v>1085</v>
      </c>
      <c r="D947" t="str">
        <f t="shared" si="14"/>
        <v>11 meses</v>
      </c>
    </row>
    <row r="948" spans="1:4" x14ac:dyDescent="0.25">
      <c r="A948" s="13">
        <v>11</v>
      </c>
      <c r="B948" t="s">
        <v>3547</v>
      </c>
      <c r="C948" t="s">
        <v>1085</v>
      </c>
      <c r="D948" t="str">
        <f t="shared" si="14"/>
        <v>11 meses</v>
      </c>
    </row>
    <row r="949" spans="1:4" x14ac:dyDescent="0.25">
      <c r="A949" s="13">
        <v>11</v>
      </c>
      <c r="B949" t="s">
        <v>3547</v>
      </c>
      <c r="C949" t="s">
        <v>1085</v>
      </c>
      <c r="D949" t="str">
        <f t="shared" si="14"/>
        <v>11 meses</v>
      </c>
    </row>
    <row r="950" spans="1:4" x14ac:dyDescent="0.25">
      <c r="A950" s="13">
        <v>11</v>
      </c>
      <c r="B950" t="s">
        <v>3547</v>
      </c>
      <c r="C950" t="s">
        <v>1085</v>
      </c>
      <c r="D950" t="str">
        <f t="shared" si="14"/>
        <v>11 meses</v>
      </c>
    </row>
    <row r="951" spans="1:4" x14ac:dyDescent="0.25">
      <c r="A951" s="13">
        <v>11</v>
      </c>
      <c r="B951" t="s">
        <v>3547</v>
      </c>
      <c r="C951" t="s">
        <v>1085</v>
      </c>
      <c r="D951" t="str">
        <f t="shared" si="14"/>
        <v>11 meses</v>
      </c>
    </row>
    <row r="952" spans="1:4" x14ac:dyDescent="0.25">
      <c r="A952" s="13">
        <v>11</v>
      </c>
      <c r="B952" t="s">
        <v>3547</v>
      </c>
      <c r="C952" t="s">
        <v>1085</v>
      </c>
      <c r="D952" t="str">
        <f t="shared" si="14"/>
        <v>11 meses</v>
      </c>
    </row>
    <row r="953" spans="1:4" x14ac:dyDescent="0.25">
      <c r="A953" s="13">
        <v>11</v>
      </c>
      <c r="B953" t="s">
        <v>3547</v>
      </c>
      <c r="C953" t="s">
        <v>1085</v>
      </c>
      <c r="D953" t="str">
        <f t="shared" si="14"/>
        <v>11 meses</v>
      </c>
    </row>
    <row r="954" spans="1:4" x14ac:dyDescent="0.25">
      <c r="A954" s="13">
        <v>11</v>
      </c>
      <c r="B954" t="s">
        <v>3547</v>
      </c>
      <c r="C954" t="s">
        <v>1085</v>
      </c>
      <c r="D954" t="str">
        <f t="shared" si="14"/>
        <v>11 meses</v>
      </c>
    </row>
    <row r="955" spans="1:4" x14ac:dyDescent="0.25">
      <c r="A955" s="13">
        <v>10</v>
      </c>
      <c r="B955" t="s">
        <v>3547</v>
      </c>
      <c r="C955" t="s">
        <v>1085</v>
      </c>
      <c r="D955" t="str">
        <f t="shared" si="14"/>
        <v>10 meses</v>
      </c>
    </row>
    <row r="956" spans="1:4" x14ac:dyDescent="0.25">
      <c r="A956" s="13">
        <v>10</v>
      </c>
      <c r="B956" t="s">
        <v>3547</v>
      </c>
      <c r="C956" t="s">
        <v>1085</v>
      </c>
      <c r="D956" t="str">
        <f t="shared" si="14"/>
        <v>10 meses</v>
      </c>
    </row>
    <row r="957" spans="1:4" x14ac:dyDescent="0.25">
      <c r="A957" s="13">
        <v>10</v>
      </c>
      <c r="B957" t="s">
        <v>3547</v>
      </c>
      <c r="C957" t="s">
        <v>1085</v>
      </c>
      <c r="D957" t="str">
        <f t="shared" si="14"/>
        <v>10 meses</v>
      </c>
    </row>
    <row r="958" spans="1:4" x14ac:dyDescent="0.25">
      <c r="A958" s="13">
        <v>10</v>
      </c>
      <c r="B958" t="s">
        <v>3547</v>
      </c>
      <c r="C958" t="s">
        <v>1085</v>
      </c>
      <c r="D958" t="str">
        <f t="shared" si="14"/>
        <v>10 meses</v>
      </c>
    </row>
    <row r="959" spans="1:4" x14ac:dyDescent="0.25">
      <c r="A959" s="13">
        <v>10</v>
      </c>
      <c r="B959" t="s">
        <v>3547</v>
      </c>
      <c r="C959" t="s">
        <v>1085</v>
      </c>
      <c r="D959" t="str">
        <f t="shared" si="14"/>
        <v>10 meses</v>
      </c>
    </row>
    <row r="960" spans="1:4" x14ac:dyDescent="0.25">
      <c r="A960" s="13">
        <v>10</v>
      </c>
      <c r="B960" t="s">
        <v>3547</v>
      </c>
      <c r="C960" t="s">
        <v>1085</v>
      </c>
      <c r="D960" t="str">
        <f t="shared" si="14"/>
        <v>10 meses</v>
      </c>
    </row>
    <row r="961" spans="1:4" x14ac:dyDescent="0.25">
      <c r="A961" s="13">
        <v>10</v>
      </c>
      <c r="B961" t="s">
        <v>3547</v>
      </c>
      <c r="C961" t="s">
        <v>1085</v>
      </c>
      <c r="D961" t="str">
        <f t="shared" si="14"/>
        <v>10 meses</v>
      </c>
    </row>
    <row r="962" spans="1:4" x14ac:dyDescent="0.25">
      <c r="A962" s="13">
        <v>10</v>
      </c>
      <c r="B962" t="s">
        <v>3547</v>
      </c>
      <c r="C962" t="s">
        <v>1085</v>
      </c>
      <c r="D962" t="str">
        <f t="shared" si="14"/>
        <v>10 meses</v>
      </c>
    </row>
    <row r="963" spans="1:4" x14ac:dyDescent="0.25">
      <c r="A963" s="13">
        <v>10</v>
      </c>
      <c r="B963" t="s">
        <v>3547</v>
      </c>
      <c r="C963" t="s">
        <v>1085</v>
      </c>
      <c r="D963" t="str">
        <f t="shared" ref="D963:D1026" si="15">CONCATENATE(A963,C963,B963)</f>
        <v>10 meses</v>
      </c>
    </row>
    <row r="964" spans="1:4" x14ac:dyDescent="0.25">
      <c r="A964" s="13">
        <v>10</v>
      </c>
      <c r="B964" t="s">
        <v>3547</v>
      </c>
      <c r="C964" t="s">
        <v>1085</v>
      </c>
      <c r="D964" t="str">
        <f t="shared" si="15"/>
        <v>10 meses</v>
      </c>
    </row>
    <row r="965" spans="1:4" x14ac:dyDescent="0.25">
      <c r="A965" s="13">
        <v>10</v>
      </c>
      <c r="B965" t="s">
        <v>3547</v>
      </c>
      <c r="C965" t="s">
        <v>1085</v>
      </c>
      <c r="D965" t="str">
        <f t="shared" si="15"/>
        <v>10 meses</v>
      </c>
    </row>
    <row r="966" spans="1:4" x14ac:dyDescent="0.25">
      <c r="A966" s="13">
        <v>10</v>
      </c>
      <c r="B966" t="s">
        <v>3547</v>
      </c>
      <c r="C966" t="s">
        <v>1085</v>
      </c>
      <c r="D966" t="str">
        <f t="shared" si="15"/>
        <v>10 meses</v>
      </c>
    </row>
    <row r="967" spans="1:4" x14ac:dyDescent="0.25">
      <c r="A967" s="13">
        <v>10</v>
      </c>
      <c r="B967" t="s">
        <v>3547</v>
      </c>
      <c r="C967" t="s">
        <v>1085</v>
      </c>
      <c r="D967" t="str">
        <f t="shared" si="15"/>
        <v>10 meses</v>
      </c>
    </row>
    <row r="968" spans="1:4" x14ac:dyDescent="0.25">
      <c r="A968" s="13">
        <v>10</v>
      </c>
      <c r="B968" t="s">
        <v>3547</v>
      </c>
      <c r="C968" t="s">
        <v>1085</v>
      </c>
      <c r="D968" t="str">
        <f t="shared" si="15"/>
        <v>10 meses</v>
      </c>
    </row>
    <row r="969" spans="1:4" x14ac:dyDescent="0.25">
      <c r="A969" s="13">
        <v>14</v>
      </c>
      <c r="B969" t="s">
        <v>3547</v>
      </c>
      <c r="C969" t="s">
        <v>1085</v>
      </c>
      <c r="D969" t="str">
        <f t="shared" si="15"/>
        <v>14 meses</v>
      </c>
    </row>
    <row r="970" spans="1:4" x14ac:dyDescent="0.25">
      <c r="A970" s="13">
        <v>14</v>
      </c>
      <c r="B970" t="s">
        <v>3547</v>
      </c>
      <c r="C970" t="s">
        <v>1085</v>
      </c>
      <c r="D970" t="str">
        <f t="shared" si="15"/>
        <v>14 meses</v>
      </c>
    </row>
    <row r="971" spans="1:4" x14ac:dyDescent="0.25">
      <c r="A971" s="13">
        <v>14</v>
      </c>
      <c r="B971" t="s">
        <v>3547</v>
      </c>
      <c r="C971" t="s">
        <v>1085</v>
      </c>
      <c r="D971" t="str">
        <f t="shared" si="15"/>
        <v>14 meses</v>
      </c>
    </row>
    <row r="972" spans="1:4" x14ac:dyDescent="0.25">
      <c r="A972" s="13">
        <v>14</v>
      </c>
      <c r="B972" t="s">
        <v>3547</v>
      </c>
      <c r="C972" t="s">
        <v>1085</v>
      </c>
      <c r="D972" t="str">
        <f t="shared" si="15"/>
        <v>14 meses</v>
      </c>
    </row>
    <row r="973" spans="1:4" x14ac:dyDescent="0.25">
      <c r="A973" s="13">
        <v>14</v>
      </c>
      <c r="B973" t="s">
        <v>3547</v>
      </c>
      <c r="C973" t="s">
        <v>1085</v>
      </c>
      <c r="D973" t="str">
        <f t="shared" si="15"/>
        <v>14 meses</v>
      </c>
    </row>
    <row r="974" spans="1:4" x14ac:dyDescent="0.25">
      <c r="A974" s="13">
        <v>6</v>
      </c>
      <c r="B974" t="s">
        <v>3547</v>
      </c>
      <c r="C974" t="s">
        <v>1085</v>
      </c>
      <c r="D974" t="str">
        <f t="shared" si="15"/>
        <v>6 meses</v>
      </c>
    </row>
    <row r="975" spans="1:4" x14ac:dyDescent="0.25">
      <c r="A975" s="13">
        <v>6</v>
      </c>
      <c r="B975" t="s">
        <v>3547</v>
      </c>
      <c r="C975" t="s">
        <v>1085</v>
      </c>
      <c r="D975" t="str">
        <f t="shared" si="15"/>
        <v>6 meses</v>
      </c>
    </row>
    <row r="976" spans="1:4" x14ac:dyDescent="0.25">
      <c r="A976" s="13">
        <v>6</v>
      </c>
      <c r="B976" t="s">
        <v>3547</v>
      </c>
      <c r="C976" t="s">
        <v>1085</v>
      </c>
      <c r="D976" t="str">
        <f t="shared" si="15"/>
        <v>6 meses</v>
      </c>
    </row>
    <row r="977" spans="1:4" x14ac:dyDescent="0.25">
      <c r="A977" s="13">
        <v>6</v>
      </c>
      <c r="B977" t="s">
        <v>3547</v>
      </c>
      <c r="C977" t="s">
        <v>1085</v>
      </c>
      <c r="D977" t="str">
        <f t="shared" si="15"/>
        <v>6 meses</v>
      </c>
    </row>
    <row r="978" spans="1:4" x14ac:dyDescent="0.25">
      <c r="A978" s="13">
        <v>3</v>
      </c>
      <c r="B978" t="s">
        <v>3547</v>
      </c>
      <c r="C978" t="s">
        <v>1085</v>
      </c>
      <c r="D978" t="str">
        <f t="shared" si="15"/>
        <v>3 meses</v>
      </c>
    </row>
    <row r="979" spans="1:4" x14ac:dyDescent="0.25">
      <c r="A979" s="13">
        <v>6</v>
      </c>
      <c r="B979" t="s">
        <v>3547</v>
      </c>
      <c r="C979" t="s">
        <v>1085</v>
      </c>
      <c r="D979" t="str">
        <f t="shared" si="15"/>
        <v>6 meses</v>
      </c>
    </row>
    <row r="980" spans="1:4" x14ac:dyDescent="0.25">
      <c r="A980" s="13">
        <v>10</v>
      </c>
      <c r="B980" t="s">
        <v>3547</v>
      </c>
      <c r="C980" t="s">
        <v>1085</v>
      </c>
      <c r="D980" t="str">
        <f t="shared" si="15"/>
        <v>10 meses</v>
      </c>
    </row>
    <row r="981" spans="1:4" x14ac:dyDescent="0.25">
      <c r="A981" s="13">
        <v>6</v>
      </c>
      <c r="B981" t="s">
        <v>3547</v>
      </c>
      <c r="C981" t="s">
        <v>1085</v>
      </c>
      <c r="D981" t="str">
        <f t="shared" si="15"/>
        <v>6 meses</v>
      </c>
    </row>
    <row r="982" spans="1:4" x14ac:dyDescent="0.25">
      <c r="A982" s="13">
        <v>6</v>
      </c>
      <c r="B982" t="s">
        <v>3547</v>
      </c>
      <c r="C982" t="s">
        <v>1085</v>
      </c>
      <c r="D982" t="str">
        <f t="shared" si="15"/>
        <v>6 meses</v>
      </c>
    </row>
    <row r="983" spans="1:4" x14ac:dyDescent="0.25">
      <c r="A983" s="13">
        <v>6</v>
      </c>
      <c r="B983" t="s">
        <v>3547</v>
      </c>
      <c r="C983" t="s">
        <v>1085</v>
      </c>
      <c r="D983" t="str">
        <f t="shared" si="15"/>
        <v>6 meses</v>
      </c>
    </row>
    <row r="984" spans="1:4" x14ac:dyDescent="0.25">
      <c r="A984" s="13">
        <v>6</v>
      </c>
      <c r="B984" t="s">
        <v>3547</v>
      </c>
      <c r="C984" t="s">
        <v>1085</v>
      </c>
      <c r="D984" t="str">
        <f t="shared" si="15"/>
        <v>6 meses</v>
      </c>
    </row>
    <row r="985" spans="1:4" x14ac:dyDescent="0.25">
      <c r="A985" s="13">
        <v>5</v>
      </c>
      <c r="B985" t="s">
        <v>3547</v>
      </c>
      <c r="C985" t="s">
        <v>1085</v>
      </c>
      <c r="D985" t="str">
        <f t="shared" si="15"/>
        <v>5 meses</v>
      </c>
    </row>
    <row r="986" spans="1:4" x14ac:dyDescent="0.25">
      <c r="A986" s="13">
        <v>5</v>
      </c>
      <c r="B986" t="s">
        <v>3547</v>
      </c>
      <c r="C986" t="s">
        <v>1085</v>
      </c>
      <c r="D986" t="str">
        <f t="shared" si="15"/>
        <v>5 meses</v>
      </c>
    </row>
    <row r="987" spans="1:4" x14ac:dyDescent="0.25">
      <c r="A987" s="13">
        <v>15</v>
      </c>
      <c r="B987" t="s">
        <v>3547</v>
      </c>
      <c r="C987" t="s">
        <v>1085</v>
      </c>
      <c r="D987" t="str">
        <f t="shared" si="15"/>
        <v>15 meses</v>
      </c>
    </row>
    <row r="988" spans="1:4" x14ac:dyDescent="0.25">
      <c r="A988" s="13">
        <v>12</v>
      </c>
      <c r="B988" t="s">
        <v>3547</v>
      </c>
      <c r="C988" t="s">
        <v>1085</v>
      </c>
      <c r="D988" t="str">
        <f t="shared" si="15"/>
        <v>12 meses</v>
      </c>
    </row>
    <row r="989" spans="1:4" x14ac:dyDescent="0.25">
      <c r="A989" s="13">
        <v>12</v>
      </c>
      <c r="B989" t="s">
        <v>3547</v>
      </c>
      <c r="C989" t="s">
        <v>1085</v>
      </c>
      <c r="D989" t="str">
        <f t="shared" si="15"/>
        <v>12 meses</v>
      </c>
    </row>
    <row r="990" spans="1:4" x14ac:dyDescent="0.25">
      <c r="A990" s="13">
        <v>12</v>
      </c>
      <c r="B990" t="s">
        <v>3547</v>
      </c>
      <c r="C990" t="s">
        <v>1085</v>
      </c>
      <c r="D990" t="str">
        <f t="shared" si="15"/>
        <v>12 meses</v>
      </c>
    </row>
    <row r="991" spans="1:4" x14ac:dyDescent="0.25">
      <c r="A991" s="13">
        <v>6</v>
      </c>
      <c r="B991" t="s">
        <v>3547</v>
      </c>
      <c r="C991" t="s">
        <v>1085</v>
      </c>
      <c r="D991" t="str">
        <f t="shared" si="15"/>
        <v>6 meses</v>
      </c>
    </row>
    <row r="992" spans="1:4" x14ac:dyDescent="0.25">
      <c r="A992" s="13">
        <v>16</v>
      </c>
      <c r="B992" t="s">
        <v>3547</v>
      </c>
      <c r="C992" t="s">
        <v>1085</v>
      </c>
      <c r="D992" t="str">
        <f t="shared" si="15"/>
        <v>16 meses</v>
      </c>
    </row>
    <row r="993" spans="1:4" x14ac:dyDescent="0.25">
      <c r="A993" s="13">
        <v>16</v>
      </c>
      <c r="B993" t="s">
        <v>3547</v>
      </c>
      <c r="C993" t="s">
        <v>1085</v>
      </c>
      <c r="D993" t="str">
        <f t="shared" si="15"/>
        <v>16 meses</v>
      </c>
    </row>
    <row r="994" spans="1:4" x14ac:dyDescent="0.25">
      <c r="A994" s="13">
        <v>11</v>
      </c>
      <c r="B994" t="s">
        <v>3547</v>
      </c>
      <c r="C994" t="s">
        <v>1085</v>
      </c>
      <c r="D994" t="str">
        <f t="shared" si="15"/>
        <v>11 meses</v>
      </c>
    </row>
    <row r="995" spans="1:4" x14ac:dyDescent="0.25">
      <c r="A995" s="13">
        <v>10</v>
      </c>
      <c r="B995" t="s">
        <v>3547</v>
      </c>
      <c r="C995" t="s">
        <v>1085</v>
      </c>
      <c r="D995" t="str">
        <f t="shared" si="15"/>
        <v>10 meses</v>
      </c>
    </row>
    <row r="996" spans="1:4" x14ac:dyDescent="0.25">
      <c r="A996" s="13">
        <v>10</v>
      </c>
      <c r="B996" t="s">
        <v>3547</v>
      </c>
      <c r="C996" t="s">
        <v>1085</v>
      </c>
      <c r="D996" t="str">
        <f t="shared" si="15"/>
        <v>10 meses</v>
      </c>
    </row>
    <row r="997" spans="1:4" x14ac:dyDescent="0.25">
      <c r="A997" s="13">
        <v>10</v>
      </c>
      <c r="B997" t="s">
        <v>3547</v>
      </c>
      <c r="C997" t="s">
        <v>1085</v>
      </c>
      <c r="D997" t="str">
        <f t="shared" si="15"/>
        <v>10 meses</v>
      </c>
    </row>
    <row r="998" spans="1:4" x14ac:dyDescent="0.25">
      <c r="A998" s="13">
        <v>10</v>
      </c>
      <c r="B998" t="s">
        <v>3547</v>
      </c>
      <c r="C998" t="s">
        <v>1085</v>
      </c>
      <c r="D998" t="str">
        <f t="shared" si="15"/>
        <v>10 meses</v>
      </c>
    </row>
    <row r="999" spans="1:4" x14ac:dyDescent="0.25">
      <c r="A999" s="13">
        <v>16</v>
      </c>
      <c r="B999" t="s">
        <v>3547</v>
      </c>
      <c r="C999" t="s">
        <v>1085</v>
      </c>
      <c r="D999" t="str">
        <f t="shared" si="15"/>
        <v>16 meses</v>
      </c>
    </row>
    <row r="1000" spans="1:4" x14ac:dyDescent="0.25">
      <c r="A1000" s="13">
        <v>16</v>
      </c>
      <c r="B1000" t="s">
        <v>3547</v>
      </c>
      <c r="C1000" t="s">
        <v>1085</v>
      </c>
      <c r="D1000" t="str">
        <f t="shared" si="15"/>
        <v>16 meses</v>
      </c>
    </row>
    <row r="1001" spans="1:4" x14ac:dyDescent="0.25">
      <c r="A1001" s="13">
        <v>10</v>
      </c>
      <c r="B1001" t="s">
        <v>3547</v>
      </c>
      <c r="C1001" t="s">
        <v>1085</v>
      </c>
      <c r="D1001" t="str">
        <f t="shared" si="15"/>
        <v>10 meses</v>
      </c>
    </row>
    <row r="1002" spans="1:4" x14ac:dyDescent="0.25">
      <c r="A1002" s="13">
        <v>12</v>
      </c>
      <c r="B1002" t="s">
        <v>3547</v>
      </c>
      <c r="C1002" t="s">
        <v>1085</v>
      </c>
      <c r="D1002" t="str">
        <f t="shared" si="15"/>
        <v>12 meses</v>
      </c>
    </row>
    <row r="1003" spans="1:4" x14ac:dyDescent="0.25">
      <c r="A1003" s="13">
        <v>4</v>
      </c>
      <c r="B1003" t="s">
        <v>3547</v>
      </c>
      <c r="C1003" t="s">
        <v>1085</v>
      </c>
      <c r="D1003" t="str">
        <f t="shared" si="15"/>
        <v>4 meses</v>
      </c>
    </row>
    <row r="1004" spans="1:4" x14ac:dyDescent="0.25">
      <c r="A1004" s="13">
        <v>4</v>
      </c>
      <c r="B1004" t="s">
        <v>3547</v>
      </c>
      <c r="C1004" t="s">
        <v>1085</v>
      </c>
      <c r="D1004" t="str">
        <f t="shared" si="15"/>
        <v>4 meses</v>
      </c>
    </row>
    <row r="1005" spans="1:4" x14ac:dyDescent="0.25">
      <c r="A1005" s="13">
        <v>4</v>
      </c>
      <c r="B1005" t="s">
        <v>3547</v>
      </c>
      <c r="C1005" t="s">
        <v>1085</v>
      </c>
      <c r="D1005" t="str">
        <f t="shared" si="15"/>
        <v>4 meses</v>
      </c>
    </row>
    <row r="1006" spans="1:4" x14ac:dyDescent="0.25">
      <c r="A1006" s="13">
        <v>6</v>
      </c>
      <c r="B1006" t="s">
        <v>3547</v>
      </c>
      <c r="C1006" t="s">
        <v>1085</v>
      </c>
      <c r="D1006" t="str">
        <f t="shared" si="15"/>
        <v>6 meses</v>
      </c>
    </row>
    <row r="1007" spans="1:4" x14ac:dyDescent="0.25">
      <c r="A1007" s="13">
        <v>6</v>
      </c>
      <c r="B1007" t="s">
        <v>3547</v>
      </c>
      <c r="C1007" t="s">
        <v>1085</v>
      </c>
      <c r="D1007" t="str">
        <f t="shared" si="15"/>
        <v>6 meses</v>
      </c>
    </row>
    <row r="1008" spans="1:4" x14ac:dyDescent="0.25">
      <c r="A1008" s="13">
        <v>10</v>
      </c>
      <c r="B1008" t="s">
        <v>3547</v>
      </c>
      <c r="C1008" t="s">
        <v>1085</v>
      </c>
      <c r="D1008" t="str">
        <f t="shared" si="15"/>
        <v>10 meses</v>
      </c>
    </row>
    <row r="1009" spans="1:4" x14ac:dyDescent="0.25">
      <c r="A1009" s="13">
        <v>6</v>
      </c>
      <c r="B1009" t="s">
        <v>3547</v>
      </c>
      <c r="C1009" t="s">
        <v>1085</v>
      </c>
      <c r="D1009" t="str">
        <f t="shared" si="15"/>
        <v>6 meses</v>
      </c>
    </row>
    <row r="1010" spans="1:4" x14ac:dyDescent="0.25">
      <c r="A1010" s="13">
        <v>10</v>
      </c>
      <c r="B1010" t="s">
        <v>3547</v>
      </c>
      <c r="C1010" t="s">
        <v>1085</v>
      </c>
      <c r="D1010" t="str">
        <f t="shared" si="15"/>
        <v>10 meses</v>
      </c>
    </row>
    <row r="1011" spans="1:4" x14ac:dyDescent="0.25">
      <c r="A1011" s="13">
        <v>10</v>
      </c>
      <c r="B1011" t="s">
        <v>3547</v>
      </c>
      <c r="C1011" t="s">
        <v>1085</v>
      </c>
      <c r="D1011" t="str">
        <f t="shared" si="15"/>
        <v>10 meses</v>
      </c>
    </row>
    <row r="1012" spans="1:4" x14ac:dyDescent="0.25">
      <c r="A1012" s="13">
        <v>6</v>
      </c>
      <c r="B1012" t="s">
        <v>3547</v>
      </c>
      <c r="C1012" t="s">
        <v>1085</v>
      </c>
      <c r="D1012" t="str">
        <f t="shared" si="15"/>
        <v>6 meses</v>
      </c>
    </row>
    <row r="1013" spans="1:4" x14ac:dyDescent="0.25">
      <c r="A1013" s="13">
        <v>6</v>
      </c>
      <c r="B1013" t="s">
        <v>3547</v>
      </c>
      <c r="C1013" t="s">
        <v>1085</v>
      </c>
      <c r="D1013" t="str">
        <f t="shared" si="15"/>
        <v>6 meses</v>
      </c>
    </row>
    <row r="1014" spans="1:4" x14ac:dyDescent="0.25">
      <c r="A1014" s="13">
        <v>6</v>
      </c>
      <c r="B1014" t="s">
        <v>3547</v>
      </c>
      <c r="C1014" t="s">
        <v>1085</v>
      </c>
      <c r="D1014" t="str">
        <f t="shared" si="15"/>
        <v>6 meses</v>
      </c>
    </row>
    <row r="1015" spans="1:4" x14ac:dyDescent="0.25">
      <c r="A1015" s="13">
        <v>6</v>
      </c>
      <c r="B1015" t="s">
        <v>3547</v>
      </c>
      <c r="C1015" t="s">
        <v>1085</v>
      </c>
      <c r="D1015" t="str">
        <f t="shared" si="15"/>
        <v>6 meses</v>
      </c>
    </row>
    <row r="1016" spans="1:4" x14ac:dyDescent="0.25">
      <c r="A1016" s="13">
        <v>6</v>
      </c>
      <c r="B1016" t="s">
        <v>3547</v>
      </c>
      <c r="C1016" t="s">
        <v>1085</v>
      </c>
      <c r="D1016" t="str">
        <f t="shared" si="15"/>
        <v>6 meses</v>
      </c>
    </row>
    <row r="1017" spans="1:4" x14ac:dyDescent="0.25">
      <c r="A1017" s="13">
        <v>6</v>
      </c>
      <c r="B1017" t="s">
        <v>3547</v>
      </c>
      <c r="C1017" t="s">
        <v>1085</v>
      </c>
      <c r="D1017" t="str">
        <f t="shared" si="15"/>
        <v>6 meses</v>
      </c>
    </row>
    <row r="1018" spans="1:4" x14ac:dyDescent="0.25">
      <c r="A1018" s="13">
        <v>6</v>
      </c>
      <c r="B1018" t="s">
        <v>3547</v>
      </c>
      <c r="C1018" t="s">
        <v>1085</v>
      </c>
      <c r="D1018" t="str">
        <f t="shared" si="15"/>
        <v>6 meses</v>
      </c>
    </row>
    <row r="1019" spans="1:4" x14ac:dyDescent="0.25">
      <c r="A1019" s="13">
        <v>6</v>
      </c>
      <c r="B1019" t="s">
        <v>3547</v>
      </c>
      <c r="C1019" t="s">
        <v>1085</v>
      </c>
      <c r="D1019" t="str">
        <f t="shared" si="15"/>
        <v>6 meses</v>
      </c>
    </row>
    <row r="1020" spans="1:4" x14ac:dyDescent="0.25">
      <c r="A1020" s="13">
        <v>6</v>
      </c>
      <c r="B1020" t="s">
        <v>3547</v>
      </c>
      <c r="C1020" t="s">
        <v>1085</v>
      </c>
      <c r="D1020" t="str">
        <f t="shared" si="15"/>
        <v>6 meses</v>
      </c>
    </row>
    <row r="1021" spans="1:4" x14ac:dyDescent="0.25">
      <c r="A1021" s="13">
        <v>6</v>
      </c>
      <c r="B1021" t="s">
        <v>3547</v>
      </c>
      <c r="C1021" t="s">
        <v>1085</v>
      </c>
      <c r="D1021" t="str">
        <f t="shared" si="15"/>
        <v>6 meses</v>
      </c>
    </row>
    <row r="1022" spans="1:4" x14ac:dyDescent="0.25">
      <c r="A1022" s="13">
        <v>6</v>
      </c>
      <c r="B1022" t="s">
        <v>3547</v>
      </c>
      <c r="C1022" t="s">
        <v>1085</v>
      </c>
      <c r="D1022" t="str">
        <f t="shared" si="15"/>
        <v>6 meses</v>
      </c>
    </row>
    <row r="1023" spans="1:4" x14ac:dyDescent="0.25">
      <c r="A1023" s="13">
        <v>6</v>
      </c>
      <c r="B1023" t="s">
        <v>3547</v>
      </c>
      <c r="C1023" t="s">
        <v>1085</v>
      </c>
      <c r="D1023" t="str">
        <f t="shared" si="15"/>
        <v>6 meses</v>
      </c>
    </row>
    <row r="1024" spans="1:4" x14ac:dyDescent="0.25">
      <c r="A1024" s="13">
        <v>6</v>
      </c>
      <c r="B1024" t="s">
        <v>3547</v>
      </c>
      <c r="C1024" t="s">
        <v>1085</v>
      </c>
      <c r="D1024" t="str">
        <f t="shared" si="15"/>
        <v>6 meses</v>
      </c>
    </row>
    <row r="1025" spans="1:4" x14ac:dyDescent="0.25">
      <c r="A1025" s="13">
        <v>6</v>
      </c>
      <c r="B1025" t="s">
        <v>3547</v>
      </c>
      <c r="C1025" t="s">
        <v>1085</v>
      </c>
      <c r="D1025" t="str">
        <f t="shared" si="15"/>
        <v>6 meses</v>
      </c>
    </row>
    <row r="1026" spans="1:4" x14ac:dyDescent="0.25">
      <c r="A1026" s="13">
        <v>6</v>
      </c>
      <c r="B1026" t="s">
        <v>3547</v>
      </c>
      <c r="C1026" t="s">
        <v>1085</v>
      </c>
      <c r="D1026" t="str">
        <f t="shared" si="15"/>
        <v>6 meses</v>
      </c>
    </row>
    <row r="1027" spans="1:4" x14ac:dyDescent="0.25">
      <c r="A1027" s="13">
        <v>6</v>
      </c>
      <c r="B1027" t="s">
        <v>3547</v>
      </c>
      <c r="C1027" t="s">
        <v>1085</v>
      </c>
      <c r="D1027" t="str">
        <f t="shared" ref="D1027:D1090" si="16">CONCATENATE(A1027,C1027,B1027)</f>
        <v>6 meses</v>
      </c>
    </row>
    <row r="1028" spans="1:4" x14ac:dyDescent="0.25">
      <c r="A1028" s="13">
        <v>15</v>
      </c>
      <c r="B1028" t="s">
        <v>3547</v>
      </c>
      <c r="C1028" t="s">
        <v>1085</v>
      </c>
      <c r="D1028" t="str">
        <f t="shared" si="16"/>
        <v>15 meses</v>
      </c>
    </row>
    <row r="1029" spans="1:4" x14ac:dyDescent="0.25">
      <c r="A1029" s="13">
        <v>7</v>
      </c>
      <c r="B1029" t="s">
        <v>3547</v>
      </c>
      <c r="C1029" t="s">
        <v>1085</v>
      </c>
      <c r="D1029" t="str">
        <f t="shared" si="16"/>
        <v>7 meses</v>
      </c>
    </row>
    <row r="1030" spans="1:4" x14ac:dyDescent="0.25">
      <c r="A1030" s="13">
        <v>6</v>
      </c>
      <c r="B1030" t="s">
        <v>3547</v>
      </c>
      <c r="C1030" t="s">
        <v>1085</v>
      </c>
      <c r="D1030" t="str">
        <f t="shared" si="16"/>
        <v>6 meses</v>
      </c>
    </row>
    <row r="1031" spans="1:4" x14ac:dyDescent="0.25">
      <c r="A1031" s="13">
        <v>6</v>
      </c>
      <c r="B1031" t="s">
        <v>3547</v>
      </c>
      <c r="C1031" t="s">
        <v>1085</v>
      </c>
      <c r="D1031" t="str">
        <f t="shared" si="16"/>
        <v>6 meses</v>
      </c>
    </row>
    <row r="1032" spans="1:4" x14ac:dyDescent="0.25">
      <c r="A1032" s="13">
        <v>6</v>
      </c>
      <c r="B1032" t="s">
        <v>3547</v>
      </c>
      <c r="C1032" t="s">
        <v>1085</v>
      </c>
      <c r="D1032" t="str">
        <f t="shared" si="16"/>
        <v>6 meses</v>
      </c>
    </row>
    <row r="1033" spans="1:4" x14ac:dyDescent="0.25">
      <c r="A1033" s="13">
        <v>6</v>
      </c>
      <c r="B1033" t="s">
        <v>3547</v>
      </c>
      <c r="C1033" t="s">
        <v>1085</v>
      </c>
      <c r="D1033" t="str">
        <f t="shared" si="16"/>
        <v>6 meses</v>
      </c>
    </row>
    <row r="1034" spans="1:4" x14ac:dyDescent="0.25">
      <c r="A1034" s="13">
        <v>6</v>
      </c>
      <c r="B1034" t="s">
        <v>3547</v>
      </c>
      <c r="C1034" t="s">
        <v>1085</v>
      </c>
      <c r="D1034" t="str">
        <f t="shared" si="16"/>
        <v>6 meses</v>
      </c>
    </row>
    <row r="1035" spans="1:4" x14ac:dyDescent="0.25">
      <c r="A1035" s="13">
        <v>6</v>
      </c>
      <c r="B1035" t="s">
        <v>3547</v>
      </c>
      <c r="C1035" t="s">
        <v>1085</v>
      </c>
      <c r="D1035" t="str">
        <f t="shared" si="16"/>
        <v>6 meses</v>
      </c>
    </row>
    <row r="1036" spans="1:4" x14ac:dyDescent="0.25">
      <c r="A1036" s="13">
        <v>6</v>
      </c>
      <c r="B1036" t="s">
        <v>3547</v>
      </c>
      <c r="C1036" t="s">
        <v>1085</v>
      </c>
      <c r="D1036" t="str">
        <f t="shared" si="16"/>
        <v>6 meses</v>
      </c>
    </row>
    <row r="1037" spans="1:4" x14ac:dyDescent="0.25">
      <c r="A1037" s="13">
        <v>6</v>
      </c>
      <c r="B1037" t="s">
        <v>3547</v>
      </c>
      <c r="C1037" t="s">
        <v>1085</v>
      </c>
      <c r="D1037" t="str">
        <f t="shared" si="16"/>
        <v>6 meses</v>
      </c>
    </row>
    <row r="1038" spans="1:4" x14ac:dyDescent="0.25">
      <c r="A1038" s="13">
        <v>6</v>
      </c>
      <c r="B1038" t="s">
        <v>3547</v>
      </c>
      <c r="C1038" t="s">
        <v>1085</v>
      </c>
      <c r="D1038" t="str">
        <f t="shared" si="16"/>
        <v>6 meses</v>
      </c>
    </row>
    <row r="1039" spans="1:4" x14ac:dyDescent="0.25">
      <c r="A1039" s="13">
        <v>7</v>
      </c>
      <c r="B1039" t="s">
        <v>3547</v>
      </c>
      <c r="C1039" t="s">
        <v>1085</v>
      </c>
      <c r="D1039" t="str">
        <f t="shared" si="16"/>
        <v>7 meses</v>
      </c>
    </row>
    <row r="1040" spans="1:4" x14ac:dyDescent="0.25">
      <c r="A1040" s="13">
        <v>10</v>
      </c>
      <c r="B1040" t="s">
        <v>3547</v>
      </c>
      <c r="C1040" t="s">
        <v>1085</v>
      </c>
      <c r="D1040" t="str">
        <f t="shared" si="16"/>
        <v>10 meses</v>
      </c>
    </row>
    <row r="1041" spans="1:4" x14ac:dyDescent="0.25">
      <c r="A1041" s="13">
        <v>11</v>
      </c>
      <c r="B1041" t="s">
        <v>3547</v>
      </c>
      <c r="C1041" t="s">
        <v>1085</v>
      </c>
      <c r="D1041" t="str">
        <f t="shared" si="16"/>
        <v>11 meses</v>
      </c>
    </row>
    <row r="1042" spans="1:4" x14ac:dyDescent="0.25">
      <c r="A1042" s="13">
        <v>10</v>
      </c>
      <c r="B1042" t="s">
        <v>3547</v>
      </c>
      <c r="C1042" t="s">
        <v>1085</v>
      </c>
      <c r="D1042" t="str">
        <f t="shared" si="16"/>
        <v>10 meses</v>
      </c>
    </row>
    <row r="1043" spans="1:4" x14ac:dyDescent="0.25">
      <c r="A1043" s="13">
        <v>7</v>
      </c>
      <c r="B1043" t="s">
        <v>3547</v>
      </c>
      <c r="C1043" t="s">
        <v>1085</v>
      </c>
      <c r="D1043" t="str">
        <f t="shared" si="16"/>
        <v>7 meses</v>
      </c>
    </row>
    <row r="1044" spans="1:4" x14ac:dyDescent="0.25">
      <c r="A1044" s="13">
        <v>7</v>
      </c>
      <c r="B1044" t="s">
        <v>3547</v>
      </c>
      <c r="C1044" t="s">
        <v>1085</v>
      </c>
      <c r="D1044" t="str">
        <f t="shared" si="16"/>
        <v>7 meses</v>
      </c>
    </row>
    <row r="1045" spans="1:4" x14ac:dyDescent="0.25">
      <c r="A1045" s="13">
        <v>3</v>
      </c>
      <c r="B1045" t="s">
        <v>3547</v>
      </c>
      <c r="C1045" t="s">
        <v>1085</v>
      </c>
      <c r="D1045" t="str">
        <f t="shared" si="16"/>
        <v>3 meses</v>
      </c>
    </row>
    <row r="1046" spans="1:4" x14ac:dyDescent="0.25">
      <c r="A1046" s="13">
        <v>5</v>
      </c>
      <c r="B1046" t="s">
        <v>3547</v>
      </c>
      <c r="C1046" t="s">
        <v>1085</v>
      </c>
      <c r="D1046" t="str">
        <f t="shared" si="16"/>
        <v>5 meses</v>
      </c>
    </row>
    <row r="1047" spans="1:4" x14ac:dyDescent="0.25">
      <c r="A1047" s="13">
        <v>6</v>
      </c>
      <c r="B1047" t="s">
        <v>3547</v>
      </c>
      <c r="C1047" t="s">
        <v>1085</v>
      </c>
      <c r="D1047" t="str">
        <f t="shared" si="16"/>
        <v>6 meses</v>
      </c>
    </row>
    <row r="1048" spans="1:4" x14ac:dyDescent="0.25">
      <c r="A1048" s="13">
        <v>6</v>
      </c>
      <c r="B1048" t="s">
        <v>3547</v>
      </c>
      <c r="C1048" t="s">
        <v>1085</v>
      </c>
      <c r="D1048" t="str">
        <f t="shared" si="16"/>
        <v>6 meses</v>
      </c>
    </row>
    <row r="1049" spans="1:4" x14ac:dyDescent="0.25">
      <c r="A1049" s="13">
        <v>9</v>
      </c>
      <c r="B1049" t="s">
        <v>3547</v>
      </c>
      <c r="C1049" t="s">
        <v>1085</v>
      </c>
      <c r="D1049" t="str">
        <f t="shared" si="16"/>
        <v>9 meses</v>
      </c>
    </row>
    <row r="1050" spans="1:4" x14ac:dyDescent="0.25">
      <c r="A1050" s="13">
        <v>10</v>
      </c>
      <c r="B1050" t="s">
        <v>3547</v>
      </c>
      <c r="C1050" t="s">
        <v>1085</v>
      </c>
      <c r="D1050" t="str">
        <f t="shared" si="16"/>
        <v>10 meses</v>
      </c>
    </row>
    <row r="1051" spans="1:4" x14ac:dyDescent="0.25">
      <c r="A1051" s="13">
        <v>4</v>
      </c>
      <c r="B1051" t="s">
        <v>3547</v>
      </c>
      <c r="C1051" t="s">
        <v>1085</v>
      </c>
      <c r="D1051" t="str">
        <f t="shared" si="16"/>
        <v>4 meses</v>
      </c>
    </row>
    <row r="1052" spans="1:4" x14ac:dyDescent="0.25">
      <c r="A1052" s="13">
        <v>12</v>
      </c>
      <c r="B1052" t="s">
        <v>3547</v>
      </c>
      <c r="C1052" t="s">
        <v>1085</v>
      </c>
      <c r="D1052" t="str">
        <f t="shared" si="16"/>
        <v>12 meses</v>
      </c>
    </row>
    <row r="1053" spans="1:4" x14ac:dyDescent="0.25">
      <c r="A1053" s="13">
        <v>12</v>
      </c>
      <c r="B1053" t="s">
        <v>3547</v>
      </c>
      <c r="C1053" t="s">
        <v>1085</v>
      </c>
      <c r="D1053" t="str">
        <f t="shared" si="16"/>
        <v>12 meses</v>
      </c>
    </row>
    <row r="1054" spans="1:4" x14ac:dyDescent="0.25">
      <c r="A1054" s="13">
        <v>12</v>
      </c>
      <c r="B1054" t="s">
        <v>3547</v>
      </c>
      <c r="C1054" t="s">
        <v>1085</v>
      </c>
      <c r="D1054" t="str">
        <f t="shared" si="16"/>
        <v>12 meses</v>
      </c>
    </row>
    <row r="1055" spans="1:4" x14ac:dyDescent="0.25">
      <c r="A1055" s="13">
        <v>10</v>
      </c>
      <c r="B1055" t="s">
        <v>3547</v>
      </c>
      <c r="C1055" t="s">
        <v>1085</v>
      </c>
      <c r="D1055" t="str">
        <f t="shared" si="16"/>
        <v>10 meses</v>
      </c>
    </row>
    <row r="1056" spans="1:4" x14ac:dyDescent="0.25">
      <c r="A1056" s="13">
        <v>5</v>
      </c>
      <c r="B1056" t="s">
        <v>3547</v>
      </c>
      <c r="C1056" t="s">
        <v>1085</v>
      </c>
      <c r="D1056" t="str">
        <f t="shared" si="16"/>
        <v>5 meses</v>
      </c>
    </row>
    <row r="1057" spans="1:4" x14ac:dyDescent="0.25">
      <c r="A1057" s="13">
        <v>5</v>
      </c>
      <c r="B1057" t="s">
        <v>3547</v>
      </c>
      <c r="C1057" t="s">
        <v>1085</v>
      </c>
      <c r="D1057" t="str">
        <f t="shared" si="16"/>
        <v>5 meses</v>
      </c>
    </row>
    <row r="1058" spans="1:4" x14ac:dyDescent="0.25">
      <c r="A1058" s="13">
        <v>12</v>
      </c>
      <c r="B1058" t="s">
        <v>3547</v>
      </c>
      <c r="C1058" t="s">
        <v>1085</v>
      </c>
      <c r="D1058" t="str">
        <f t="shared" si="16"/>
        <v>12 meses</v>
      </c>
    </row>
    <row r="1059" spans="1:4" x14ac:dyDescent="0.25">
      <c r="A1059" s="13">
        <v>16</v>
      </c>
      <c r="B1059" t="s">
        <v>3547</v>
      </c>
      <c r="C1059" t="s">
        <v>1085</v>
      </c>
      <c r="D1059" t="str">
        <f t="shared" si="16"/>
        <v>16 meses</v>
      </c>
    </row>
    <row r="1060" spans="1:4" x14ac:dyDescent="0.25">
      <c r="A1060" s="13">
        <v>16</v>
      </c>
      <c r="B1060" t="s">
        <v>3547</v>
      </c>
      <c r="C1060" t="s">
        <v>1085</v>
      </c>
      <c r="D1060" t="str">
        <f t="shared" si="16"/>
        <v>16 meses</v>
      </c>
    </row>
    <row r="1061" spans="1:4" x14ac:dyDescent="0.25">
      <c r="A1061" s="13">
        <v>3</v>
      </c>
      <c r="B1061" t="s">
        <v>3547</v>
      </c>
      <c r="C1061" t="s">
        <v>1085</v>
      </c>
      <c r="D1061" t="str">
        <f t="shared" si="16"/>
        <v>3 meses</v>
      </c>
    </row>
    <row r="1062" spans="1:4" x14ac:dyDescent="0.25">
      <c r="A1062" s="13">
        <v>4</v>
      </c>
      <c r="B1062" t="s">
        <v>3547</v>
      </c>
      <c r="C1062" t="s">
        <v>1085</v>
      </c>
      <c r="D1062" t="str">
        <f t="shared" si="16"/>
        <v>4 meses</v>
      </c>
    </row>
    <row r="1063" spans="1:4" x14ac:dyDescent="0.25">
      <c r="A1063" s="13">
        <v>6</v>
      </c>
      <c r="B1063" t="s">
        <v>3547</v>
      </c>
      <c r="C1063" t="s">
        <v>1085</v>
      </c>
      <c r="D1063" t="str">
        <f t="shared" si="16"/>
        <v>6 meses</v>
      </c>
    </row>
    <row r="1064" spans="1:4" x14ac:dyDescent="0.25">
      <c r="A1064" s="13">
        <v>12</v>
      </c>
      <c r="B1064" t="s">
        <v>3547</v>
      </c>
      <c r="C1064" t="s">
        <v>1085</v>
      </c>
      <c r="D1064" t="str">
        <f t="shared" si="16"/>
        <v>12 meses</v>
      </c>
    </row>
    <row r="1065" spans="1:4" x14ac:dyDescent="0.25">
      <c r="A1065" s="13">
        <v>12</v>
      </c>
      <c r="B1065" t="s">
        <v>3547</v>
      </c>
      <c r="C1065" t="s">
        <v>1085</v>
      </c>
      <c r="D1065" t="str">
        <f t="shared" si="16"/>
        <v>12 meses</v>
      </c>
    </row>
    <row r="1066" spans="1:4" x14ac:dyDescent="0.25">
      <c r="A1066" s="13">
        <v>16</v>
      </c>
      <c r="B1066" t="s">
        <v>3547</v>
      </c>
      <c r="C1066" t="s">
        <v>1085</v>
      </c>
      <c r="D1066" t="str">
        <f t="shared" si="16"/>
        <v>16 meses</v>
      </c>
    </row>
    <row r="1067" spans="1:4" x14ac:dyDescent="0.25">
      <c r="A1067" s="13">
        <v>16</v>
      </c>
      <c r="B1067" t="s">
        <v>3547</v>
      </c>
      <c r="C1067" t="s">
        <v>1085</v>
      </c>
      <c r="D1067" t="str">
        <f t="shared" si="16"/>
        <v>16 meses</v>
      </c>
    </row>
    <row r="1068" spans="1:4" x14ac:dyDescent="0.25">
      <c r="A1068" s="13">
        <v>5</v>
      </c>
      <c r="B1068" t="s">
        <v>3547</v>
      </c>
      <c r="C1068" t="s">
        <v>1085</v>
      </c>
      <c r="D1068" t="str">
        <f t="shared" si="16"/>
        <v>5 meses</v>
      </c>
    </row>
    <row r="1069" spans="1:4" x14ac:dyDescent="0.25">
      <c r="A1069" s="13">
        <v>6</v>
      </c>
      <c r="B1069" t="s">
        <v>3547</v>
      </c>
      <c r="C1069" t="s">
        <v>1085</v>
      </c>
      <c r="D1069" t="str">
        <f t="shared" si="16"/>
        <v>6 meses</v>
      </c>
    </row>
    <row r="1070" spans="1:4" x14ac:dyDescent="0.25">
      <c r="A1070" s="13">
        <v>6</v>
      </c>
      <c r="B1070" t="s">
        <v>3547</v>
      </c>
      <c r="C1070" t="s">
        <v>1085</v>
      </c>
      <c r="D1070" t="str">
        <f t="shared" si="16"/>
        <v>6 meses</v>
      </c>
    </row>
    <row r="1071" spans="1:4" x14ac:dyDescent="0.25">
      <c r="A1071" s="13">
        <v>5</v>
      </c>
      <c r="B1071" t="s">
        <v>3547</v>
      </c>
      <c r="C1071" t="s">
        <v>1085</v>
      </c>
      <c r="D1071" t="str">
        <f t="shared" si="16"/>
        <v>5 meses</v>
      </c>
    </row>
    <row r="1072" spans="1:4" x14ac:dyDescent="0.25">
      <c r="A1072" s="13">
        <v>6</v>
      </c>
      <c r="B1072" t="s">
        <v>3547</v>
      </c>
      <c r="C1072" t="s">
        <v>1085</v>
      </c>
      <c r="D1072" t="str">
        <f t="shared" si="16"/>
        <v>6 meses</v>
      </c>
    </row>
    <row r="1073" spans="1:4" x14ac:dyDescent="0.25">
      <c r="A1073" s="13">
        <v>11</v>
      </c>
      <c r="B1073" t="s">
        <v>3547</v>
      </c>
      <c r="C1073" t="s">
        <v>1085</v>
      </c>
      <c r="D1073" t="str">
        <f t="shared" si="16"/>
        <v>11 meses</v>
      </c>
    </row>
    <row r="1074" spans="1:4" x14ac:dyDescent="0.25">
      <c r="A1074" s="13">
        <v>6</v>
      </c>
      <c r="B1074" t="s">
        <v>3547</v>
      </c>
      <c r="C1074" t="s">
        <v>1085</v>
      </c>
      <c r="D1074" t="str">
        <f t="shared" si="16"/>
        <v>6 meses</v>
      </c>
    </row>
    <row r="1075" spans="1:4" x14ac:dyDescent="0.25">
      <c r="A1075" s="13">
        <v>12</v>
      </c>
      <c r="B1075" t="s">
        <v>3547</v>
      </c>
      <c r="C1075" t="s">
        <v>1085</v>
      </c>
      <c r="D1075" t="str">
        <f t="shared" si="16"/>
        <v>12 meses</v>
      </c>
    </row>
    <row r="1076" spans="1:4" x14ac:dyDescent="0.25">
      <c r="A1076" s="13">
        <v>10</v>
      </c>
      <c r="B1076" t="s">
        <v>3547</v>
      </c>
      <c r="C1076" t="s">
        <v>1085</v>
      </c>
      <c r="D1076" t="str">
        <f t="shared" si="16"/>
        <v>10 meses</v>
      </c>
    </row>
    <row r="1077" spans="1:4" x14ac:dyDescent="0.25">
      <c r="A1077" s="13">
        <v>12</v>
      </c>
      <c r="B1077" t="s">
        <v>3547</v>
      </c>
      <c r="C1077" t="s">
        <v>1085</v>
      </c>
      <c r="D1077" t="str">
        <f t="shared" si="16"/>
        <v>12 meses</v>
      </c>
    </row>
    <row r="1078" spans="1:4" x14ac:dyDescent="0.25">
      <c r="A1078" s="13">
        <v>7</v>
      </c>
      <c r="B1078" t="s">
        <v>3547</v>
      </c>
      <c r="C1078" t="s">
        <v>1085</v>
      </c>
      <c r="D1078" t="str">
        <f t="shared" si="16"/>
        <v>7 meses</v>
      </c>
    </row>
    <row r="1079" spans="1:4" x14ac:dyDescent="0.25">
      <c r="A1079" s="13">
        <v>9</v>
      </c>
      <c r="B1079" t="s">
        <v>3547</v>
      </c>
      <c r="C1079" t="s">
        <v>1085</v>
      </c>
      <c r="D1079" t="str">
        <f t="shared" si="16"/>
        <v>9 meses</v>
      </c>
    </row>
    <row r="1080" spans="1:4" x14ac:dyDescent="0.25">
      <c r="A1080" s="13">
        <v>11</v>
      </c>
      <c r="B1080" t="s">
        <v>3547</v>
      </c>
      <c r="C1080" t="s">
        <v>1085</v>
      </c>
      <c r="D1080" t="str">
        <f t="shared" si="16"/>
        <v>11 meses</v>
      </c>
    </row>
    <row r="1081" spans="1:4" x14ac:dyDescent="0.25">
      <c r="A1081" s="13">
        <v>2</v>
      </c>
      <c r="B1081" t="s">
        <v>3547</v>
      </c>
      <c r="C1081" t="s">
        <v>1085</v>
      </c>
      <c r="D1081" t="str">
        <f t="shared" si="16"/>
        <v>2 meses</v>
      </c>
    </row>
    <row r="1082" spans="1:4" x14ac:dyDescent="0.25">
      <c r="A1082" s="13">
        <v>5</v>
      </c>
      <c r="B1082" t="s">
        <v>3547</v>
      </c>
      <c r="C1082" t="s">
        <v>1085</v>
      </c>
      <c r="D1082" t="str">
        <f t="shared" si="16"/>
        <v>5 meses</v>
      </c>
    </row>
    <row r="1083" spans="1:4" x14ac:dyDescent="0.25">
      <c r="A1083" s="13">
        <v>9</v>
      </c>
      <c r="B1083" t="s">
        <v>3547</v>
      </c>
      <c r="C1083" t="s">
        <v>1085</v>
      </c>
      <c r="D1083" t="str">
        <f t="shared" si="16"/>
        <v>9 meses</v>
      </c>
    </row>
    <row r="1084" spans="1:4" x14ac:dyDescent="0.25">
      <c r="A1084" s="13">
        <v>6</v>
      </c>
      <c r="B1084" t="s">
        <v>3547</v>
      </c>
      <c r="C1084" t="s">
        <v>1085</v>
      </c>
      <c r="D1084" t="str">
        <f t="shared" si="16"/>
        <v>6 meses</v>
      </c>
    </row>
    <row r="1085" spans="1:4" x14ac:dyDescent="0.25">
      <c r="A1085" s="13">
        <v>8</v>
      </c>
      <c r="B1085" t="s">
        <v>3547</v>
      </c>
      <c r="C1085" t="s">
        <v>1085</v>
      </c>
      <c r="D1085" t="str">
        <f t="shared" si="16"/>
        <v>8 meses</v>
      </c>
    </row>
    <row r="1086" spans="1:4" x14ac:dyDescent="0.25">
      <c r="A1086" s="13">
        <v>8</v>
      </c>
      <c r="B1086" t="s">
        <v>3547</v>
      </c>
      <c r="C1086" t="s">
        <v>1085</v>
      </c>
      <c r="D1086" t="str">
        <f t="shared" si="16"/>
        <v>8 meses</v>
      </c>
    </row>
    <row r="1087" spans="1:4" x14ac:dyDescent="0.25">
      <c r="A1087" s="13">
        <v>12</v>
      </c>
      <c r="B1087" t="s">
        <v>3547</v>
      </c>
      <c r="C1087" t="s">
        <v>1085</v>
      </c>
      <c r="D1087" t="str">
        <f t="shared" si="16"/>
        <v>12 meses</v>
      </c>
    </row>
    <row r="1088" spans="1:4" x14ac:dyDescent="0.25">
      <c r="A1088" s="13">
        <v>6</v>
      </c>
      <c r="B1088" t="s">
        <v>3547</v>
      </c>
      <c r="C1088" t="s">
        <v>1085</v>
      </c>
      <c r="D1088" t="str">
        <f t="shared" si="16"/>
        <v>6 meses</v>
      </c>
    </row>
    <row r="1089" spans="1:4" x14ac:dyDescent="0.25">
      <c r="A1089" s="13">
        <v>5</v>
      </c>
      <c r="B1089" t="s">
        <v>3547</v>
      </c>
      <c r="C1089" t="s">
        <v>1085</v>
      </c>
      <c r="D1089" t="str">
        <f t="shared" si="16"/>
        <v>5 meses</v>
      </c>
    </row>
    <row r="1090" spans="1:4" x14ac:dyDescent="0.25">
      <c r="A1090" s="13">
        <v>6</v>
      </c>
      <c r="B1090" t="s">
        <v>3547</v>
      </c>
      <c r="C1090" t="s">
        <v>1085</v>
      </c>
      <c r="D1090" t="str">
        <f t="shared" si="16"/>
        <v>6 meses</v>
      </c>
    </row>
    <row r="1091" spans="1:4" x14ac:dyDescent="0.25">
      <c r="A1091" s="13">
        <v>6</v>
      </c>
      <c r="B1091" t="s">
        <v>3547</v>
      </c>
      <c r="C1091" t="s">
        <v>1085</v>
      </c>
      <c r="D1091" t="str">
        <f t="shared" ref="D1091:D1154" si="17">CONCATENATE(A1091,C1091,B1091)</f>
        <v>6 meses</v>
      </c>
    </row>
    <row r="1092" spans="1:4" x14ac:dyDescent="0.25">
      <c r="A1092" s="13">
        <v>5</v>
      </c>
      <c r="B1092" t="s">
        <v>3547</v>
      </c>
      <c r="C1092" t="s">
        <v>1085</v>
      </c>
      <c r="D1092" t="str">
        <f t="shared" si="17"/>
        <v>5 meses</v>
      </c>
    </row>
    <row r="1093" spans="1:4" x14ac:dyDescent="0.25">
      <c r="A1093" s="13">
        <v>6</v>
      </c>
      <c r="B1093" t="s">
        <v>3547</v>
      </c>
      <c r="C1093" t="s">
        <v>1085</v>
      </c>
      <c r="D1093" t="str">
        <f t="shared" si="17"/>
        <v>6 meses</v>
      </c>
    </row>
    <row r="1094" spans="1:4" x14ac:dyDescent="0.25">
      <c r="A1094" s="13">
        <v>2</v>
      </c>
      <c r="B1094" t="s">
        <v>3547</v>
      </c>
      <c r="C1094" t="s">
        <v>1085</v>
      </c>
      <c r="D1094" t="str">
        <f t="shared" si="17"/>
        <v>2 meses</v>
      </c>
    </row>
    <row r="1095" spans="1:4" x14ac:dyDescent="0.25">
      <c r="A1095" s="13">
        <v>6</v>
      </c>
      <c r="B1095" t="s">
        <v>3547</v>
      </c>
      <c r="C1095" t="s">
        <v>1085</v>
      </c>
      <c r="D1095" t="str">
        <f t="shared" si="17"/>
        <v>6 meses</v>
      </c>
    </row>
    <row r="1096" spans="1:4" x14ac:dyDescent="0.25">
      <c r="A1096" s="13">
        <v>12</v>
      </c>
      <c r="B1096" t="s">
        <v>3547</v>
      </c>
      <c r="C1096" t="s">
        <v>1085</v>
      </c>
      <c r="D1096" t="str">
        <f t="shared" si="17"/>
        <v>12 meses</v>
      </c>
    </row>
    <row r="1097" spans="1:4" x14ac:dyDescent="0.25">
      <c r="A1097" s="13">
        <v>14</v>
      </c>
      <c r="B1097" t="s">
        <v>3547</v>
      </c>
      <c r="C1097" t="s">
        <v>1085</v>
      </c>
      <c r="D1097" t="str">
        <f t="shared" si="17"/>
        <v>14 meses</v>
      </c>
    </row>
    <row r="1098" spans="1:4" x14ac:dyDescent="0.25">
      <c r="A1098" s="13">
        <v>10</v>
      </c>
      <c r="B1098" t="s">
        <v>3547</v>
      </c>
      <c r="C1098" t="s">
        <v>1085</v>
      </c>
      <c r="D1098" t="str">
        <f t="shared" si="17"/>
        <v>10 meses</v>
      </c>
    </row>
    <row r="1099" spans="1:4" x14ac:dyDescent="0.25">
      <c r="A1099" s="13">
        <v>10</v>
      </c>
      <c r="B1099" t="s">
        <v>3547</v>
      </c>
      <c r="C1099" t="s">
        <v>1085</v>
      </c>
      <c r="D1099" t="str">
        <f t="shared" si="17"/>
        <v>10 meses</v>
      </c>
    </row>
    <row r="1100" spans="1:4" x14ac:dyDescent="0.25">
      <c r="A1100" s="13">
        <v>4</v>
      </c>
      <c r="B1100" t="s">
        <v>3547</v>
      </c>
      <c r="C1100" t="s">
        <v>1085</v>
      </c>
      <c r="D1100" t="str">
        <f t="shared" si="17"/>
        <v>4 meses</v>
      </c>
    </row>
    <row r="1101" spans="1:4" x14ac:dyDescent="0.25">
      <c r="A1101" s="13">
        <v>4</v>
      </c>
      <c r="B1101" t="s">
        <v>3547</v>
      </c>
      <c r="C1101" t="s">
        <v>1085</v>
      </c>
      <c r="D1101" t="str">
        <f t="shared" si="17"/>
        <v>4 meses</v>
      </c>
    </row>
    <row r="1102" spans="1:4" x14ac:dyDescent="0.25">
      <c r="A1102" s="13">
        <v>4</v>
      </c>
      <c r="B1102" t="s">
        <v>3547</v>
      </c>
      <c r="C1102" t="s">
        <v>1085</v>
      </c>
      <c r="D1102" t="str">
        <f t="shared" si="17"/>
        <v>4 meses</v>
      </c>
    </row>
    <row r="1103" spans="1:4" x14ac:dyDescent="0.25">
      <c r="A1103" s="13">
        <v>12</v>
      </c>
      <c r="B1103" t="s">
        <v>3547</v>
      </c>
      <c r="C1103" t="s">
        <v>1085</v>
      </c>
      <c r="D1103" t="str">
        <f t="shared" si="17"/>
        <v>12 meses</v>
      </c>
    </row>
    <row r="1104" spans="1:4" x14ac:dyDescent="0.25">
      <c r="A1104" s="13">
        <v>12</v>
      </c>
      <c r="B1104" t="s">
        <v>3547</v>
      </c>
      <c r="C1104" t="s">
        <v>1085</v>
      </c>
      <c r="D1104" t="str">
        <f t="shared" si="17"/>
        <v>12 meses</v>
      </c>
    </row>
    <row r="1105" spans="1:4" x14ac:dyDescent="0.25">
      <c r="A1105" s="13">
        <v>12</v>
      </c>
      <c r="B1105" t="s">
        <v>3547</v>
      </c>
      <c r="C1105" t="s">
        <v>1085</v>
      </c>
      <c r="D1105" t="str">
        <f t="shared" si="17"/>
        <v>12 meses</v>
      </c>
    </row>
    <row r="1106" spans="1:4" x14ac:dyDescent="0.25">
      <c r="A1106" s="13">
        <v>5</v>
      </c>
      <c r="B1106" t="s">
        <v>3547</v>
      </c>
      <c r="C1106" t="s">
        <v>1085</v>
      </c>
      <c r="D1106" t="str">
        <f t="shared" si="17"/>
        <v>5 meses</v>
      </c>
    </row>
    <row r="1107" spans="1:4" x14ac:dyDescent="0.25">
      <c r="A1107" s="13">
        <v>5</v>
      </c>
      <c r="B1107" t="s">
        <v>3547</v>
      </c>
      <c r="C1107" t="s">
        <v>1085</v>
      </c>
      <c r="D1107" t="str">
        <f t="shared" si="17"/>
        <v>5 meses</v>
      </c>
    </row>
    <row r="1108" spans="1:4" x14ac:dyDescent="0.25">
      <c r="A1108" s="13">
        <v>12</v>
      </c>
      <c r="B1108" t="s">
        <v>3547</v>
      </c>
      <c r="C1108" t="s">
        <v>1085</v>
      </c>
      <c r="D1108" t="str">
        <f t="shared" si="17"/>
        <v>12 meses</v>
      </c>
    </row>
    <row r="1109" spans="1:4" x14ac:dyDescent="0.25">
      <c r="A1109" s="13">
        <v>5</v>
      </c>
      <c r="B1109" t="s">
        <v>3547</v>
      </c>
      <c r="C1109" t="s">
        <v>1085</v>
      </c>
      <c r="D1109" t="str">
        <f t="shared" si="17"/>
        <v>5 meses</v>
      </c>
    </row>
    <row r="1110" spans="1:4" x14ac:dyDescent="0.25">
      <c r="A1110" s="13">
        <v>5</v>
      </c>
      <c r="B1110" t="s">
        <v>3547</v>
      </c>
      <c r="C1110" t="s">
        <v>1085</v>
      </c>
      <c r="D1110" t="str">
        <f t="shared" si="17"/>
        <v>5 meses</v>
      </c>
    </row>
    <row r="1111" spans="1:4" x14ac:dyDescent="0.25">
      <c r="A1111" s="13">
        <v>6</v>
      </c>
      <c r="B1111" t="s">
        <v>3547</v>
      </c>
      <c r="C1111" t="s">
        <v>1085</v>
      </c>
      <c r="D1111" t="str">
        <f t="shared" si="17"/>
        <v>6 meses</v>
      </c>
    </row>
    <row r="1112" spans="1:4" x14ac:dyDescent="0.25">
      <c r="A1112" s="13">
        <v>6</v>
      </c>
      <c r="B1112" t="s">
        <v>3547</v>
      </c>
      <c r="C1112" t="s">
        <v>1085</v>
      </c>
      <c r="D1112" t="str">
        <f t="shared" si="17"/>
        <v>6 meses</v>
      </c>
    </row>
    <row r="1113" spans="1:4" x14ac:dyDescent="0.25">
      <c r="A1113" s="13">
        <v>12</v>
      </c>
      <c r="B1113" t="s">
        <v>3547</v>
      </c>
      <c r="C1113" t="s">
        <v>1085</v>
      </c>
      <c r="D1113" t="str">
        <f t="shared" si="17"/>
        <v>12 meses</v>
      </c>
    </row>
    <row r="1114" spans="1:4" x14ac:dyDescent="0.25">
      <c r="A1114" s="13">
        <v>6</v>
      </c>
      <c r="B1114" t="s">
        <v>3547</v>
      </c>
      <c r="C1114" t="s">
        <v>1085</v>
      </c>
      <c r="D1114" t="str">
        <f t="shared" si="17"/>
        <v>6 meses</v>
      </c>
    </row>
    <row r="1115" spans="1:4" x14ac:dyDescent="0.25">
      <c r="A1115" s="13">
        <v>6</v>
      </c>
      <c r="B1115" t="s">
        <v>3547</v>
      </c>
      <c r="C1115" t="s">
        <v>1085</v>
      </c>
      <c r="D1115" t="str">
        <f t="shared" si="17"/>
        <v>6 meses</v>
      </c>
    </row>
    <row r="1116" spans="1:4" x14ac:dyDescent="0.25">
      <c r="A1116" s="13">
        <v>14</v>
      </c>
      <c r="B1116" t="s">
        <v>3547</v>
      </c>
      <c r="C1116" t="s">
        <v>1085</v>
      </c>
      <c r="D1116" t="str">
        <f t="shared" si="17"/>
        <v>14 meses</v>
      </c>
    </row>
    <row r="1117" spans="1:4" x14ac:dyDescent="0.25">
      <c r="A1117" s="13">
        <v>11</v>
      </c>
      <c r="B1117" t="s">
        <v>3547</v>
      </c>
      <c r="C1117" t="s">
        <v>1085</v>
      </c>
      <c r="D1117" t="str">
        <f t="shared" si="17"/>
        <v>11 meses</v>
      </c>
    </row>
    <row r="1118" spans="1:4" x14ac:dyDescent="0.25">
      <c r="A1118" s="13">
        <v>11</v>
      </c>
      <c r="B1118" t="s">
        <v>3547</v>
      </c>
      <c r="C1118" t="s">
        <v>1085</v>
      </c>
      <c r="D1118" t="str">
        <f t="shared" si="17"/>
        <v>11 meses</v>
      </c>
    </row>
    <row r="1119" spans="1:4" x14ac:dyDescent="0.25">
      <c r="A1119" s="13">
        <v>11</v>
      </c>
      <c r="B1119" t="s">
        <v>3547</v>
      </c>
      <c r="C1119" t="s">
        <v>1085</v>
      </c>
      <c r="D1119" t="str">
        <f t="shared" si="17"/>
        <v>11 meses</v>
      </c>
    </row>
    <row r="1120" spans="1:4" x14ac:dyDescent="0.25">
      <c r="A1120" s="13">
        <v>11</v>
      </c>
      <c r="B1120" t="s">
        <v>3547</v>
      </c>
      <c r="C1120" t="s">
        <v>1085</v>
      </c>
      <c r="D1120" t="str">
        <f t="shared" si="17"/>
        <v>11 meses</v>
      </c>
    </row>
    <row r="1121" spans="1:4" x14ac:dyDescent="0.25">
      <c r="A1121" s="13">
        <v>11</v>
      </c>
      <c r="B1121" t="s">
        <v>3547</v>
      </c>
      <c r="C1121" t="s">
        <v>1085</v>
      </c>
      <c r="D1121" t="str">
        <f t="shared" si="17"/>
        <v>11 meses</v>
      </c>
    </row>
    <row r="1122" spans="1:4" x14ac:dyDescent="0.25">
      <c r="A1122" s="13">
        <v>12</v>
      </c>
      <c r="B1122" t="s">
        <v>3547</v>
      </c>
      <c r="C1122" t="s">
        <v>1085</v>
      </c>
      <c r="D1122" t="str">
        <f t="shared" si="17"/>
        <v>12 meses</v>
      </c>
    </row>
    <row r="1123" spans="1:4" x14ac:dyDescent="0.25">
      <c r="A1123" s="13">
        <v>12</v>
      </c>
      <c r="B1123" t="s">
        <v>3547</v>
      </c>
      <c r="C1123" t="s">
        <v>1085</v>
      </c>
      <c r="D1123" t="str">
        <f t="shared" si="17"/>
        <v>12 meses</v>
      </c>
    </row>
    <row r="1124" spans="1:4" x14ac:dyDescent="0.25">
      <c r="A1124" s="13">
        <v>10</v>
      </c>
      <c r="B1124" t="s">
        <v>3547</v>
      </c>
      <c r="C1124" t="s">
        <v>1085</v>
      </c>
      <c r="D1124" t="str">
        <f t="shared" si="17"/>
        <v>10 meses</v>
      </c>
    </row>
    <row r="1125" spans="1:4" x14ac:dyDescent="0.25">
      <c r="A1125" s="13">
        <v>11</v>
      </c>
      <c r="B1125" t="s">
        <v>3547</v>
      </c>
      <c r="C1125" t="s">
        <v>1085</v>
      </c>
      <c r="D1125" t="str">
        <f t="shared" si="17"/>
        <v>11 meses</v>
      </c>
    </row>
    <row r="1126" spans="1:4" x14ac:dyDescent="0.25">
      <c r="A1126" s="13">
        <v>11</v>
      </c>
      <c r="B1126" t="s">
        <v>3547</v>
      </c>
      <c r="C1126" t="s">
        <v>1085</v>
      </c>
      <c r="D1126" t="str">
        <f t="shared" si="17"/>
        <v>11 meses</v>
      </c>
    </row>
    <row r="1127" spans="1:4" x14ac:dyDescent="0.25">
      <c r="A1127" s="13">
        <v>7</v>
      </c>
      <c r="B1127" t="s">
        <v>3547</v>
      </c>
      <c r="C1127" t="s">
        <v>1085</v>
      </c>
      <c r="D1127" t="str">
        <f t="shared" si="17"/>
        <v>7 meses</v>
      </c>
    </row>
    <row r="1128" spans="1:4" x14ac:dyDescent="0.25">
      <c r="A1128" s="13">
        <v>5</v>
      </c>
      <c r="B1128" t="s">
        <v>3547</v>
      </c>
      <c r="C1128" t="s">
        <v>1085</v>
      </c>
      <c r="D1128" t="str">
        <f t="shared" si="17"/>
        <v>5 meses</v>
      </c>
    </row>
    <row r="1129" spans="1:4" x14ac:dyDescent="0.25">
      <c r="A1129" s="13">
        <v>9</v>
      </c>
      <c r="B1129" t="s">
        <v>3547</v>
      </c>
      <c r="C1129" t="s">
        <v>1085</v>
      </c>
      <c r="D1129" t="str">
        <f t="shared" si="17"/>
        <v>9 meses</v>
      </c>
    </row>
    <row r="1130" spans="1:4" x14ac:dyDescent="0.25">
      <c r="A1130" s="13">
        <v>9</v>
      </c>
      <c r="B1130" t="s">
        <v>3547</v>
      </c>
      <c r="C1130" t="s">
        <v>1085</v>
      </c>
      <c r="D1130" t="str">
        <f t="shared" si="17"/>
        <v>9 meses</v>
      </c>
    </row>
    <row r="1131" spans="1:4" x14ac:dyDescent="0.25">
      <c r="A1131" s="13">
        <v>5</v>
      </c>
      <c r="B1131" t="s">
        <v>3547</v>
      </c>
      <c r="C1131" t="s">
        <v>1085</v>
      </c>
      <c r="D1131" t="str">
        <f t="shared" si="17"/>
        <v>5 meses</v>
      </c>
    </row>
    <row r="1132" spans="1:4" x14ac:dyDescent="0.25">
      <c r="A1132" s="13">
        <v>5</v>
      </c>
      <c r="B1132" t="s">
        <v>3547</v>
      </c>
      <c r="C1132" t="s">
        <v>1085</v>
      </c>
      <c r="D1132" t="str">
        <f t="shared" si="17"/>
        <v>5 meses</v>
      </c>
    </row>
    <row r="1133" spans="1:4" x14ac:dyDescent="0.25">
      <c r="A1133" s="13">
        <v>8</v>
      </c>
      <c r="B1133" t="s">
        <v>3547</v>
      </c>
      <c r="C1133" t="s">
        <v>1085</v>
      </c>
      <c r="D1133" t="str">
        <f t="shared" si="17"/>
        <v>8 meses</v>
      </c>
    </row>
    <row r="1134" spans="1:4" x14ac:dyDescent="0.25">
      <c r="A1134" s="13">
        <v>8</v>
      </c>
      <c r="B1134" t="s">
        <v>3547</v>
      </c>
      <c r="C1134" t="s">
        <v>1085</v>
      </c>
      <c r="D1134" t="str">
        <f t="shared" si="17"/>
        <v>8 meses</v>
      </c>
    </row>
    <row r="1135" spans="1:4" x14ac:dyDescent="0.25">
      <c r="A1135" s="13">
        <v>8</v>
      </c>
      <c r="B1135" t="s">
        <v>3547</v>
      </c>
      <c r="C1135" t="s">
        <v>1085</v>
      </c>
      <c r="D1135" t="str">
        <f t="shared" si="17"/>
        <v>8 meses</v>
      </c>
    </row>
    <row r="1136" spans="1:4" x14ac:dyDescent="0.25">
      <c r="A1136" s="13">
        <v>10</v>
      </c>
      <c r="B1136" t="s">
        <v>3547</v>
      </c>
      <c r="C1136" t="s">
        <v>1085</v>
      </c>
      <c r="D1136" t="str">
        <f t="shared" si="17"/>
        <v>10 meses</v>
      </c>
    </row>
    <row r="1137" spans="1:4" x14ac:dyDescent="0.25">
      <c r="A1137" s="13">
        <v>5</v>
      </c>
      <c r="B1137" t="s">
        <v>3547</v>
      </c>
      <c r="C1137" t="s">
        <v>1085</v>
      </c>
      <c r="D1137" t="str">
        <f t="shared" si="17"/>
        <v>5 meses</v>
      </c>
    </row>
    <row r="1138" spans="1:4" x14ac:dyDescent="0.25">
      <c r="A1138" s="13">
        <v>5</v>
      </c>
      <c r="B1138" t="s">
        <v>3547</v>
      </c>
      <c r="C1138" t="s">
        <v>1085</v>
      </c>
      <c r="D1138" t="str">
        <f t="shared" si="17"/>
        <v>5 meses</v>
      </c>
    </row>
    <row r="1139" spans="1:4" x14ac:dyDescent="0.25">
      <c r="A1139" s="13">
        <v>5</v>
      </c>
      <c r="B1139" t="s">
        <v>3547</v>
      </c>
      <c r="C1139" t="s">
        <v>1085</v>
      </c>
      <c r="D1139" t="str">
        <f t="shared" si="17"/>
        <v>5 meses</v>
      </c>
    </row>
    <row r="1140" spans="1:4" x14ac:dyDescent="0.25">
      <c r="A1140" s="13">
        <v>5</v>
      </c>
      <c r="B1140" t="s">
        <v>3547</v>
      </c>
      <c r="C1140" t="s">
        <v>1085</v>
      </c>
      <c r="D1140" t="str">
        <f t="shared" si="17"/>
        <v>5 meses</v>
      </c>
    </row>
    <row r="1141" spans="1:4" x14ac:dyDescent="0.25">
      <c r="A1141" s="13">
        <v>5</v>
      </c>
      <c r="B1141" t="s">
        <v>3547</v>
      </c>
      <c r="C1141" t="s">
        <v>1085</v>
      </c>
      <c r="D1141" t="str">
        <f t="shared" si="17"/>
        <v>5 meses</v>
      </c>
    </row>
    <row r="1142" spans="1:4" x14ac:dyDescent="0.25">
      <c r="A1142" s="13">
        <v>15</v>
      </c>
      <c r="B1142" t="s">
        <v>3547</v>
      </c>
      <c r="C1142" t="s">
        <v>1085</v>
      </c>
      <c r="D1142" t="str">
        <f t="shared" si="17"/>
        <v>15 meses</v>
      </c>
    </row>
    <row r="1143" spans="1:4" x14ac:dyDescent="0.25">
      <c r="A1143" s="13">
        <v>10</v>
      </c>
      <c r="B1143" t="s">
        <v>3547</v>
      </c>
      <c r="C1143" t="s">
        <v>1085</v>
      </c>
      <c r="D1143" t="str">
        <f t="shared" si="17"/>
        <v>10 meses</v>
      </c>
    </row>
    <row r="1144" spans="1:4" x14ac:dyDescent="0.25">
      <c r="A1144" s="13">
        <v>12</v>
      </c>
      <c r="B1144" t="s">
        <v>3547</v>
      </c>
      <c r="C1144" t="s">
        <v>1085</v>
      </c>
      <c r="D1144" t="str">
        <f t="shared" si="17"/>
        <v>12 meses</v>
      </c>
    </row>
    <row r="1145" spans="1:4" x14ac:dyDescent="0.25">
      <c r="A1145" s="13">
        <v>12</v>
      </c>
      <c r="B1145" t="s">
        <v>3547</v>
      </c>
      <c r="C1145" t="s">
        <v>1085</v>
      </c>
      <c r="D1145" t="str">
        <f t="shared" si="17"/>
        <v>12 meses</v>
      </c>
    </row>
    <row r="1146" spans="1:4" x14ac:dyDescent="0.25">
      <c r="A1146" s="13">
        <v>12</v>
      </c>
      <c r="B1146" t="s">
        <v>3547</v>
      </c>
      <c r="C1146" t="s">
        <v>1085</v>
      </c>
      <c r="D1146" t="str">
        <f t="shared" si="17"/>
        <v>12 meses</v>
      </c>
    </row>
    <row r="1147" spans="1:4" x14ac:dyDescent="0.25">
      <c r="A1147" s="13">
        <v>12</v>
      </c>
      <c r="B1147" t="s">
        <v>3547</v>
      </c>
      <c r="C1147" t="s">
        <v>1085</v>
      </c>
      <c r="D1147" t="str">
        <f t="shared" si="17"/>
        <v>12 meses</v>
      </c>
    </row>
    <row r="1148" spans="1:4" x14ac:dyDescent="0.25">
      <c r="A1148" s="13">
        <v>12</v>
      </c>
      <c r="B1148" t="s">
        <v>3547</v>
      </c>
      <c r="C1148" t="s">
        <v>1085</v>
      </c>
      <c r="D1148" t="str">
        <f t="shared" si="17"/>
        <v>12 meses</v>
      </c>
    </row>
    <row r="1149" spans="1:4" x14ac:dyDescent="0.25">
      <c r="A1149" s="13">
        <v>4</v>
      </c>
      <c r="B1149" t="s">
        <v>3547</v>
      </c>
      <c r="C1149" t="s">
        <v>1085</v>
      </c>
      <c r="D1149" t="str">
        <f t="shared" si="17"/>
        <v>4 meses</v>
      </c>
    </row>
    <row r="1150" spans="1:4" x14ac:dyDescent="0.25">
      <c r="A1150" s="13">
        <v>9</v>
      </c>
      <c r="B1150" t="s">
        <v>3547</v>
      </c>
      <c r="C1150" t="s">
        <v>1085</v>
      </c>
      <c r="D1150" t="str">
        <f t="shared" si="17"/>
        <v>9 meses</v>
      </c>
    </row>
    <row r="1151" spans="1:4" x14ac:dyDescent="0.25">
      <c r="A1151" s="13">
        <v>9</v>
      </c>
      <c r="B1151" t="s">
        <v>3547</v>
      </c>
      <c r="C1151" t="s">
        <v>1085</v>
      </c>
      <c r="D1151" t="str">
        <f t="shared" si="17"/>
        <v>9 meses</v>
      </c>
    </row>
    <row r="1152" spans="1:4" x14ac:dyDescent="0.25">
      <c r="A1152" s="13">
        <v>4</v>
      </c>
      <c r="B1152" t="s">
        <v>3547</v>
      </c>
      <c r="C1152" t="s">
        <v>1085</v>
      </c>
      <c r="D1152" t="str">
        <f t="shared" si="17"/>
        <v>4 meses</v>
      </c>
    </row>
    <row r="1153" spans="1:4" x14ac:dyDescent="0.25">
      <c r="A1153" s="13">
        <v>4</v>
      </c>
      <c r="B1153" t="s">
        <v>3547</v>
      </c>
      <c r="C1153" t="s">
        <v>1085</v>
      </c>
      <c r="D1153" t="str">
        <f t="shared" si="17"/>
        <v>4 meses</v>
      </c>
    </row>
    <row r="1154" spans="1:4" x14ac:dyDescent="0.25">
      <c r="A1154" s="13">
        <v>9</v>
      </c>
      <c r="B1154" t="s">
        <v>3547</v>
      </c>
      <c r="C1154" t="s">
        <v>1085</v>
      </c>
      <c r="D1154" t="str">
        <f t="shared" si="17"/>
        <v>9 meses</v>
      </c>
    </row>
    <row r="1155" spans="1:4" x14ac:dyDescent="0.25">
      <c r="A1155" s="13">
        <v>9</v>
      </c>
      <c r="B1155" t="s">
        <v>3547</v>
      </c>
      <c r="C1155" t="s">
        <v>1085</v>
      </c>
      <c r="D1155" t="str">
        <f t="shared" ref="D1155:D1218" si="18">CONCATENATE(A1155,C1155,B1155)</f>
        <v>9 meses</v>
      </c>
    </row>
    <row r="1156" spans="1:4" x14ac:dyDescent="0.25">
      <c r="A1156" s="13">
        <v>10</v>
      </c>
      <c r="B1156" t="s">
        <v>3547</v>
      </c>
      <c r="C1156" t="s">
        <v>1085</v>
      </c>
      <c r="D1156" t="str">
        <f t="shared" si="18"/>
        <v>10 meses</v>
      </c>
    </row>
    <row r="1157" spans="1:4" x14ac:dyDescent="0.25">
      <c r="A1157" s="13">
        <v>12</v>
      </c>
      <c r="B1157" t="s">
        <v>3547</v>
      </c>
      <c r="C1157" t="s">
        <v>1085</v>
      </c>
      <c r="D1157" t="str">
        <f t="shared" si="18"/>
        <v>12 meses</v>
      </c>
    </row>
    <row r="1158" spans="1:4" x14ac:dyDescent="0.25">
      <c r="A1158" s="13">
        <v>6</v>
      </c>
      <c r="B1158" t="s">
        <v>3547</v>
      </c>
      <c r="C1158" t="s">
        <v>1085</v>
      </c>
      <c r="D1158" t="str">
        <f t="shared" si="18"/>
        <v>6 meses</v>
      </c>
    </row>
    <row r="1159" spans="1:4" x14ac:dyDescent="0.25">
      <c r="A1159" s="13">
        <v>6</v>
      </c>
      <c r="B1159" t="s">
        <v>3547</v>
      </c>
      <c r="C1159" t="s">
        <v>1085</v>
      </c>
      <c r="D1159" t="str">
        <f t="shared" si="18"/>
        <v>6 meses</v>
      </c>
    </row>
    <row r="1160" spans="1:4" x14ac:dyDescent="0.25">
      <c r="A1160" s="13">
        <v>10</v>
      </c>
      <c r="B1160" t="s">
        <v>3547</v>
      </c>
      <c r="C1160" t="s">
        <v>1085</v>
      </c>
      <c r="D1160" t="str">
        <f t="shared" si="18"/>
        <v>10 meses</v>
      </c>
    </row>
    <row r="1161" spans="1:4" x14ac:dyDescent="0.25">
      <c r="A1161" s="13">
        <v>7</v>
      </c>
      <c r="B1161" t="s">
        <v>3547</v>
      </c>
      <c r="C1161" t="s">
        <v>1085</v>
      </c>
      <c r="D1161" t="str">
        <f t="shared" si="18"/>
        <v>7 meses</v>
      </c>
    </row>
    <row r="1162" spans="1:4" x14ac:dyDescent="0.25">
      <c r="A1162" s="13">
        <v>7</v>
      </c>
      <c r="B1162" t="s">
        <v>3547</v>
      </c>
      <c r="C1162" t="s">
        <v>1085</v>
      </c>
      <c r="D1162" t="str">
        <f t="shared" si="18"/>
        <v>7 meses</v>
      </c>
    </row>
    <row r="1163" spans="1:4" x14ac:dyDescent="0.25">
      <c r="A1163" s="13">
        <v>6</v>
      </c>
      <c r="B1163" t="s">
        <v>3547</v>
      </c>
      <c r="C1163" t="s">
        <v>1085</v>
      </c>
      <c r="D1163" t="str">
        <f t="shared" si="18"/>
        <v>6 meses</v>
      </c>
    </row>
    <row r="1164" spans="1:4" x14ac:dyDescent="0.25">
      <c r="A1164" s="13">
        <v>7</v>
      </c>
      <c r="B1164" t="s">
        <v>3547</v>
      </c>
      <c r="C1164" t="s">
        <v>1085</v>
      </c>
      <c r="D1164" t="str">
        <f t="shared" si="18"/>
        <v>7 meses</v>
      </c>
    </row>
    <row r="1165" spans="1:4" x14ac:dyDescent="0.25">
      <c r="A1165" s="13">
        <v>12</v>
      </c>
      <c r="B1165" t="s">
        <v>3547</v>
      </c>
      <c r="C1165" t="s">
        <v>1085</v>
      </c>
      <c r="D1165" t="str">
        <f t="shared" si="18"/>
        <v>12 meses</v>
      </c>
    </row>
    <row r="1166" spans="1:4" x14ac:dyDescent="0.25">
      <c r="A1166" s="13">
        <v>9</v>
      </c>
      <c r="B1166" t="s">
        <v>3547</v>
      </c>
      <c r="C1166" t="s">
        <v>1085</v>
      </c>
      <c r="D1166" t="str">
        <f t="shared" si="18"/>
        <v>9 meses</v>
      </c>
    </row>
    <row r="1167" spans="1:4" x14ac:dyDescent="0.25">
      <c r="A1167" s="13">
        <v>10</v>
      </c>
      <c r="B1167" t="s">
        <v>3547</v>
      </c>
      <c r="C1167" t="s">
        <v>1085</v>
      </c>
      <c r="D1167" t="str">
        <f t="shared" si="18"/>
        <v>10 meses</v>
      </c>
    </row>
    <row r="1168" spans="1:4" x14ac:dyDescent="0.25">
      <c r="A1168" s="13">
        <v>9</v>
      </c>
      <c r="B1168" t="s">
        <v>3547</v>
      </c>
      <c r="C1168" t="s">
        <v>1085</v>
      </c>
      <c r="D1168" t="str">
        <f t="shared" si="18"/>
        <v>9 meses</v>
      </c>
    </row>
    <row r="1169" spans="1:4" x14ac:dyDescent="0.25">
      <c r="A1169" s="13">
        <v>6</v>
      </c>
      <c r="B1169" t="s">
        <v>3547</v>
      </c>
      <c r="C1169" t="s">
        <v>1085</v>
      </c>
      <c r="D1169" t="str">
        <f t="shared" si="18"/>
        <v>6 meses</v>
      </c>
    </row>
    <row r="1170" spans="1:4" x14ac:dyDescent="0.25">
      <c r="A1170" s="13">
        <v>11</v>
      </c>
      <c r="B1170" t="s">
        <v>3547</v>
      </c>
      <c r="C1170" t="s">
        <v>1085</v>
      </c>
      <c r="D1170" t="str">
        <f t="shared" si="18"/>
        <v>11 meses</v>
      </c>
    </row>
    <row r="1171" spans="1:4" x14ac:dyDescent="0.25">
      <c r="A1171" s="13">
        <v>11</v>
      </c>
      <c r="B1171" t="s">
        <v>3547</v>
      </c>
      <c r="C1171" t="s">
        <v>1085</v>
      </c>
      <c r="D1171" t="str">
        <f t="shared" si="18"/>
        <v>11 meses</v>
      </c>
    </row>
    <row r="1172" spans="1:4" x14ac:dyDescent="0.25">
      <c r="A1172" s="13">
        <v>9</v>
      </c>
      <c r="B1172" t="s">
        <v>3547</v>
      </c>
      <c r="C1172" t="s">
        <v>1085</v>
      </c>
      <c r="D1172" t="str">
        <f t="shared" si="18"/>
        <v>9 meses</v>
      </c>
    </row>
    <row r="1173" spans="1:4" x14ac:dyDescent="0.25">
      <c r="A1173" s="13">
        <v>4</v>
      </c>
      <c r="B1173" t="s">
        <v>3547</v>
      </c>
      <c r="C1173" t="s">
        <v>1085</v>
      </c>
      <c r="D1173" t="str">
        <f t="shared" si="18"/>
        <v>4 meses</v>
      </c>
    </row>
    <row r="1174" spans="1:4" x14ac:dyDescent="0.25">
      <c r="A1174" s="13">
        <v>6</v>
      </c>
      <c r="B1174" t="s">
        <v>3547</v>
      </c>
      <c r="C1174" t="s">
        <v>1085</v>
      </c>
      <c r="D1174" t="str">
        <f t="shared" si="18"/>
        <v>6 meses</v>
      </c>
    </row>
    <row r="1175" spans="1:4" x14ac:dyDescent="0.25">
      <c r="A1175" s="13">
        <v>3</v>
      </c>
      <c r="B1175" t="s">
        <v>3547</v>
      </c>
      <c r="C1175" t="s">
        <v>1085</v>
      </c>
      <c r="D1175" t="str">
        <f t="shared" si="18"/>
        <v>3 meses</v>
      </c>
    </row>
    <row r="1176" spans="1:4" x14ac:dyDescent="0.25">
      <c r="A1176" s="13">
        <v>2</v>
      </c>
      <c r="B1176" t="s">
        <v>3547</v>
      </c>
      <c r="C1176" t="s">
        <v>1085</v>
      </c>
      <c r="D1176" t="str">
        <f t="shared" si="18"/>
        <v>2 meses</v>
      </c>
    </row>
    <row r="1177" spans="1:4" x14ac:dyDescent="0.25">
      <c r="A1177" s="13">
        <v>6</v>
      </c>
      <c r="B1177" t="s">
        <v>3547</v>
      </c>
      <c r="C1177" t="s">
        <v>1085</v>
      </c>
      <c r="D1177" t="str">
        <f t="shared" si="18"/>
        <v>6 meses</v>
      </c>
    </row>
    <row r="1178" spans="1:4" x14ac:dyDescent="0.25">
      <c r="A1178" s="13">
        <v>6</v>
      </c>
      <c r="B1178" t="s">
        <v>3547</v>
      </c>
      <c r="C1178" t="s">
        <v>1085</v>
      </c>
      <c r="D1178" t="str">
        <f t="shared" si="18"/>
        <v>6 meses</v>
      </c>
    </row>
    <row r="1179" spans="1:4" x14ac:dyDescent="0.25">
      <c r="A1179" s="13">
        <v>6</v>
      </c>
      <c r="B1179" t="s">
        <v>3547</v>
      </c>
      <c r="C1179" t="s">
        <v>1085</v>
      </c>
      <c r="D1179" t="str">
        <f t="shared" si="18"/>
        <v>6 meses</v>
      </c>
    </row>
    <row r="1180" spans="1:4" x14ac:dyDescent="0.25">
      <c r="A1180" s="13">
        <v>6</v>
      </c>
      <c r="B1180" t="s">
        <v>3547</v>
      </c>
      <c r="C1180" t="s">
        <v>1085</v>
      </c>
      <c r="D1180" t="str">
        <f t="shared" si="18"/>
        <v>6 meses</v>
      </c>
    </row>
    <row r="1181" spans="1:4" x14ac:dyDescent="0.25">
      <c r="A1181" s="13">
        <v>6</v>
      </c>
      <c r="B1181" t="s">
        <v>3547</v>
      </c>
      <c r="C1181" t="s">
        <v>1085</v>
      </c>
      <c r="D1181" t="str">
        <f t="shared" si="18"/>
        <v>6 meses</v>
      </c>
    </row>
    <row r="1182" spans="1:4" x14ac:dyDescent="0.25">
      <c r="A1182" s="13">
        <v>6</v>
      </c>
      <c r="B1182" t="s">
        <v>3547</v>
      </c>
      <c r="C1182" t="s">
        <v>1085</v>
      </c>
      <c r="D1182" t="str">
        <f t="shared" si="18"/>
        <v>6 meses</v>
      </c>
    </row>
    <row r="1183" spans="1:4" x14ac:dyDescent="0.25">
      <c r="A1183" s="13">
        <v>6</v>
      </c>
      <c r="B1183" t="s">
        <v>3547</v>
      </c>
      <c r="C1183" t="s">
        <v>1085</v>
      </c>
      <c r="D1183" t="str">
        <f t="shared" si="18"/>
        <v>6 meses</v>
      </c>
    </row>
    <row r="1184" spans="1:4" x14ac:dyDescent="0.25">
      <c r="A1184" s="13">
        <v>6</v>
      </c>
      <c r="B1184" t="s">
        <v>3547</v>
      </c>
      <c r="C1184" t="s">
        <v>1085</v>
      </c>
      <c r="D1184" t="str">
        <f t="shared" si="18"/>
        <v>6 meses</v>
      </c>
    </row>
    <row r="1185" spans="1:4" x14ac:dyDescent="0.25">
      <c r="A1185" s="13">
        <v>12</v>
      </c>
      <c r="B1185" t="s">
        <v>3547</v>
      </c>
      <c r="C1185" t="s">
        <v>1085</v>
      </c>
      <c r="D1185" t="str">
        <f t="shared" si="18"/>
        <v>12 meses</v>
      </c>
    </row>
    <row r="1186" spans="1:4" x14ac:dyDescent="0.25">
      <c r="A1186" s="13">
        <v>12</v>
      </c>
      <c r="B1186" t="s">
        <v>3547</v>
      </c>
      <c r="C1186" t="s">
        <v>1085</v>
      </c>
      <c r="D1186" t="str">
        <f t="shared" si="18"/>
        <v>12 meses</v>
      </c>
    </row>
    <row r="1187" spans="1:4" x14ac:dyDescent="0.25">
      <c r="A1187" s="13">
        <v>9</v>
      </c>
      <c r="B1187" t="s">
        <v>3547</v>
      </c>
      <c r="C1187" t="s">
        <v>1085</v>
      </c>
      <c r="D1187" t="str">
        <f t="shared" si="18"/>
        <v>9 meses</v>
      </c>
    </row>
    <row r="1188" spans="1:4" x14ac:dyDescent="0.25">
      <c r="A1188" s="13">
        <v>9</v>
      </c>
      <c r="B1188" t="s">
        <v>3547</v>
      </c>
      <c r="C1188" t="s">
        <v>1085</v>
      </c>
      <c r="D1188" t="str">
        <f t="shared" si="18"/>
        <v>9 meses</v>
      </c>
    </row>
    <row r="1189" spans="1:4" x14ac:dyDescent="0.25">
      <c r="A1189" s="13">
        <v>9</v>
      </c>
      <c r="B1189" t="s">
        <v>3547</v>
      </c>
      <c r="C1189" t="s">
        <v>1085</v>
      </c>
      <c r="D1189" t="str">
        <f t="shared" si="18"/>
        <v>9 meses</v>
      </c>
    </row>
    <row r="1190" spans="1:4" x14ac:dyDescent="0.25">
      <c r="A1190" s="13">
        <v>9</v>
      </c>
      <c r="B1190" t="s">
        <v>3547</v>
      </c>
      <c r="C1190" t="s">
        <v>1085</v>
      </c>
      <c r="D1190" t="str">
        <f t="shared" si="18"/>
        <v>9 meses</v>
      </c>
    </row>
    <row r="1191" spans="1:4" x14ac:dyDescent="0.25">
      <c r="A1191" s="13">
        <v>9</v>
      </c>
      <c r="B1191" t="s">
        <v>3547</v>
      </c>
      <c r="C1191" t="s">
        <v>1085</v>
      </c>
      <c r="D1191" t="str">
        <f t="shared" si="18"/>
        <v>9 meses</v>
      </c>
    </row>
    <row r="1192" spans="1:4" x14ac:dyDescent="0.25">
      <c r="A1192" s="13">
        <v>9</v>
      </c>
      <c r="B1192" t="s">
        <v>3547</v>
      </c>
      <c r="C1192" t="s">
        <v>1085</v>
      </c>
      <c r="D1192" t="str">
        <f t="shared" si="18"/>
        <v>9 meses</v>
      </c>
    </row>
    <row r="1193" spans="1:4" x14ac:dyDescent="0.25">
      <c r="A1193" s="13">
        <v>9</v>
      </c>
      <c r="B1193" t="s">
        <v>3547</v>
      </c>
      <c r="C1193" t="s">
        <v>1085</v>
      </c>
      <c r="D1193" t="str">
        <f t="shared" si="18"/>
        <v>9 meses</v>
      </c>
    </row>
    <row r="1194" spans="1:4" x14ac:dyDescent="0.25">
      <c r="A1194" s="13">
        <v>9</v>
      </c>
      <c r="B1194" t="s">
        <v>3547</v>
      </c>
      <c r="C1194" t="s">
        <v>1085</v>
      </c>
      <c r="D1194" t="str">
        <f t="shared" si="18"/>
        <v>9 meses</v>
      </c>
    </row>
    <row r="1195" spans="1:4" x14ac:dyDescent="0.25">
      <c r="A1195" s="13">
        <v>10</v>
      </c>
      <c r="B1195" t="s">
        <v>3547</v>
      </c>
      <c r="C1195" t="s">
        <v>1085</v>
      </c>
      <c r="D1195" t="str">
        <f t="shared" si="18"/>
        <v>10 meses</v>
      </c>
    </row>
    <row r="1196" spans="1:4" x14ac:dyDescent="0.25">
      <c r="A1196" s="13">
        <v>10</v>
      </c>
      <c r="B1196" t="s">
        <v>3547</v>
      </c>
      <c r="C1196" t="s">
        <v>1085</v>
      </c>
      <c r="D1196" t="str">
        <f t="shared" si="18"/>
        <v>10 meses</v>
      </c>
    </row>
    <row r="1197" spans="1:4" x14ac:dyDescent="0.25">
      <c r="A1197" s="13">
        <v>10</v>
      </c>
      <c r="B1197" t="s">
        <v>3547</v>
      </c>
      <c r="C1197" t="s">
        <v>1085</v>
      </c>
      <c r="D1197" t="str">
        <f t="shared" si="18"/>
        <v>10 meses</v>
      </c>
    </row>
    <row r="1198" spans="1:4" x14ac:dyDescent="0.25">
      <c r="A1198" s="13">
        <v>12</v>
      </c>
      <c r="B1198" t="s">
        <v>3547</v>
      </c>
      <c r="C1198" t="s">
        <v>1085</v>
      </c>
      <c r="D1198" t="str">
        <f t="shared" si="18"/>
        <v>12 meses</v>
      </c>
    </row>
    <row r="1199" spans="1:4" x14ac:dyDescent="0.25">
      <c r="A1199" s="13">
        <v>12</v>
      </c>
      <c r="B1199" t="s">
        <v>3547</v>
      </c>
      <c r="C1199" t="s">
        <v>1085</v>
      </c>
      <c r="D1199" t="str">
        <f t="shared" si="18"/>
        <v>12 meses</v>
      </c>
    </row>
    <row r="1200" spans="1:4" x14ac:dyDescent="0.25">
      <c r="A1200" s="13">
        <v>12</v>
      </c>
      <c r="B1200" t="s">
        <v>3547</v>
      </c>
      <c r="C1200" t="s">
        <v>1085</v>
      </c>
      <c r="D1200" t="str">
        <f t="shared" si="18"/>
        <v>12 meses</v>
      </c>
    </row>
    <row r="1201" spans="1:4" x14ac:dyDescent="0.25">
      <c r="A1201" s="13">
        <v>12</v>
      </c>
      <c r="B1201" t="s">
        <v>3547</v>
      </c>
      <c r="C1201" t="s">
        <v>1085</v>
      </c>
      <c r="D1201" t="str">
        <f t="shared" si="18"/>
        <v>12 meses</v>
      </c>
    </row>
    <row r="1202" spans="1:4" x14ac:dyDescent="0.25">
      <c r="A1202" s="13">
        <v>12</v>
      </c>
      <c r="B1202" t="s">
        <v>3547</v>
      </c>
      <c r="C1202" t="s">
        <v>1085</v>
      </c>
      <c r="D1202" t="str">
        <f t="shared" si="18"/>
        <v>12 meses</v>
      </c>
    </row>
    <row r="1203" spans="1:4" x14ac:dyDescent="0.25">
      <c r="A1203" s="13">
        <v>14</v>
      </c>
      <c r="B1203" t="s">
        <v>3547</v>
      </c>
      <c r="C1203" t="s">
        <v>1085</v>
      </c>
      <c r="D1203" t="str">
        <f t="shared" si="18"/>
        <v>14 meses</v>
      </c>
    </row>
    <row r="1204" spans="1:4" x14ac:dyDescent="0.25">
      <c r="A1204" s="13">
        <v>22</v>
      </c>
      <c r="B1204" t="s">
        <v>3547</v>
      </c>
      <c r="C1204" t="s">
        <v>1085</v>
      </c>
      <c r="D1204" t="str">
        <f t="shared" si="18"/>
        <v>22 meses</v>
      </c>
    </row>
    <row r="1205" spans="1:4" x14ac:dyDescent="0.25">
      <c r="A1205" s="13">
        <v>22</v>
      </c>
      <c r="B1205" t="s">
        <v>3547</v>
      </c>
      <c r="C1205" t="s">
        <v>1085</v>
      </c>
      <c r="D1205" t="str">
        <f t="shared" si="18"/>
        <v>22 meses</v>
      </c>
    </row>
    <row r="1206" spans="1:4" x14ac:dyDescent="0.25">
      <c r="A1206" s="13">
        <v>22</v>
      </c>
      <c r="B1206" t="s">
        <v>3547</v>
      </c>
      <c r="C1206" t="s">
        <v>1085</v>
      </c>
      <c r="D1206" t="str">
        <f t="shared" si="18"/>
        <v>22 meses</v>
      </c>
    </row>
    <row r="1207" spans="1:4" x14ac:dyDescent="0.25">
      <c r="A1207" s="13">
        <v>20</v>
      </c>
      <c r="B1207" t="s">
        <v>3547</v>
      </c>
      <c r="C1207" t="s">
        <v>1085</v>
      </c>
      <c r="D1207" t="str">
        <f t="shared" si="18"/>
        <v>20 meses</v>
      </c>
    </row>
    <row r="1208" spans="1:4" x14ac:dyDescent="0.25">
      <c r="A1208" s="13">
        <v>17</v>
      </c>
      <c r="B1208" t="s">
        <v>3547</v>
      </c>
      <c r="C1208" t="s">
        <v>1085</v>
      </c>
      <c r="D1208" t="str">
        <f t="shared" si="18"/>
        <v>17 meses</v>
      </c>
    </row>
    <row r="1209" spans="1:4" x14ac:dyDescent="0.25">
      <c r="A1209" s="13">
        <v>17</v>
      </c>
      <c r="B1209" t="s">
        <v>3547</v>
      </c>
      <c r="C1209" t="s">
        <v>1085</v>
      </c>
      <c r="D1209" t="str">
        <f t="shared" si="18"/>
        <v>17 meses</v>
      </c>
    </row>
    <row r="1210" spans="1:4" x14ac:dyDescent="0.25">
      <c r="A1210" s="13">
        <v>11</v>
      </c>
      <c r="B1210" t="s">
        <v>3547</v>
      </c>
      <c r="C1210" t="s">
        <v>1085</v>
      </c>
      <c r="D1210" t="str">
        <f t="shared" si="18"/>
        <v>11 meses</v>
      </c>
    </row>
    <row r="1211" spans="1:4" x14ac:dyDescent="0.25">
      <c r="A1211" s="13">
        <v>17</v>
      </c>
      <c r="B1211" t="s">
        <v>3547</v>
      </c>
      <c r="C1211" t="s">
        <v>1085</v>
      </c>
      <c r="D1211" t="str">
        <f t="shared" si="18"/>
        <v>17 meses</v>
      </c>
    </row>
    <row r="1212" spans="1:4" x14ac:dyDescent="0.25">
      <c r="A1212" s="13">
        <v>21</v>
      </c>
      <c r="B1212" t="s">
        <v>3547</v>
      </c>
      <c r="C1212" t="s">
        <v>1085</v>
      </c>
      <c r="D1212" t="str">
        <f t="shared" si="18"/>
        <v>21 meses</v>
      </c>
    </row>
    <row r="1213" spans="1:4" x14ac:dyDescent="0.25">
      <c r="A1213" s="13">
        <v>21</v>
      </c>
      <c r="B1213" t="s">
        <v>3547</v>
      </c>
      <c r="C1213" t="s">
        <v>1085</v>
      </c>
      <c r="D1213" t="str">
        <f t="shared" si="18"/>
        <v>21 meses</v>
      </c>
    </row>
    <row r="1214" spans="1:4" x14ac:dyDescent="0.25">
      <c r="A1214" s="13">
        <v>21</v>
      </c>
      <c r="B1214" t="s">
        <v>3547</v>
      </c>
      <c r="C1214" t="s">
        <v>1085</v>
      </c>
      <c r="D1214" t="str">
        <f t="shared" si="18"/>
        <v>21 meses</v>
      </c>
    </row>
    <row r="1215" spans="1:4" x14ac:dyDescent="0.25">
      <c r="A1215" s="13">
        <v>9</v>
      </c>
      <c r="B1215" t="s">
        <v>3547</v>
      </c>
      <c r="C1215" t="s">
        <v>1085</v>
      </c>
      <c r="D1215" t="str">
        <f t="shared" si="18"/>
        <v>9 meses</v>
      </c>
    </row>
    <row r="1216" spans="1:4" x14ac:dyDescent="0.25">
      <c r="A1216" s="13">
        <v>9</v>
      </c>
      <c r="B1216" t="s">
        <v>3547</v>
      </c>
      <c r="C1216" t="s">
        <v>1085</v>
      </c>
      <c r="D1216" t="str">
        <f t="shared" si="18"/>
        <v>9 meses</v>
      </c>
    </row>
    <row r="1217" spans="1:4" x14ac:dyDescent="0.25">
      <c r="A1217" s="13">
        <v>9</v>
      </c>
      <c r="B1217" t="s">
        <v>3547</v>
      </c>
      <c r="C1217" t="s">
        <v>1085</v>
      </c>
      <c r="D1217" t="str">
        <f t="shared" si="18"/>
        <v>9 meses</v>
      </c>
    </row>
    <row r="1218" spans="1:4" x14ac:dyDescent="0.25">
      <c r="A1218" s="13">
        <v>9</v>
      </c>
      <c r="B1218" t="s">
        <v>3547</v>
      </c>
      <c r="C1218" t="s">
        <v>1085</v>
      </c>
      <c r="D1218" t="str">
        <f t="shared" si="18"/>
        <v>9 meses</v>
      </c>
    </row>
    <row r="1219" spans="1:4" x14ac:dyDescent="0.25">
      <c r="A1219" s="13">
        <v>9</v>
      </c>
      <c r="B1219" t="s">
        <v>3547</v>
      </c>
      <c r="C1219" t="s">
        <v>1085</v>
      </c>
      <c r="D1219" t="str">
        <f t="shared" ref="D1219:D1282" si="19">CONCATENATE(A1219,C1219,B1219)</f>
        <v>9 meses</v>
      </c>
    </row>
    <row r="1220" spans="1:4" x14ac:dyDescent="0.25">
      <c r="A1220" s="13">
        <v>9</v>
      </c>
      <c r="B1220" t="s">
        <v>3547</v>
      </c>
      <c r="C1220" t="s">
        <v>1085</v>
      </c>
      <c r="D1220" t="str">
        <f t="shared" si="19"/>
        <v>9 meses</v>
      </c>
    </row>
    <row r="1221" spans="1:4" x14ac:dyDescent="0.25">
      <c r="A1221" s="13">
        <v>12</v>
      </c>
      <c r="B1221" t="s">
        <v>3547</v>
      </c>
      <c r="C1221" t="s">
        <v>1085</v>
      </c>
      <c r="D1221" t="str">
        <f t="shared" si="19"/>
        <v>12 meses</v>
      </c>
    </row>
    <row r="1222" spans="1:4" x14ac:dyDescent="0.25">
      <c r="A1222" s="13">
        <v>5</v>
      </c>
      <c r="B1222" t="s">
        <v>3547</v>
      </c>
      <c r="C1222" t="s">
        <v>1085</v>
      </c>
      <c r="D1222" t="str">
        <f t="shared" si="19"/>
        <v>5 meses</v>
      </c>
    </row>
    <row r="1223" spans="1:4" x14ac:dyDescent="0.25">
      <c r="A1223" s="13">
        <v>9</v>
      </c>
      <c r="B1223" t="s">
        <v>3547</v>
      </c>
      <c r="C1223" t="s">
        <v>1085</v>
      </c>
      <c r="D1223" t="str">
        <f t="shared" si="19"/>
        <v>9 meses</v>
      </c>
    </row>
    <row r="1224" spans="1:4" x14ac:dyDescent="0.25">
      <c r="A1224" s="13">
        <v>9</v>
      </c>
      <c r="B1224" t="s">
        <v>3547</v>
      </c>
      <c r="C1224" t="s">
        <v>1085</v>
      </c>
      <c r="D1224" t="str">
        <f t="shared" si="19"/>
        <v>9 meses</v>
      </c>
    </row>
    <row r="1225" spans="1:4" x14ac:dyDescent="0.25">
      <c r="A1225" s="13">
        <v>9</v>
      </c>
      <c r="B1225" t="s">
        <v>3547</v>
      </c>
      <c r="C1225" t="s">
        <v>1085</v>
      </c>
      <c r="D1225" t="str">
        <f t="shared" si="19"/>
        <v>9 meses</v>
      </c>
    </row>
    <row r="1226" spans="1:4" x14ac:dyDescent="0.25">
      <c r="A1226" s="13">
        <v>5</v>
      </c>
      <c r="B1226" t="s">
        <v>3547</v>
      </c>
      <c r="C1226" t="s">
        <v>1085</v>
      </c>
      <c r="D1226" t="str">
        <f t="shared" si="19"/>
        <v>5 meses</v>
      </c>
    </row>
    <row r="1227" spans="1:4" x14ac:dyDescent="0.25">
      <c r="A1227" s="13">
        <v>5</v>
      </c>
      <c r="B1227" t="s">
        <v>3547</v>
      </c>
      <c r="C1227" t="s">
        <v>1085</v>
      </c>
      <c r="D1227" t="str">
        <f t="shared" si="19"/>
        <v>5 meses</v>
      </c>
    </row>
    <row r="1228" spans="1:4" x14ac:dyDescent="0.25">
      <c r="A1228" s="13">
        <v>9</v>
      </c>
      <c r="B1228" t="s">
        <v>3547</v>
      </c>
      <c r="C1228" t="s">
        <v>1085</v>
      </c>
      <c r="D1228" t="str">
        <f t="shared" si="19"/>
        <v>9 meses</v>
      </c>
    </row>
    <row r="1229" spans="1:4" x14ac:dyDescent="0.25">
      <c r="A1229" s="13">
        <v>6</v>
      </c>
      <c r="B1229" t="s">
        <v>3547</v>
      </c>
      <c r="C1229" t="s">
        <v>1085</v>
      </c>
      <c r="D1229" t="str">
        <f t="shared" si="19"/>
        <v>6 meses</v>
      </c>
    </row>
    <row r="1230" spans="1:4" x14ac:dyDescent="0.25">
      <c r="A1230" s="13">
        <v>15</v>
      </c>
      <c r="B1230" t="s">
        <v>3547</v>
      </c>
      <c r="C1230" t="s">
        <v>1085</v>
      </c>
      <c r="D1230" t="str">
        <f t="shared" si="19"/>
        <v>15 meses</v>
      </c>
    </row>
    <row r="1231" spans="1:4" x14ac:dyDescent="0.25">
      <c r="A1231" s="13">
        <v>5</v>
      </c>
      <c r="B1231" t="s">
        <v>3547</v>
      </c>
      <c r="C1231" t="s">
        <v>1085</v>
      </c>
      <c r="D1231" t="str">
        <f t="shared" si="19"/>
        <v>5 meses</v>
      </c>
    </row>
    <row r="1232" spans="1:4" x14ac:dyDescent="0.25">
      <c r="A1232" s="13">
        <v>10</v>
      </c>
      <c r="B1232" t="s">
        <v>3547</v>
      </c>
      <c r="C1232" t="s">
        <v>1085</v>
      </c>
      <c r="D1232" t="str">
        <f t="shared" si="19"/>
        <v>10 meses</v>
      </c>
    </row>
    <row r="1233" spans="1:4" x14ac:dyDescent="0.25">
      <c r="A1233" s="13">
        <v>8</v>
      </c>
      <c r="B1233" t="s">
        <v>3547</v>
      </c>
      <c r="C1233" t="s">
        <v>1085</v>
      </c>
      <c r="D1233" t="str">
        <f t="shared" si="19"/>
        <v>8 meses</v>
      </c>
    </row>
    <row r="1234" spans="1:4" x14ac:dyDescent="0.25">
      <c r="A1234" s="13">
        <v>8</v>
      </c>
      <c r="B1234" t="s">
        <v>3547</v>
      </c>
      <c r="C1234" t="s">
        <v>1085</v>
      </c>
      <c r="D1234" t="str">
        <f t="shared" si="19"/>
        <v>8 meses</v>
      </c>
    </row>
    <row r="1235" spans="1:4" x14ac:dyDescent="0.25">
      <c r="A1235" s="13">
        <v>5</v>
      </c>
      <c r="B1235" t="s">
        <v>3547</v>
      </c>
      <c r="C1235" t="s">
        <v>1085</v>
      </c>
      <c r="D1235" t="str">
        <f t="shared" si="19"/>
        <v>5 meses</v>
      </c>
    </row>
    <row r="1236" spans="1:4" x14ac:dyDescent="0.25">
      <c r="A1236" s="13">
        <v>5</v>
      </c>
      <c r="B1236" t="s">
        <v>3547</v>
      </c>
      <c r="C1236" t="s">
        <v>1085</v>
      </c>
      <c r="D1236" t="str">
        <f t="shared" si="19"/>
        <v>5 meses</v>
      </c>
    </row>
    <row r="1237" spans="1:4" x14ac:dyDescent="0.25">
      <c r="A1237" s="13">
        <v>4</v>
      </c>
      <c r="B1237" t="s">
        <v>3547</v>
      </c>
      <c r="C1237" t="s">
        <v>1085</v>
      </c>
      <c r="D1237" t="str">
        <f t="shared" si="19"/>
        <v>4 meses</v>
      </c>
    </row>
    <row r="1238" spans="1:4" x14ac:dyDescent="0.25">
      <c r="A1238" s="13">
        <v>10</v>
      </c>
      <c r="B1238" t="s">
        <v>3547</v>
      </c>
      <c r="C1238" t="s">
        <v>1085</v>
      </c>
      <c r="D1238" t="str">
        <f t="shared" si="19"/>
        <v>10 meses</v>
      </c>
    </row>
    <row r="1239" spans="1:4" x14ac:dyDescent="0.25">
      <c r="A1239" s="13">
        <v>8</v>
      </c>
      <c r="B1239" t="s">
        <v>3547</v>
      </c>
      <c r="C1239" t="s">
        <v>1085</v>
      </c>
      <c r="D1239" t="str">
        <f t="shared" si="19"/>
        <v>8 meses</v>
      </c>
    </row>
    <row r="1240" spans="1:4" x14ac:dyDescent="0.25">
      <c r="A1240" s="13">
        <v>4</v>
      </c>
      <c r="B1240" t="s">
        <v>3547</v>
      </c>
      <c r="C1240" t="s">
        <v>1085</v>
      </c>
      <c r="D1240" t="str">
        <f t="shared" si="19"/>
        <v>4 meses</v>
      </c>
    </row>
    <row r="1241" spans="1:4" x14ac:dyDescent="0.25">
      <c r="A1241" s="13">
        <v>4</v>
      </c>
      <c r="B1241" t="s">
        <v>3547</v>
      </c>
      <c r="C1241" t="s">
        <v>1085</v>
      </c>
      <c r="D1241" t="str">
        <f t="shared" si="19"/>
        <v>4 meses</v>
      </c>
    </row>
    <row r="1242" spans="1:4" x14ac:dyDescent="0.25">
      <c r="A1242" s="13">
        <v>8</v>
      </c>
      <c r="B1242" t="s">
        <v>3547</v>
      </c>
      <c r="C1242" t="s">
        <v>1085</v>
      </c>
      <c r="D1242" t="str">
        <f t="shared" si="19"/>
        <v>8 meses</v>
      </c>
    </row>
    <row r="1243" spans="1:4" x14ac:dyDescent="0.25">
      <c r="A1243" s="13">
        <v>6</v>
      </c>
      <c r="B1243" t="s">
        <v>3547</v>
      </c>
      <c r="C1243" t="s">
        <v>1085</v>
      </c>
      <c r="D1243" t="str">
        <f t="shared" si="19"/>
        <v>6 meses</v>
      </c>
    </row>
    <row r="1244" spans="1:4" x14ac:dyDescent="0.25">
      <c r="A1244" s="13">
        <v>8</v>
      </c>
      <c r="B1244" t="s">
        <v>3547</v>
      </c>
      <c r="C1244" t="s">
        <v>1085</v>
      </c>
      <c r="D1244" t="str">
        <f t="shared" si="19"/>
        <v>8 meses</v>
      </c>
    </row>
    <row r="1245" spans="1:4" x14ac:dyDescent="0.25">
      <c r="A1245" s="13">
        <v>8</v>
      </c>
      <c r="B1245" t="s">
        <v>3547</v>
      </c>
      <c r="C1245" t="s">
        <v>1085</v>
      </c>
      <c r="D1245" t="str">
        <f t="shared" si="19"/>
        <v>8 meses</v>
      </c>
    </row>
    <row r="1246" spans="1:4" x14ac:dyDescent="0.25">
      <c r="A1246" s="13">
        <v>8</v>
      </c>
      <c r="B1246" t="s">
        <v>3547</v>
      </c>
      <c r="C1246" t="s">
        <v>1085</v>
      </c>
      <c r="D1246" t="str">
        <f t="shared" si="19"/>
        <v>8 meses</v>
      </c>
    </row>
    <row r="1247" spans="1:4" x14ac:dyDescent="0.25">
      <c r="A1247" s="13">
        <v>6</v>
      </c>
      <c r="B1247" t="s">
        <v>3547</v>
      </c>
      <c r="C1247" t="s">
        <v>1085</v>
      </c>
      <c r="D1247" t="str">
        <f t="shared" si="19"/>
        <v>6 meses</v>
      </c>
    </row>
    <row r="1248" spans="1:4" x14ac:dyDescent="0.25">
      <c r="A1248" s="13">
        <v>7</v>
      </c>
      <c r="B1248" t="s">
        <v>3547</v>
      </c>
      <c r="C1248" t="s">
        <v>1085</v>
      </c>
      <c r="D1248" t="str">
        <f t="shared" si="19"/>
        <v>7 meses</v>
      </c>
    </row>
    <row r="1249" spans="1:4" x14ac:dyDescent="0.25">
      <c r="A1249" s="13">
        <v>8</v>
      </c>
      <c r="B1249" t="s">
        <v>3547</v>
      </c>
      <c r="C1249" t="s">
        <v>1085</v>
      </c>
      <c r="D1249" t="str">
        <f t="shared" si="19"/>
        <v>8 meses</v>
      </c>
    </row>
    <row r="1250" spans="1:4" x14ac:dyDescent="0.25">
      <c r="A1250" s="13">
        <v>1</v>
      </c>
      <c r="B1250" t="s">
        <v>3548</v>
      </c>
      <c r="C1250" t="s">
        <v>1085</v>
      </c>
      <c r="D1250" t="str">
        <f t="shared" si="19"/>
        <v>1 mes</v>
      </c>
    </row>
    <row r="1251" spans="1:4" x14ac:dyDescent="0.25">
      <c r="A1251" s="13">
        <v>1</v>
      </c>
      <c r="B1251" t="s">
        <v>3548</v>
      </c>
      <c r="C1251" t="s">
        <v>1085</v>
      </c>
      <c r="D1251" t="str">
        <f t="shared" si="19"/>
        <v>1 mes</v>
      </c>
    </row>
    <row r="1252" spans="1:4" x14ac:dyDescent="0.25">
      <c r="A1252" s="13">
        <v>9</v>
      </c>
      <c r="B1252" t="s">
        <v>3547</v>
      </c>
      <c r="C1252" t="s">
        <v>1085</v>
      </c>
      <c r="D1252" t="str">
        <f t="shared" si="19"/>
        <v>9 meses</v>
      </c>
    </row>
    <row r="1253" spans="1:4" x14ac:dyDescent="0.25">
      <c r="A1253" s="13">
        <v>6</v>
      </c>
      <c r="B1253" t="s">
        <v>3547</v>
      </c>
      <c r="C1253" t="s">
        <v>1085</v>
      </c>
      <c r="D1253" t="str">
        <f t="shared" si="19"/>
        <v>6 meses</v>
      </c>
    </row>
    <row r="1254" spans="1:4" x14ac:dyDescent="0.25">
      <c r="A1254" s="13">
        <v>7</v>
      </c>
      <c r="B1254" t="s">
        <v>3547</v>
      </c>
      <c r="C1254" t="s">
        <v>1085</v>
      </c>
      <c r="D1254" t="str">
        <f t="shared" si="19"/>
        <v>7 meses</v>
      </c>
    </row>
    <row r="1255" spans="1:4" x14ac:dyDescent="0.25">
      <c r="A1255" s="13">
        <v>10</v>
      </c>
      <c r="B1255" t="s">
        <v>3547</v>
      </c>
      <c r="C1255" t="s">
        <v>1085</v>
      </c>
      <c r="D1255" t="str">
        <f t="shared" si="19"/>
        <v>10 meses</v>
      </c>
    </row>
    <row r="1256" spans="1:4" x14ac:dyDescent="0.25">
      <c r="A1256" s="13">
        <v>8</v>
      </c>
      <c r="B1256" t="s">
        <v>3547</v>
      </c>
      <c r="C1256" t="s">
        <v>1085</v>
      </c>
      <c r="D1256" t="str">
        <f t="shared" si="19"/>
        <v>8 meses</v>
      </c>
    </row>
    <row r="1257" spans="1:4" x14ac:dyDescent="0.25">
      <c r="A1257" s="13">
        <v>5</v>
      </c>
      <c r="B1257" t="s">
        <v>3547</v>
      </c>
      <c r="C1257" t="s">
        <v>1085</v>
      </c>
      <c r="D1257" t="str">
        <f t="shared" si="19"/>
        <v>5 meses</v>
      </c>
    </row>
    <row r="1258" spans="1:4" x14ac:dyDescent="0.25">
      <c r="A1258" s="13">
        <v>10</v>
      </c>
      <c r="B1258" t="s">
        <v>3547</v>
      </c>
      <c r="C1258" t="s">
        <v>1085</v>
      </c>
      <c r="D1258" t="str">
        <f t="shared" si="19"/>
        <v>10 meses</v>
      </c>
    </row>
    <row r="1259" spans="1:4" x14ac:dyDescent="0.25">
      <c r="A1259" s="13">
        <v>10</v>
      </c>
      <c r="B1259" t="s">
        <v>3547</v>
      </c>
      <c r="C1259" t="s">
        <v>1085</v>
      </c>
      <c r="D1259" t="str">
        <f t="shared" si="19"/>
        <v>10 meses</v>
      </c>
    </row>
    <row r="1260" spans="1:4" x14ac:dyDescent="0.25">
      <c r="A1260" s="13">
        <v>12</v>
      </c>
      <c r="B1260" t="s">
        <v>3547</v>
      </c>
      <c r="C1260" t="s">
        <v>1085</v>
      </c>
      <c r="D1260" t="str">
        <f t="shared" si="19"/>
        <v>12 meses</v>
      </c>
    </row>
    <row r="1261" spans="1:4" x14ac:dyDescent="0.25">
      <c r="A1261" s="13">
        <v>2</v>
      </c>
      <c r="B1261" t="s">
        <v>3547</v>
      </c>
      <c r="C1261" t="s">
        <v>1085</v>
      </c>
      <c r="D1261" t="str">
        <f t="shared" si="19"/>
        <v>2 meses</v>
      </c>
    </row>
    <row r="1262" spans="1:4" x14ac:dyDescent="0.25">
      <c r="A1262" s="13">
        <v>9</v>
      </c>
      <c r="B1262" t="s">
        <v>3547</v>
      </c>
      <c r="C1262" t="s">
        <v>1085</v>
      </c>
      <c r="D1262" t="str">
        <f t="shared" si="19"/>
        <v>9 meses</v>
      </c>
    </row>
    <row r="1263" spans="1:4" x14ac:dyDescent="0.25">
      <c r="A1263" s="13">
        <v>10</v>
      </c>
      <c r="B1263" t="s">
        <v>3547</v>
      </c>
      <c r="C1263" t="s">
        <v>1085</v>
      </c>
      <c r="D1263" t="str">
        <f t="shared" si="19"/>
        <v>10 meses</v>
      </c>
    </row>
    <row r="1264" spans="1:4" x14ac:dyDescent="0.25">
      <c r="A1264" s="13">
        <v>12</v>
      </c>
      <c r="B1264" t="s">
        <v>3547</v>
      </c>
      <c r="C1264" t="s">
        <v>1085</v>
      </c>
      <c r="D1264" t="str">
        <f t="shared" si="19"/>
        <v>12 meses</v>
      </c>
    </row>
    <row r="1265" spans="1:4" x14ac:dyDescent="0.25">
      <c r="A1265" s="13">
        <v>12</v>
      </c>
      <c r="B1265" t="s">
        <v>3547</v>
      </c>
      <c r="C1265" t="s">
        <v>1085</v>
      </c>
      <c r="D1265" t="str">
        <f t="shared" si="19"/>
        <v>12 meses</v>
      </c>
    </row>
    <row r="1266" spans="1:4" x14ac:dyDescent="0.25">
      <c r="A1266" s="13">
        <v>8</v>
      </c>
      <c r="B1266" t="s">
        <v>3547</v>
      </c>
      <c r="C1266" t="s">
        <v>1085</v>
      </c>
      <c r="D1266" t="str">
        <f t="shared" si="19"/>
        <v>8 meses</v>
      </c>
    </row>
    <row r="1267" spans="1:4" x14ac:dyDescent="0.25">
      <c r="A1267" s="13">
        <v>12</v>
      </c>
      <c r="B1267" t="s">
        <v>3547</v>
      </c>
      <c r="C1267" t="s">
        <v>1085</v>
      </c>
      <c r="D1267" t="str">
        <f t="shared" si="19"/>
        <v>12 meses</v>
      </c>
    </row>
    <row r="1268" spans="1:4" x14ac:dyDescent="0.25">
      <c r="A1268" s="13">
        <v>8</v>
      </c>
      <c r="B1268" t="s">
        <v>3547</v>
      </c>
      <c r="C1268" t="s">
        <v>1085</v>
      </c>
      <c r="D1268" t="str">
        <f t="shared" si="19"/>
        <v>8 meses</v>
      </c>
    </row>
    <row r="1269" spans="1:4" x14ac:dyDescent="0.25">
      <c r="A1269" s="13">
        <v>8</v>
      </c>
      <c r="B1269" t="s">
        <v>3547</v>
      </c>
      <c r="C1269" t="s">
        <v>1085</v>
      </c>
      <c r="D1269" t="str">
        <f t="shared" si="19"/>
        <v>8 meses</v>
      </c>
    </row>
    <row r="1270" spans="1:4" x14ac:dyDescent="0.25">
      <c r="A1270" s="13">
        <v>11</v>
      </c>
      <c r="B1270" t="s">
        <v>3547</v>
      </c>
      <c r="C1270" t="s">
        <v>1085</v>
      </c>
      <c r="D1270" t="str">
        <f t="shared" si="19"/>
        <v>11 meses</v>
      </c>
    </row>
    <row r="1271" spans="1:4" x14ac:dyDescent="0.25">
      <c r="A1271" s="13">
        <v>11</v>
      </c>
      <c r="B1271" t="s">
        <v>3547</v>
      </c>
      <c r="C1271" t="s">
        <v>1085</v>
      </c>
      <c r="D1271" t="str">
        <f t="shared" si="19"/>
        <v>11 meses</v>
      </c>
    </row>
    <row r="1272" spans="1:4" x14ac:dyDescent="0.25">
      <c r="A1272" s="13">
        <v>11</v>
      </c>
      <c r="B1272" t="s">
        <v>3547</v>
      </c>
      <c r="C1272" t="s">
        <v>1085</v>
      </c>
      <c r="D1272" t="str">
        <f t="shared" si="19"/>
        <v>11 meses</v>
      </c>
    </row>
    <row r="1273" spans="1:4" x14ac:dyDescent="0.25">
      <c r="A1273" s="13">
        <v>11</v>
      </c>
      <c r="B1273" t="s">
        <v>3547</v>
      </c>
      <c r="C1273" t="s">
        <v>1085</v>
      </c>
      <c r="D1273" t="str">
        <f t="shared" si="19"/>
        <v>11 meses</v>
      </c>
    </row>
    <row r="1274" spans="1:4" x14ac:dyDescent="0.25">
      <c r="A1274" s="13">
        <v>10</v>
      </c>
      <c r="B1274" t="s">
        <v>3547</v>
      </c>
      <c r="C1274" t="s">
        <v>1085</v>
      </c>
      <c r="D1274" t="str">
        <f t="shared" si="19"/>
        <v>10 meses</v>
      </c>
    </row>
    <row r="1275" spans="1:4" x14ac:dyDescent="0.25">
      <c r="A1275" s="13">
        <v>10</v>
      </c>
      <c r="B1275" t="s">
        <v>3547</v>
      </c>
      <c r="C1275" t="s">
        <v>1085</v>
      </c>
      <c r="D1275" t="str">
        <f t="shared" si="19"/>
        <v>10 meses</v>
      </c>
    </row>
    <row r="1276" spans="1:4" x14ac:dyDescent="0.25">
      <c r="A1276" s="13">
        <v>10</v>
      </c>
      <c r="B1276" t="s">
        <v>3547</v>
      </c>
      <c r="C1276" t="s">
        <v>1085</v>
      </c>
      <c r="D1276" t="str">
        <f t="shared" si="19"/>
        <v>10 meses</v>
      </c>
    </row>
    <row r="1277" spans="1:4" x14ac:dyDescent="0.25">
      <c r="A1277" s="13">
        <v>9</v>
      </c>
      <c r="B1277" t="s">
        <v>3547</v>
      </c>
      <c r="C1277" t="s">
        <v>1085</v>
      </c>
      <c r="D1277" t="str">
        <f t="shared" si="19"/>
        <v>9 meses</v>
      </c>
    </row>
    <row r="1278" spans="1:4" x14ac:dyDescent="0.25">
      <c r="A1278" s="13">
        <v>9</v>
      </c>
      <c r="B1278" t="s">
        <v>3547</v>
      </c>
      <c r="C1278" t="s">
        <v>1085</v>
      </c>
      <c r="D1278" t="str">
        <f t="shared" si="19"/>
        <v>9 meses</v>
      </c>
    </row>
    <row r="1279" spans="1:4" x14ac:dyDescent="0.25">
      <c r="A1279" s="13">
        <v>12</v>
      </c>
      <c r="B1279" t="s">
        <v>3547</v>
      </c>
      <c r="C1279" t="s">
        <v>1085</v>
      </c>
      <c r="D1279" t="str">
        <f t="shared" si="19"/>
        <v>12 meses</v>
      </c>
    </row>
    <row r="1280" spans="1:4" x14ac:dyDescent="0.25">
      <c r="A1280" s="13">
        <v>9</v>
      </c>
      <c r="B1280" t="s">
        <v>3547</v>
      </c>
      <c r="C1280" t="s">
        <v>1085</v>
      </c>
      <c r="D1280" t="str">
        <f t="shared" si="19"/>
        <v>9 meses</v>
      </c>
    </row>
    <row r="1281" spans="1:4" x14ac:dyDescent="0.25">
      <c r="A1281" s="13">
        <v>12</v>
      </c>
      <c r="B1281" t="s">
        <v>3547</v>
      </c>
      <c r="C1281" t="s">
        <v>1085</v>
      </c>
      <c r="D1281" t="str">
        <f t="shared" si="19"/>
        <v>12 meses</v>
      </c>
    </row>
    <row r="1282" spans="1:4" x14ac:dyDescent="0.25">
      <c r="A1282" s="13">
        <v>12</v>
      </c>
      <c r="B1282" t="s">
        <v>3547</v>
      </c>
      <c r="C1282" t="s">
        <v>1085</v>
      </c>
      <c r="D1282" t="str">
        <f t="shared" si="19"/>
        <v>12 meses</v>
      </c>
    </row>
    <row r="1283" spans="1:4" x14ac:dyDescent="0.25">
      <c r="A1283" s="13">
        <v>12</v>
      </c>
      <c r="B1283" t="s">
        <v>3547</v>
      </c>
      <c r="C1283" t="s">
        <v>1085</v>
      </c>
      <c r="D1283" t="str">
        <f t="shared" ref="D1283:D1346" si="20">CONCATENATE(A1283,C1283,B1283)</f>
        <v>12 meses</v>
      </c>
    </row>
    <row r="1284" spans="1:4" x14ac:dyDescent="0.25">
      <c r="A1284" s="13">
        <v>12</v>
      </c>
      <c r="B1284" t="s">
        <v>3547</v>
      </c>
      <c r="C1284" t="s">
        <v>1085</v>
      </c>
      <c r="D1284" t="str">
        <f t="shared" si="20"/>
        <v>12 meses</v>
      </c>
    </row>
    <row r="1285" spans="1:4" x14ac:dyDescent="0.25">
      <c r="A1285" s="13">
        <v>9</v>
      </c>
      <c r="B1285" t="s">
        <v>3547</v>
      </c>
      <c r="C1285" t="s">
        <v>1085</v>
      </c>
      <c r="D1285" t="str">
        <f t="shared" si="20"/>
        <v>9 meses</v>
      </c>
    </row>
    <row r="1286" spans="1:4" x14ac:dyDescent="0.25">
      <c r="A1286" s="13">
        <v>12</v>
      </c>
      <c r="B1286" t="s">
        <v>3547</v>
      </c>
      <c r="C1286" t="s">
        <v>1085</v>
      </c>
      <c r="D1286" t="str">
        <f t="shared" si="20"/>
        <v>12 meses</v>
      </c>
    </row>
    <row r="1287" spans="1:4" x14ac:dyDescent="0.25">
      <c r="A1287" s="13">
        <v>9</v>
      </c>
      <c r="B1287" t="s">
        <v>3547</v>
      </c>
      <c r="C1287" t="s">
        <v>1085</v>
      </c>
      <c r="D1287" t="str">
        <f t="shared" si="20"/>
        <v>9 meses</v>
      </c>
    </row>
    <row r="1288" spans="1:4" x14ac:dyDescent="0.25">
      <c r="A1288" s="13">
        <v>10</v>
      </c>
      <c r="B1288" t="s">
        <v>3547</v>
      </c>
      <c r="C1288" t="s">
        <v>1085</v>
      </c>
      <c r="D1288" t="str">
        <f t="shared" si="20"/>
        <v>10 meses</v>
      </c>
    </row>
    <row r="1289" spans="1:4" x14ac:dyDescent="0.25">
      <c r="A1289" s="13">
        <v>9</v>
      </c>
      <c r="B1289" t="s">
        <v>3547</v>
      </c>
      <c r="C1289" t="s">
        <v>1085</v>
      </c>
      <c r="D1289" t="str">
        <f t="shared" si="20"/>
        <v>9 meses</v>
      </c>
    </row>
    <row r="1290" spans="1:4" x14ac:dyDescent="0.25">
      <c r="A1290" s="13">
        <v>9</v>
      </c>
      <c r="B1290" t="s">
        <v>3547</v>
      </c>
      <c r="C1290" t="s">
        <v>1085</v>
      </c>
      <c r="D1290" t="str">
        <f t="shared" si="20"/>
        <v>9 meses</v>
      </c>
    </row>
    <row r="1291" spans="1:4" x14ac:dyDescent="0.25">
      <c r="A1291" s="13">
        <v>12</v>
      </c>
      <c r="B1291" t="s">
        <v>3547</v>
      </c>
      <c r="C1291" t="s">
        <v>1085</v>
      </c>
      <c r="D1291" t="str">
        <f t="shared" si="20"/>
        <v>12 meses</v>
      </c>
    </row>
    <row r="1292" spans="1:4" x14ac:dyDescent="0.25">
      <c r="A1292" s="13">
        <v>12</v>
      </c>
      <c r="B1292" t="s">
        <v>3547</v>
      </c>
      <c r="C1292" t="s">
        <v>1085</v>
      </c>
      <c r="D1292" t="str">
        <f t="shared" si="20"/>
        <v>12 meses</v>
      </c>
    </row>
    <row r="1293" spans="1:4" x14ac:dyDescent="0.25">
      <c r="A1293" s="13">
        <v>12</v>
      </c>
      <c r="B1293" t="s">
        <v>3547</v>
      </c>
      <c r="C1293" t="s">
        <v>1085</v>
      </c>
      <c r="D1293" t="str">
        <f t="shared" si="20"/>
        <v>12 meses</v>
      </c>
    </row>
    <row r="1294" spans="1:4" x14ac:dyDescent="0.25">
      <c r="A1294" s="13">
        <v>9</v>
      </c>
      <c r="B1294" t="s">
        <v>3547</v>
      </c>
      <c r="C1294" t="s">
        <v>1085</v>
      </c>
      <c r="D1294" t="str">
        <f t="shared" si="20"/>
        <v>9 meses</v>
      </c>
    </row>
    <row r="1295" spans="1:4" x14ac:dyDescent="0.25">
      <c r="A1295" s="13">
        <v>9</v>
      </c>
      <c r="B1295" t="s">
        <v>3547</v>
      </c>
      <c r="C1295" t="s">
        <v>1085</v>
      </c>
      <c r="D1295" t="str">
        <f t="shared" si="20"/>
        <v>9 meses</v>
      </c>
    </row>
    <row r="1296" spans="1:4" x14ac:dyDescent="0.25">
      <c r="A1296" s="13">
        <v>9</v>
      </c>
      <c r="B1296" t="s">
        <v>3547</v>
      </c>
      <c r="C1296" t="s">
        <v>1085</v>
      </c>
      <c r="D1296" t="str">
        <f t="shared" si="20"/>
        <v>9 meses</v>
      </c>
    </row>
    <row r="1297" spans="1:4" x14ac:dyDescent="0.25">
      <c r="A1297" s="13">
        <v>9</v>
      </c>
      <c r="B1297" t="s">
        <v>3547</v>
      </c>
      <c r="C1297" t="s">
        <v>1085</v>
      </c>
      <c r="D1297" t="str">
        <f t="shared" si="20"/>
        <v>9 meses</v>
      </c>
    </row>
    <row r="1298" spans="1:4" x14ac:dyDescent="0.25">
      <c r="A1298" s="13">
        <v>12</v>
      </c>
      <c r="B1298" t="s">
        <v>3547</v>
      </c>
      <c r="C1298" t="s">
        <v>1085</v>
      </c>
      <c r="D1298" t="str">
        <f t="shared" si="20"/>
        <v>12 meses</v>
      </c>
    </row>
    <row r="1299" spans="1:4" x14ac:dyDescent="0.25">
      <c r="A1299" s="13">
        <v>12</v>
      </c>
      <c r="B1299" t="s">
        <v>3547</v>
      </c>
      <c r="C1299" t="s">
        <v>1085</v>
      </c>
      <c r="D1299" t="str">
        <f t="shared" si="20"/>
        <v>12 meses</v>
      </c>
    </row>
    <row r="1300" spans="1:4" x14ac:dyDescent="0.25">
      <c r="A1300" s="13">
        <v>5</v>
      </c>
      <c r="B1300" t="s">
        <v>3547</v>
      </c>
      <c r="C1300" t="s">
        <v>1085</v>
      </c>
      <c r="D1300" t="str">
        <f t="shared" si="20"/>
        <v>5 meses</v>
      </c>
    </row>
    <row r="1301" spans="1:4" x14ac:dyDescent="0.25">
      <c r="A1301" s="13">
        <v>4</v>
      </c>
      <c r="B1301" t="s">
        <v>3547</v>
      </c>
      <c r="C1301" t="s">
        <v>1085</v>
      </c>
      <c r="D1301" t="str">
        <f t="shared" si="20"/>
        <v>4 meses</v>
      </c>
    </row>
    <row r="1302" spans="1:4" x14ac:dyDescent="0.25">
      <c r="A1302" s="13">
        <v>5</v>
      </c>
      <c r="B1302" t="s">
        <v>3547</v>
      </c>
      <c r="C1302" t="s">
        <v>1085</v>
      </c>
      <c r="D1302" t="str">
        <f t="shared" si="20"/>
        <v>5 meses</v>
      </c>
    </row>
    <row r="1303" spans="1:4" x14ac:dyDescent="0.25">
      <c r="A1303" s="13">
        <v>6</v>
      </c>
      <c r="B1303" t="s">
        <v>3547</v>
      </c>
      <c r="C1303" t="s">
        <v>1085</v>
      </c>
      <c r="D1303" t="str">
        <f t="shared" si="20"/>
        <v>6 meses</v>
      </c>
    </row>
    <row r="1304" spans="1:4" x14ac:dyDescent="0.25">
      <c r="A1304" s="13">
        <v>6</v>
      </c>
      <c r="B1304" t="s">
        <v>3547</v>
      </c>
      <c r="C1304" t="s">
        <v>1085</v>
      </c>
      <c r="D1304" t="str">
        <f t="shared" si="20"/>
        <v>6 meses</v>
      </c>
    </row>
    <row r="1305" spans="1:4" x14ac:dyDescent="0.25">
      <c r="A1305" s="13">
        <v>12</v>
      </c>
      <c r="B1305" t="s">
        <v>3547</v>
      </c>
      <c r="C1305" t="s">
        <v>1085</v>
      </c>
      <c r="D1305" t="str">
        <f t="shared" si="20"/>
        <v>12 meses</v>
      </c>
    </row>
    <row r="1306" spans="1:4" x14ac:dyDescent="0.25">
      <c r="A1306" s="13">
        <v>5</v>
      </c>
      <c r="B1306" t="s">
        <v>3547</v>
      </c>
      <c r="C1306" t="s">
        <v>1085</v>
      </c>
      <c r="D1306" t="str">
        <f t="shared" si="20"/>
        <v>5 meses</v>
      </c>
    </row>
    <row r="1307" spans="1:4" x14ac:dyDescent="0.25">
      <c r="A1307" s="13">
        <v>5</v>
      </c>
      <c r="B1307" t="s">
        <v>3547</v>
      </c>
      <c r="C1307" t="s">
        <v>1085</v>
      </c>
      <c r="D1307" t="str">
        <f t="shared" si="20"/>
        <v>5 meses</v>
      </c>
    </row>
    <row r="1308" spans="1:4" x14ac:dyDescent="0.25">
      <c r="A1308" s="13">
        <v>38</v>
      </c>
      <c r="B1308" t="s">
        <v>3547</v>
      </c>
      <c r="C1308" t="s">
        <v>1085</v>
      </c>
      <c r="D1308" t="str">
        <f t="shared" si="20"/>
        <v>38 meses</v>
      </c>
    </row>
    <row r="1309" spans="1:4" x14ac:dyDescent="0.25">
      <c r="A1309" s="13">
        <v>27</v>
      </c>
      <c r="B1309" t="s">
        <v>3547</v>
      </c>
      <c r="C1309" t="s">
        <v>1085</v>
      </c>
      <c r="D1309" t="str">
        <f t="shared" si="20"/>
        <v>27 meses</v>
      </c>
    </row>
    <row r="1310" spans="1:4" x14ac:dyDescent="0.25">
      <c r="A1310" s="13">
        <v>16</v>
      </c>
      <c r="B1310" t="s">
        <v>3547</v>
      </c>
      <c r="C1310" t="s">
        <v>1085</v>
      </c>
      <c r="D1310" t="str">
        <f t="shared" si="20"/>
        <v>16 meses</v>
      </c>
    </row>
    <row r="1311" spans="1:4" x14ac:dyDescent="0.25">
      <c r="A1311" s="13">
        <v>27</v>
      </c>
      <c r="B1311" t="s">
        <v>3547</v>
      </c>
      <c r="C1311" t="s">
        <v>1085</v>
      </c>
      <c r="D1311" t="str">
        <f t="shared" si="20"/>
        <v>27 meses</v>
      </c>
    </row>
    <row r="1312" spans="1:4" x14ac:dyDescent="0.25">
      <c r="A1312" s="13">
        <v>16</v>
      </c>
      <c r="B1312" t="s">
        <v>3547</v>
      </c>
      <c r="C1312" t="s">
        <v>1085</v>
      </c>
      <c r="D1312" t="str">
        <f t="shared" si="20"/>
        <v>16 meses</v>
      </c>
    </row>
    <row r="1313" spans="1:4" x14ac:dyDescent="0.25">
      <c r="A1313" s="13">
        <v>28</v>
      </c>
      <c r="B1313" t="s">
        <v>3547</v>
      </c>
      <c r="C1313" t="s">
        <v>1085</v>
      </c>
      <c r="D1313" t="str">
        <f t="shared" si="20"/>
        <v>28 meses</v>
      </c>
    </row>
    <row r="1314" spans="1:4" x14ac:dyDescent="0.25">
      <c r="A1314" s="13">
        <v>15</v>
      </c>
      <c r="B1314" t="s">
        <v>3547</v>
      </c>
      <c r="C1314" t="s">
        <v>1085</v>
      </c>
      <c r="D1314" t="str">
        <f t="shared" si="20"/>
        <v>15 meses</v>
      </c>
    </row>
    <row r="1315" spans="1:4" x14ac:dyDescent="0.25">
      <c r="A1315" s="13">
        <v>15</v>
      </c>
      <c r="B1315" t="s">
        <v>3547</v>
      </c>
      <c r="C1315" t="s">
        <v>1085</v>
      </c>
      <c r="D1315" t="str">
        <f t="shared" si="20"/>
        <v>15 meses</v>
      </c>
    </row>
    <row r="1316" spans="1:4" x14ac:dyDescent="0.25">
      <c r="A1316" s="13">
        <v>15</v>
      </c>
      <c r="B1316" t="s">
        <v>3547</v>
      </c>
      <c r="C1316" t="s">
        <v>1085</v>
      </c>
      <c r="D1316" t="str">
        <f t="shared" si="20"/>
        <v>15 meses</v>
      </c>
    </row>
    <row r="1317" spans="1:4" x14ac:dyDescent="0.25">
      <c r="A1317" s="13">
        <v>15</v>
      </c>
      <c r="B1317" t="s">
        <v>3547</v>
      </c>
      <c r="C1317" t="s">
        <v>1085</v>
      </c>
      <c r="D1317" t="str">
        <f t="shared" si="20"/>
        <v>15 meses</v>
      </c>
    </row>
    <row r="1318" spans="1:4" x14ac:dyDescent="0.25">
      <c r="A1318" s="13">
        <v>15</v>
      </c>
      <c r="B1318" t="s">
        <v>3547</v>
      </c>
      <c r="C1318" t="s">
        <v>1085</v>
      </c>
      <c r="D1318" t="str">
        <f t="shared" si="20"/>
        <v>15 meses</v>
      </c>
    </row>
    <row r="1319" spans="1:4" x14ac:dyDescent="0.25">
      <c r="A1319" s="13">
        <v>15</v>
      </c>
      <c r="B1319" t="s">
        <v>3547</v>
      </c>
      <c r="C1319" t="s">
        <v>1085</v>
      </c>
      <c r="D1319" t="str">
        <f t="shared" si="20"/>
        <v>15 meses</v>
      </c>
    </row>
    <row r="1320" spans="1:4" x14ac:dyDescent="0.25">
      <c r="A1320" s="13">
        <v>15</v>
      </c>
      <c r="B1320" t="s">
        <v>3547</v>
      </c>
      <c r="C1320" t="s">
        <v>1085</v>
      </c>
      <c r="D1320" t="str">
        <f t="shared" si="20"/>
        <v>15 meses</v>
      </c>
    </row>
    <row r="1321" spans="1:4" x14ac:dyDescent="0.25">
      <c r="A1321" s="13">
        <v>15</v>
      </c>
      <c r="B1321" t="s">
        <v>3547</v>
      </c>
      <c r="C1321" t="s">
        <v>1085</v>
      </c>
      <c r="D1321" t="str">
        <f t="shared" si="20"/>
        <v>15 meses</v>
      </c>
    </row>
    <row r="1322" spans="1:4" x14ac:dyDescent="0.25">
      <c r="A1322" s="13">
        <v>15</v>
      </c>
      <c r="B1322" t="s">
        <v>3547</v>
      </c>
      <c r="C1322" t="s">
        <v>1085</v>
      </c>
      <c r="D1322" t="str">
        <f t="shared" si="20"/>
        <v>15 meses</v>
      </c>
    </row>
    <row r="1323" spans="1:4" x14ac:dyDescent="0.25">
      <c r="A1323" s="13">
        <v>14</v>
      </c>
      <c r="B1323" t="s">
        <v>3547</v>
      </c>
      <c r="C1323" t="s">
        <v>1085</v>
      </c>
      <c r="D1323" t="str">
        <f t="shared" si="20"/>
        <v>14 meses</v>
      </c>
    </row>
    <row r="1324" spans="1:4" x14ac:dyDescent="0.25">
      <c r="A1324" s="13">
        <v>15</v>
      </c>
      <c r="B1324" t="s">
        <v>3547</v>
      </c>
      <c r="C1324" t="s">
        <v>1085</v>
      </c>
      <c r="D1324" t="str">
        <f t="shared" si="20"/>
        <v>15 meses</v>
      </c>
    </row>
    <row r="1325" spans="1:4" x14ac:dyDescent="0.25">
      <c r="A1325" s="13">
        <v>10</v>
      </c>
      <c r="B1325" t="s">
        <v>3547</v>
      </c>
      <c r="C1325" t="s">
        <v>1085</v>
      </c>
      <c r="D1325" t="str">
        <f t="shared" si="20"/>
        <v>10 meses</v>
      </c>
    </row>
    <row r="1326" spans="1:4" x14ac:dyDescent="0.25">
      <c r="A1326" s="13">
        <v>10</v>
      </c>
      <c r="B1326" t="s">
        <v>3547</v>
      </c>
      <c r="C1326" t="s">
        <v>1085</v>
      </c>
      <c r="D1326" t="str">
        <f t="shared" si="20"/>
        <v>10 meses</v>
      </c>
    </row>
    <row r="1327" spans="1:4" x14ac:dyDescent="0.25">
      <c r="A1327" s="13">
        <v>18</v>
      </c>
      <c r="B1327" t="s">
        <v>3547</v>
      </c>
      <c r="C1327" t="s">
        <v>1085</v>
      </c>
      <c r="D1327" t="str">
        <f t="shared" si="20"/>
        <v>18 meses</v>
      </c>
    </row>
    <row r="1328" spans="1:4" x14ac:dyDescent="0.25">
      <c r="A1328" s="13">
        <v>10</v>
      </c>
      <c r="B1328" t="s">
        <v>3547</v>
      </c>
      <c r="C1328" t="s">
        <v>1085</v>
      </c>
      <c r="D1328" t="str">
        <f t="shared" si="20"/>
        <v>10 meses</v>
      </c>
    </row>
    <row r="1329" spans="1:4" x14ac:dyDescent="0.25">
      <c r="A1329" s="13">
        <v>6</v>
      </c>
      <c r="B1329" t="s">
        <v>3547</v>
      </c>
      <c r="C1329" t="s">
        <v>1085</v>
      </c>
      <c r="D1329" t="str">
        <f t="shared" si="20"/>
        <v>6 meses</v>
      </c>
    </row>
    <row r="1330" spans="1:4" x14ac:dyDescent="0.25">
      <c r="A1330" s="13">
        <v>4</v>
      </c>
      <c r="B1330" t="s">
        <v>3547</v>
      </c>
      <c r="C1330" t="s">
        <v>1085</v>
      </c>
      <c r="D1330" t="str">
        <f t="shared" si="20"/>
        <v>4 meses</v>
      </c>
    </row>
    <row r="1331" spans="1:4" x14ac:dyDescent="0.25">
      <c r="A1331" s="13">
        <v>10</v>
      </c>
      <c r="B1331" t="s">
        <v>3547</v>
      </c>
      <c r="C1331" t="s">
        <v>1085</v>
      </c>
      <c r="D1331" t="str">
        <f t="shared" si="20"/>
        <v>10 meses</v>
      </c>
    </row>
    <row r="1332" spans="1:4" x14ac:dyDescent="0.25">
      <c r="A1332" s="13">
        <v>11</v>
      </c>
      <c r="B1332" t="s">
        <v>3547</v>
      </c>
      <c r="C1332" t="s">
        <v>1085</v>
      </c>
      <c r="D1332" t="str">
        <f t="shared" si="20"/>
        <v>11 meses</v>
      </c>
    </row>
    <row r="1333" spans="1:4" x14ac:dyDescent="0.25">
      <c r="A1333" s="13">
        <v>11</v>
      </c>
      <c r="B1333" t="s">
        <v>3547</v>
      </c>
      <c r="C1333" t="s">
        <v>1085</v>
      </c>
      <c r="D1333" t="str">
        <f t="shared" si="20"/>
        <v>11 meses</v>
      </c>
    </row>
    <row r="1334" spans="1:4" x14ac:dyDescent="0.25">
      <c r="A1334" s="13">
        <v>11</v>
      </c>
      <c r="B1334" t="s">
        <v>3547</v>
      </c>
      <c r="C1334" t="s">
        <v>1085</v>
      </c>
      <c r="D1334" t="str">
        <f t="shared" si="20"/>
        <v>11 meses</v>
      </c>
    </row>
    <row r="1335" spans="1:4" x14ac:dyDescent="0.25">
      <c r="A1335" s="13">
        <v>11</v>
      </c>
      <c r="B1335" t="s">
        <v>3547</v>
      </c>
      <c r="C1335" t="s">
        <v>1085</v>
      </c>
      <c r="D1335" t="str">
        <f t="shared" si="20"/>
        <v>11 meses</v>
      </c>
    </row>
    <row r="1336" spans="1:4" x14ac:dyDescent="0.25">
      <c r="A1336" s="13">
        <v>10</v>
      </c>
      <c r="B1336" t="s">
        <v>3547</v>
      </c>
      <c r="C1336" t="s">
        <v>1085</v>
      </c>
      <c r="D1336" t="str">
        <f t="shared" si="20"/>
        <v>10 meses</v>
      </c>
    </row>
    <row r="1337" spans="1:4" x14ac:dyDescent="0.25">
      <c r="A1337" s="13">
        <v>12</v>
      </c>
      <c r="B1337" t="s">
        <v>3547</v>
      </c>
      <c r="C1337" t="s">
        <v>1085</v>
      </c>
      <c r="D1337" t="str">
        <f t="shared" si="20"/>
        <v>12 meses</v>
      </c>
    </row>
    <row r="1338" spans="1:4" x14ac:dyDescent="0.25">
      <c r="A1338" s="13">
        <v>11</v>
      </c>
      <c r="B1338" t="s">
        <v>3547</v>
      </c>
      <c r="C1338" t="s">
        <v>1085</v>
      </c>
      <c r="D1338" t="str">
        <f t="shared" si="20"/>
        <v>11 meses</v>
      </c>
    </row>
    <row r="1339" spans="1:4" x14ac:dyDescent="0.25">
      <c r="A1339" s="13">
        <v>11</v>
      </c>
      <c r="B1339" t="s">
        <v>3547</v>
      </c>
      <c r="C1339" t="s">
        <v>1085</v>
      </c>
      <c r="D1339" t="str">
        <f t="shared" si="20"/>
        <v>11 meses</v>
      </c>
    </row>
    <row r="1340" spans="1:4" x14ac:dyDescent="0.25">
      <c r="A1340" s="13">
        <v>11</v>
      </c>
      <c r="B1340" t="s">
        <v>3547</v>
      </c>
      <c r="C1340" t="s">
        <v>1085</v>
      </c>
      <c r="D1340" t="str">
        <f t="shared" si="20"/>
        <v>11 meses</v>
      </c>
    </row>
    <row r="1341" spans="1:4" x14ac:dyDescent="0.25">
      <c r="A1341" s="13">
        <v>4</v>
      </c>
      <c r="B1341" t="s">
        <v>3547</v>
      </c>
      <c r="C1341" t="s">
        <v>1085</v>
      </c>
      <c r="D1341" t="str">
        <f t="shared" si="20"/>
        <v>4 meses</v>
      </c>
    </row>
    <row r="1342" spans="1:4" x14ac:dyDescent="0.25">
      <c r="A1342" s="13">
        <v>9</v>
      </c>
      <c r="B1342" t="s">
        <v>3547</v>
      </c>
      <c r="C1342" t="s">
        <v>1085</v>
      </c>
      <c r="D1342" t="str">
        <f t="shared" si="20"/>
        <v>9 meses</v>
      </c>
    </row>
    <row r="1343" spans="1:4" x14ac:dyDescent="0.25">
      <c r="A1343" s="13">
        <v>10</v>
      </c>
      <c r="B1343" t="s">
        <v>3547</v>
      </c>
      <c r="C1343" t="s">
        <v>1085</v>
      </c>
      <c r="D1343" t="str">
        <f t="shared" si="20"/>
        <v>10 meses</v>
      </c>
    </row>
    <row r="1344" spans="1:4" x14ac:dyDescent="0.25">
      <c r="A1344" s="13">
        <v>10</v>
      </c>
      <c r="B1344" t="s">
        <v>3547</v>
      </c>
      <c r="C1344" t="s">
        <v>1085</v>
      </c>
      <c r="D1344" t="str">
        <f t="shared" si="20"/>
        <v>10 meses</v>
      </c>
    </row>
    <row r="1345" spans="1:4" x14ac:dyDescent="0.25">
      <c r="A1345" s="13">
        <v>11</v>
      </c>
      <c r="B1345" t="s">
        <v>3547</v>
      </c>
      <c r="C1345" t="s">
        <v>1085</v>
      </c>
      <c r="D1345" t="str">
        <f t="shared" si="20"/>
        <v>11 meses</v>
      </c>
    </row>
    <row r="1346" spans="1:4" x14ac:dyDescent="0.25">
      <c r="A1346" s="13">
        <v>10</v>
      </c>
      <c r="B1346" t="s">
        <v>3547</v>
      </c>
      <c r="C1346" t="s">
        <v>1085</v>
      </c>
      <c r="D1346" t="str">
        <f t="shared" si="20"/>
        <v>10 meses</v>
      </c>
    </row>
    <row r="1347" spans="1:4" x14ac:dyDescent="0.25">
      <c r="A1347" s="13">
        <v>4</v>
      </c>
      <c r="B1347" t="s">
        <v>3547</v>
      </c>
      <c r="C1347" t="s">
        <v>1085</v>
      </c>
      <c r="D1347" t="str">
        <f t="shared" ref="D1347:D1402" si="21">CONCATENATE(A1347,C1347,B1347)</f>
        <v>4 meses</v>
      </c>
    </row>
    <row r="1348" spans="1:4" x14ac:dyDescent="0.25">
      <c r="A1348" s="13">
        <v>3</v>
      </c>
      <c r="B1348" t="s">
        <v>3547</v>
      </c>
      <c r="C1348" t="s">
        <v>1085</v>
      </c>
      <c r="D1348" t="str">
        <f t="shared" si="21"/>
        <v>3 meses</v>
      </c>
    </row>
    <row r="1349" spans="1:4" x14ac:dyDescent="0.25">
      <c r="A1349" s="13">
        <v>10</v>
      </c>
      <c r="B1349" t="s">
        <v>3547</v>
      </c>
      <c r="C1349" t="s">
        <v>1085</v>
      </c>
      <c r="D1349" t="str">
        <f t="shared" si="21"/>
        <v>10 meses</v>
      </c>
    </row>
    <row r="1350" spans="1:4" x14ac:dyDescent="0.25">
      <c r="A1350" s="13">
        <v>10</v>
      </c>
      <c r="B1350" t="s">
        <v>3547</v>
      </c>
      <c r="C1350" t="s">
        <v>1085</v>
      </c>
      <c r="D1350" t="str">
        <f t="shared" si="21"/>
        <v>10 meses</v>
      </c>
    </row>
    <row r="1351" spans="1:4" x14ac:dyDescent="0.25">
      <c r="A1351" s="13">
        <v>6</v>
      </c>
      <c r="B1351" t="s">
        <v>3547</v>
      </c>
      <c r="C1351" t="s">
        <v>1085</v>
      </c>
      <c r="D1351" t="str">
        <f t="shared" si="21"/>
        <v>6 meses</v>
      </c>
    </row>
    <row r="1352" spans="1:4" x14ac:dyDescent="0.25">
      <c r="A1352" s="13">
        <v>6</v>
      </c>
      <c r="B1352" t="s">
        <v>3547</v>
      </c>
      <c r="C1352" t="s">
        <v>1085</v>
      </c>
      <c r="D1352" t="str">
        <f t="shared" si="21"/>
        <v>6 meses</v>
      </c>
    </row>
    <row r="1353" spans="1:4" x14ac:dyDescent="0.25">
      <c r="A1353" s="13">
        <v>6</v>
      </c>
      <c r="B1353" t="s">
        <v>3547</v>
      </c>
      <c r="C1353" t="s">
        <v>1085</v>
      </c>
      <c r="D1353" t="str">
        <f t="shared" si="21"/>
        <v>6 meses</v>
      </c>
    </row>
    <row r="1354" spans="1:4" x14ac:dyDescent="0.25">
      <c r="A1354" s="13">
        <v>6</v>
      </c>
      <c r="B1354" t="s">
        <v>3547</v>
      </c>
      <c r="C1354" t="s">
        <v>1085</v>
      </c>
      <c r="D1354" t="str">
        <f t="shared" si="21"/>
        <v>6 meses</v>
      </c>
    </row>
    <row r="1355" spans="1:4" x14ac:dyDescent="0.25">
      <c r="A1355" s="13">
        <v>6</v>
      </c>
      <c r="B1355" t="s">
        <v>3547</v>
      </c>
      <c r="C1355" t="s">
        <v>1085</v>
      </c>
      <c r="D1355" t="str">
        <f t="shared" si="21"/>
        <v>6 meses</v>
      </c>
    </row>
    <row r="1356" spans="1:4" x14ac:dyDescent="0.25">
      <c r="A1356" s="13">
        <v>5</v>
      </c>
      <c r="B1356" t="s">
        <v>3547</v>
      </c>
      <c r="C1356" t="s">
        <v>1085</v>
      </c>
      <c r="D1356" t="str">
        <f t="shared" si="21"/>
        <v>5 meses</v>
      </c>
    </row>
    <row r="1357" spans="1:4" x14ac:dyDescent="0.25">
      <c r="A1357" s="13">
        <v>2</v>
      </c>
      <c r="B1357" t="s">
        <v>3547</v>
      </c>
      <c r="C1357" t="s">
        <v>1085</v>
      </c>
      <c r="D1357" t="str">
        <f t="shared" si="21"/>
        <v>2 meses</v>
      </c>
    </row>
    <row r="1358" spans="1:4" x14ac:dyDescent="0.25">
      <c r="A1358" s="13">
        <v>6</v>
      </c>
      <c r="B1358" t="s">
        <v>3547</v>
      </c>
      <c r="C1358" t="s">
        <v>1085</v>
      </c>
      <c r="D1358" t="str">
        <f t="shared" si="21"/>
        <v>6 meses</v>
      </c>
    </row>
    <row r="1359" spans="1:4" x14ac:dyDescent="0.25">
      <c r="A1359" s="13">
        <v>12</v>
      </c>
      <c r="B1359" t="s">
        <v>3547</v>
      </c>
      <c r="C1359" t="s">
        <v>1085</v>
      </c>
      <c r="D1359" t="str">
        <f t="shared" si="21"/>
        <v>12 meses</v>
      </c>
    </row>
    <row r="1360" spans="1:4" x14ac:dyDescent="0.25">
      <c r="A1360" s="13">
        <v>12</v>
      </c>
      <c r="B1360" t="s">
        <v>3547</v>
      </c>
      <c r="C1360" t="s">
        <v>1085</v>
      </c>
      <c r="D1360" t="str">
        <f t="shared" si="21"/>
        <v>12 meses</v>
      </c>
    </row>
    <row r="1361" spans="1:4" x14ac:dyDescent="0.25">
      <c r="A1361" s="13">
        <v>5</v>
      </c>
      <c r="B1361" t="s">
        <v>3547</v>
      </c>
      <c r="C1361" t="s">
        <v>1085</v>
      </c>
      <c r="D1361" t="str">
        <f t="shared" si="21"/>
        <v>5 meses</v>
      </c>
    </row>
    <row r="1362" spans="1:4" x14ac:dyDescent="0.25">
      <c r="A1362" s="13">
        <v>6</v>
      </c>
      <c r="B1362" t="s">
        <v>3547</v>
      </c>
      <c r="C1362" t="s">
        <v>1085</v>
      </c>
      <c r="D1362" t="str">
        <f t="shared" si="21"/>
        <v>6 meses</v>
      </c>
    </row>
    <row r="1363" spans="1:4" x14ac:dyDescent="0.25">
      <c r="A1363" s="13">
        <v>6</v>
      </c>
      <c r="B1363" t="s">
        <v>3547</v>
      </c>
      <c r="C1363" t="s">
        <v>1085</v>
      </c>
      <c r="D1363" t="str">
        <f t="shared" si="21"/>
        <v>6 meses</v>
      </c>
    </row>
    <row r="1364" spans="1:4" x14ac:dyDescent="0.25">
      <c r="A1364" s="13">
        <v>12</v>
      </c>
      <c r="B1364" t="s">
        <v>3547</v>
      </c>
      <c r="C1364" t="s">
        <v>1085</v>
      </c>
      <c r="D1364" t="str">
        <f t="shared" si="21"/>
        <v>12 meses</v>
      </c>
    </row>
    <row r="1365" spans="1:4" x14ac:dyDescent="0.25">
      <c r="A1365" s="13">
        <v>12</v>
      </c>
      <c r="B1365" t="s">
        <v>3547</v>
      </c>
      <c r="C1365" t="s">
        <v>1085</v>
      </c>
      <c r="D1365" t="str">
        <f t="shared" si="21"/>
        <v>12 meses</v>
      </c>
    </row>
    <row r="1366" spans="1:4" x14ac:dyDescent="0.25">
      <c r="A1366" s="13">
        <v>12</v>
      </c>
      <c r="B1366" t="s">
        <v>3547</v>
      </c>
      <c r="C1366" t="s">
        <v>1085</v>
      </c>
      <c r="D1366" t="str">
        <f t="shared" si="21"/>
        <v>12 meses</v>
      </c>
    </row>
    <row r="1367" spans="1:4" x14ac:dyDescent="0.25">
      <c r="A1367" s="13">
        <v>12</v>
      </c>
      <c r="B1367" t="s">
        <v>3547</v>
      </c>
      <c r="C1367" t="s">
        <v>1085</v>
      </c>
      <c r="D1367" t="str">
        <f t="shared" si="21"/>
        <v>12 meses</v>
      </c>
    </row>
    <row r="1368" spans="1:4" x14ac:dyDescent="0.25">
      <c r="A1368" s="13">
        <v>12</v>
      </c>
      <c r="B1368" t="s">
        <v>3547</v>
      </c>
      <c r="C1368" t="s">
        <v>1085</v>
      </c>
      <c r="D1368" t="str">
        <f t="shared" si="21"/>
        <v>12 meses</v>
      </c>
    </row>
    <row r="1369" spans="1:4" x14ac:dyDescent="0.25">
      <c r="A1369" s="13">
        <v>12</v>
      </c>
      <c r="B1369" t="s">
        <v>3547</v>
      </c>
      <c r="C1369" t="s">
        <v>1085</v>
      </c>
      <c r="D1369" t="str">
        <f t="shared" si="21"/>
        <v>12 meses</v>
      </c>
    </row>
    <row r="1370" spans="1:4" x14ac:dyDescent="0.25">
      <c r="A1370" s="13">
        <v>10</v>
      </c>
      <c r="B1370" t="s">
        <v>3547</v>
      </c>
      <c r="C1370" t="s">
        <v>1085</v>
      </c>
      <c r="D1370" t="str">
        <f t="shared" si="21"/>
        <v>10 meses</v>
      </c>
    </row>
    <row r="1371" spans="1:4" x14ac:dyDescent="0.25">
      <c r="A1371" s="13">
        <v>12</v>
      </c>
      <c r="B1371" t="s">
        <v>3547</v>
      </c>
      <c r="C1371" t="s">
        <v>1085</v>
      </c>
      <c r="D1371" t="str">
        <f t="shared" si="21"/>
        <v>12 meses</v>
      </c>
    </row>
    <row r="1372" spans="1:4" x14ac:dyDescent="0.25">
      <c r="A1372" s="13">
        <v>12</v>
      </c>
      <c r="B1372" t="s">
        <v>3547</v>
      </c>
      <c r="C1372" t="s">
        <v>1085</v>
      </c>
      <c r="D1372" t="str">
        <f t="shared" si="21"/>
        <v>12 meses</v>
      </c>
    </row>
    <row r="1373" spans="1:4" x14ac:dyDescent="0.25">
      <c r="A1373" s="13">
        <v>12</v>
      </c>
      <c r="B1373" t="s">
        <v>3547</v>
      </c>
      <c r="C1373" t="s">
        <v>1085</v>
      </c>
      <c r="D1373" t="str">
        <f t="shared" si="21"/>
        <v>12 meses</v>
      </c>
    </row>
    <row r="1374" spans="1:4" x14ac:dyDescent="0.25">
      <c r="A1374" s="13">
        <v>12</v>
      </c>
      <c r="B1374" t="s">
        <v>3547</v>
      </c>
      <c r="C1374" t="s">
        <v>1085</v>
      </c>
      <c r="D1374" t="str">
        <f t="shared" si="21"/>
        <v>12 meses</v>
      </c>
    </row>
    <row r="1375" spans="1:4" x14ac:dyDescent="0.25">
      <c r="A1375" s="13">
        <v>12</v>
      </c>
      <c r="B1375" t="s">
        <v>3547</v>
      </c>
      <c r="C1375" t="s">
        <v>1085</v>
      </c>
      <c r="D1375" t="str">
        <f t="shared" si="21"/>
        <v>12 meses</v>
      </c>
    </row>
    <row r="1376" spans="1:4" x14ac:dyDescent="0.25">
      <c r="A1376" s="13">
        <v>12</v>
      </c>
      <c r="B1376" t="s">
        <v>3547</v>
      </c>
      <c r="C1376" t="s">
        <v>1085</v>
      </c>
      <c r="D1376" t="str">
        <f t="shared" si="21"/>
        <v>12 meses</v>
      </c>
    </row>
    <row r="1377" spans="1:4" x14ac:dyDescent="0.25">
      <c r="A1377" s="13">
        <v>12</v>
      </c>
      <c r="B1377" t="s">
        <v>3547</v>
      </c>
      <c r="C1377" t="s">
        <v>1085</v>
      </c>
      <c r="D1377" t="str">
        <f t="shared" si="21"/>
        <v>12 meses</v>
      </c>
    </row>
    <row r="1378" spans="1:4" x14ac:dyDescent="0.25">
      <c r="A1378" s="13">
        <v>10</v>
      </c>
      <c r="B1378" t="s">
        <v>3547</v>
      </c>
      <c r="C1378" t="s">
        <v>1085</v>
      </c>
      <c r="D1378" t="str">
        <f t="shared" si="21"/>
        <v>10 meses</v>
      </c>
    </row>
    <row r="1379" spans="1:4" x14ac:dyDescent="0.25">
      <c r="A1379" s="13">
        <v>18</v>
      </c>
      <c r="B1379" t="s">
        <v>3547</v>
      </c>
      <c r="C1379" t="s">
        <v>1085</v>
      </c>
      <c r="D1379" t="str">
        <f t="shared" si="21"/>
        <v>18 meses</v>
      </c>
    </row>
    <row r="1380" spans="1:4" x14ac:dyDescent="0.25">
      <c r="A1380" s="13">
        <v>7</v>
      </c>
      <c r="B1380" t="s">
        <v>3547</v>
      </c>
      <c r="C1380" t="s">
        <v>1085</v>
      </c>
      <c r="D1380" t="str">
        <f t="shared" si="21"/>
        <v>7 meses</v>
      </c>
    </row>
    <row r="1381" spans="1:4" x14ac:dyDescent="0.25">
      <c r="A1381" s="13">
        <v>10</v>
      </c>
      <c r="B1381" t="s">
        <v>3547</v>
      </c>
      <c r="C1381" t="s">
        <v>1085</v>
      </c>
      <c r="D1381" t="str">
        <f t="shared" si="21"/>
        <v>10 meses</v>
      </c>
    </row>
    <row r="1382" spans="1:4" x14ac:dyDescent="0.25">
      <c r="A1382" s="13">
        <v>10</v>
      </c>
      <c r="B1382" t="s">
        <v>3547</v>
      </c>
      <c r="C1382" t="s">
        <v>1085</v>
      </c>
      <c r="D1382" t="str">
        <f t="shared" si="21"/>
        <v>10 meses</v>
      </c>
    </row>
    <row r="1383" spans="1:4" x14ac:dyDescent="0.25">
      <c r="A1383" s="13">
        <v>10</v>
      </c>
      <c r="B1383" t="s">
        <v>3547</v>
      </c>
      <c r="C1383" t="s">
        <v>1085</v>
      </c>
      <c r="D1383" t="str">
        <f t="shared" si="21"/>
        <v>10 meses</v>
      </c>
    </row>
    <row r="1384" spans="1:4" x14ac:dyDescent="0.25">
      <c r="A1384" s="13">
        <v>10</v>
      </c>
      <c r="B1384" t="s">
        <v>3547</v>
      </c>
      <c r="C1384" t="s">
        <v>1085</v>
      </c>
      <c r="D1384" t="str">
        <f t="shared" si="21"/>
        <v>10 meses</v>
      </c>
    </row>
    <row r="1385" spans="1:4" x14ac:dyDescent="0.25">
      <c r="A1385" s="13">
        <v>10</v>
      </c>
      <c r="B1385" t="s">
        <v>3547</v>
      </c>
      <c r="C1385" t="s">
        <v>1085</v>
      </c>
      <c r="D1385" t="str">
        <f t="shared" si="21"/>
        <v>10 meses</v>
      </c>
    </row>
    <row r="1386" spans="1:4" x14ac:dyDescent="0.25">
      <c r="A1386" s="13">
        <v>10</v>
      </c>
      <c r="B1386" t="s">
        <v>3547</v>
      </c>
      <c r="C1386" t="s">
        <v>1085</v>
      </c>
      <c r="D1386" t="str">
        <f t="shared" si="21"/>
        <v>10 meses</v>
      </c>
    </row>
    <row r="1387" spans="1:4" x14ac:dyDescent="0.25">
      <c r="A1387" s="13">
        <v>10</v>
      </c>
      <c r="B1387" t="s">
        <v>3547</v>
      </c>
      <c r="C1387" t="s">
        <v>1085</v>
      </c>
      <c r="D1387" t="str">
        <f t="shared" si="21"/>
        <v>10 meses</v>
      </c>
    </row>
    <row r="1388" spans="1:4" x14ac:dyDescent="0.25">
      <c r="A1388" s="13">
        <v>10</v>
      </c>
      <c r="B1388" t="s">
        <v>3547</v>
      </c>
      <c r="C1388" t="s">
        <v>1085</v>
      </c>
      <c r="D1388" t="str">
        <f t="shared" si="21"/>
        <v>10 meses</v>
      </c>
    </row>
    <row r="1389" spans="1:4" x14ac:dyDescent="0.25">
      <c r="A1389" s="13">
        <v>12</v>
      </c>
      <c r="B1389" t="s">
        <v>3547</v>
      </c>
      <c r="C1389" t="s">
        <v>1085</v>
      </c>
      <c r="D1389" t="str">
        <f t="shared" si="21"/>
        <v>12 meses</v>
      </c>
    </row>
    <row r="1390" spans="1:4" x14ac:dyDescent="0.25">
      <c r="A1390" s="13">
        <v>12</v>
      </c>
      <c r="B1390" t="s">
        <v>3547</v>
      </c>
      <c r="C1390" t="s">
        <v>1085</v>
      </c>
      <c r="D1390" t="str">
        <f t="shared" si="21"/>
        <v>12 meses</v>
      </c>
    </row>
    <row r="1391" spans="1:4" x14ac:dyDescent="0.25">
      <c r="A1391" s="13">
        <v>12</v>
      </c>
      <c r="B1391" t="s">
        <v>3547</v>
      </c>
      <c r="C1391" t="s">
        <v>1085</v>
      </c>
      <c r="D1391" t="str">
        <f t="shared" si="21"/>
        <v>12 meses</v>
      </c>
    </row>
    <row r="1392" spans="1:4" x14ac:dyDescent="0.25">
      <c r="A1392" s="13">
        <v>12</v>
      </c>
      <c r="B1392" t="s">
        <v>3547</v>
      </c>
      <c r="C1392" t="s">
        <v>1085</v>
      </c>
      <c r="D1392" t="str">
        <f t="shared" si="21"/>
        <v>12 meses</v>
      </c>
    </row>
    <row r="1393" spans="1:4" x14ac:dyDescent="0.25">
      <c r="A1393" s="13">
        <v>12</v>
      </c>
      <c r="B1393" t="s">
        <v>3547</v>
      </c>
      <c r="C1393" t="s">
        <v>1085</v>
      </c>
      <c r="D1393" t="str">
        <f t="shared" si="21"/>
        <v>12 meses</v>
      </c>
    </row>
    <row r="1394" spans="1:4" x14ac:dyDescent="0.25">
      <c r="A1394" s="13">
        <v>12</v>
      </c>
      <c r="B1394" t="s">
        <v>3547</v>
      </c>
      <c r="C1394" t="s">
        <v>1085</v>
      </c>
      <c r="D1394" t="str">
        <f t="shared" si="21"/>
        <v>12 meses</v>
      </c>
    </row>
    <row r="1395" spans="1:4" x14ac:dyDescent="0.25">
      <c r="A1395" s="13">
        <v>12</v>
      </c>
      <c r="B1395" t="s">
        <v>3547</v>
      </c>
      <c r="C1395" t="s">
        <v>1085</v>
      </c>
      <c r="D1395" t="str">
        <f t="shared" si="21"/>
        <v>12 meses</v>
      </c>
    </row>
    <row r="1396" spans="1:4" x14ac:dyDescent="0.25">
      <c r="A1396" s="13">
        <v>12</v>
      </c>
      <c r="B1396" t="s">
        <v>3547</v>
      </c>
      <c r="C1396" t="s">
        <v>1085</v>
      </c>
      <c r="D1396" t="str">
        <f t="shared" si="21"/>
        <v>12 meses</v>
      </c>
    </row>
    <row r="1397" spans="1:4" x14ac:dyDescent="0.25">
      <c r="A1397" s="13">
        <v>12</v>
      </c>
      <c r="B1397" t="s">
        <v>3547</v>
      </c>
      <c r="C1397" t="s">
        <v>1085</v>
      </c>
      <c r="D1397" t="str">
        <f t="shared" si="21"/>
        <v>12 meses</v>
      </c>
    </row>
    <row r="1398" spans="1:4" x14ac:dyDescent="0.25">
      <c r="A1398" s="13">
        <v>12</v>
      </c>
      <c r="B1398" t="s">
        <v>3547</v>
      </c>
      <c r="C1398" t="s">
        <v>1085</v>
      </c>
      <c r="D1398" t="str">
        <f t="shared" si="21"/>
        <v>12 meses</v>
      </c>
    </row>
    <row r="1399" spans="1:4" x14ac:dyDescent="0.25">
      <c r="A1399" s="13">
        <v>12</v>
      </c>
      <c r="B1399" t="s">
        <v>3547</v>
      </c>
      <c r="C1399" t="s">
        <v>1085</v>
      </c>
      <c r="D1399" t="str">
        <f t="shared" si="21"/>
        <v>12 meses</v>
      </c>
    </row>
    <row r="1400" spans="1:4" x14ac:dyDescent="0.25">
      <c r="A1400" s="13">
        <v>12</v>
      </c>
      <c r="B1400" t="s">
        <v>3547</v>
      </c>
      <c r="C1400" t="s">
        <v>1085</v>
      </c>
      <c r="D1400" t="str">
        <f t="shared" si="21"/>
        <v>12 meses</v>
      </c>
    </row>
    <row r="1401" spans="1:4" x14ac:dyDescent="0.25">
      <c r="A1401" s="13">
        <v>10</v>
      </c>
      <c r="B1401" t="s">
        <v>3547</v>
      </c>
      <c r="C1401" t="s">
        <v>1085</v>
      </c>
      <c r="D1401" t="str">
        <f t="shared" si="21"/>
        <v>10 meses</v>
      </c>
    </row>
    <row r="1402" spans="1:4" x14ac:dyDescent="0.25">
      <c r="A1402" s="13">
        <v>8</v>
      </c>
      <c r="B1402" t="s">
        <v>3547</v>
      </c>
      <c r="C1402" t="s">
        <v>1085</v>
      </c>
      <c r="D1402" t="str">
        <f t="shared" si="21"/>
        <v>8 meses</v>
      </c>
    </row>
  </sheetData>
  <protectedRanges>
    <protectedRange sqref="A202 A208" name="Rango1_3_1"/>
    <protectedRange sqref="A8:A9 A13:A15 A87:A90 A154 A156:A161 A220 A235 A239 A247 A256 A266 A272 A297 A303 A350:A351 A382 A389 A409 A413 A416 A420 A623 A955:A968 A995:A998 A1001 A1040 A1042 A1050 A1055 A1076 A1098:A1099 A1124 A1136 A1143 A1156 A1167 A1195:A1197 A1232 A1238 A1255 A1258:A1259 A1263 A1274:A1276 A1288 A1325:A1326 A1331 A1336 A1343:A1344 A1346 A1370 A1378 A1381:A1388 A1401 A1:A6 A112:A113 A118:A120 A130 A136:A138 A140:A141 A147:A148 A168 A173:A177 A180 A197 A201 A203 A205:A207 A209 A211 A289:A290 A312 A314:A315 A326 A347 A368 A385:A386 A396 A398:A400 A405:A407 A423:A427 A429:A430 A434 A441:A444 A455 A472 A474:A475 A478 A480 A539 A553:A554 A589 A602:A607 A612:A614 A618:A619 A625:A626 A659:A687 A748 A756:A760 A906:A907 A929 A974:A977 A979:A984 A991 A1006:A1027 A1030:A1038 A1047:A1048 A1063 A1069:A1070 A1072 A1074 A1084 A1088 A1090:A1091 A1093 A1095 A1111:A1112 A1114:A1115 A1159:A1160 A1163 A1169 A1177:A1184 A1229 A1243 A1247 A1253 A1328:A1329 A1349:A1355 A1358 A1362:A1363" name="Rango1_4_1"/>
    <protectedRange sqref="A7 A91 A93 A121:A124 A139 A179 A192 A204 A221 A242 A261 A263 A281 A296 A316 A320 A348:A349 A361:A365 A387:A388 A408 A422 A479 A609 A639 A641 A643 A645 A647 A649 A651 A653 A655 A761 A904:A905 A985:A986 A1046 A1068 A1071 A1082 A1089 A1092 A1131:A1132 A1137:A1141 A1226:A1227 A1231 A1257 A1356 A285 A288 A557 A559 A561 A563 A565 A568 A595 A622 A749 A1029 A1127:A1128 A1161:A1162 A1248 A1254 A1380 A127:A129 A143:A146 A149:A153 A162:A166 A169:A170 A181:A186 A274 A298 A307:A308 A356:A358 A369:A380 A383:A384 A393:A394 A397 A401:A402 A404 A410 A415 A428 A445 A454 A459 A470 A540 A574:A575 A587 A597 A624 A627:A629 A988:A990 A1056:A1058 A1064:A1065 A1075 A1077:A1078 A1087 A1096 A1113 A1122:A1123 A1157 A1164:A1165 A1185:A1186 A1198:A1202 A1221:A1222 A1264:A1265 A1267 A1279 A1281:A1284 A1286 A1291:A1293 A1337 A1359:A1361 A1364:A1369 A1371:A1377 A1389:A1400 A10:A12 A16:A86 A95:A109 A114:A117 A131:A135 A217 A244 A276:A277 A292 A322:A324 A327 A329 A436 A451 A466 A476:A477 A599:A601 A1002:A1005 A1051:A1054 A1062 A1100:A1110 A1144:A1149 A1152:A1153 A1173 A1235:A1237 A1240:A1241 A1330 A1341 A1347 A1039 A1043:A1044" name="Rango1_10"/>
    <protectedRange sqref="A111 A142 A155 A167 A210 A243 A249 A282:A283 A294:A295 A305 A317:A318 A321 A325 A332 A339 A359:A360 A421 A457 A571:A572 A630 A634 A688:A747 A750:A751 A763 A765 A978 A1045 A1061 A1175 A1348" name="Diligenciar_3"/>
    <protectedRange algorithmName="SHA-512" hashValue="49/yl+GTMlRN3FloWoyBL3IsXrYzEo95h5eEgXs/T6SxYAwuSo+Ndqxkist3BnknjOR8ERS4BgA76v7mpDBZcA==" saltValue="JvzRIA9SAjvsZX2GnV6n2A==" spinCount="100000" sqref="A125:A126 A171:A172 A187:A190 A193:A196 A198:A200 A212 A215 A218:A219 A237:A238 A252:A253 A259:A260 A264:A265 A269:A271 A278:A279 A286 A293 A299:A300 A309:A310 A313 A328 A336 A343:A346 A352:A353 A367 A390 A417 A448 A453 A567 A570 A573 A594 A598 A620 A921 A930:A954 A994 A1041 A1073 A1080 A1117:A1121 A1125:A1126 A1170:A1171 A1210 A1270:A1273 A1332:A1335 A1338:A1340 A1345" name="Rango7"/>
    <protectedRange sqref="A125:A126 A171:A172 A187:A190 A193:A196 A198:A200 A212 A215 A218:A219 A237:A238 A252:A253 A259:A260 A264:A265 A269:A271 A278:A279 A286 A293 A299:A300 A309:A310 A313 A328 A336 A343:A346 A352:A353 A367 A390 A417 A448 A453 A567 A570 A573 A594 A598 A620 A921 A930:A954 A994 A1041 A1073 A1080 A1117:A1121 A1125:A1126 A1170:A1171 A1210 A1270:A1273 A1332:A1335 A1338:A1340 A1345" name="Diligenciar_4"/>
    <protectedRange sqref="A191 A301 A354 A381 A590 A764 A1250:A1251 A236 A267 A280 A213:A214 A216 A311 A391:A392 A418 A440 A447 A657:A658 A908:A920 A922:A928 A255 A449:A450 A588 A621 A969:A973 A1097 A1116 A1203 A245:A246 A225:A229 A241 A248 A273 A319 A337:A338 A465 A473 A611 A615:A617 A635:A638 A766:A767 A1081 A1094 A1176 A1357 A250:A251 A306 A333:A335 A340:A342 A275 A366 A431 A433 A435 A438 A456 A467 A631 A987 A1028 A1142 A1230 A1314:A1324 A411 A469 A471 A576:A586 A992:A993 A999:A1000 A1059:A1060 A1066:A1067 A1310 A1312 A234" name="Rango1_3"/>
    <protectedRange sqref="A439" name="Rango1_28"/>
    <protectedRange sqref="A460:A464 A468 A1313" name="Rango1_29"/>
    <protectedRange algorithmName="SHA-512" hashValue="49/yl+GTMlRN3FloWoyBL3IsXrYzEo95h5eEgXs/T6SxYAwuSo+Ndqxkist3BnknjOR8ERS4BgA76v7mpDBZcA==" saltValue="JvzRIA9SAjvsZX2GnV6n2A==" spinCount="100000" sqref="A555:A556 A1204:A1206" name="Rango7_2_1_7"/>
    <protectedRange sqref="A555:A556 A1204:A1206" name="Diligenciar_2_1_7"/>
    <protectedRange algorithmName="SHA-512" hashValue="49/yl+GTMlRN3FloWoyBL3IsXrYzEo95h5eEgXs/T6SxYAwuSo+Ndqxkist3BnknjOR8ERS4BgA76v7mpDBZcA==" saltValue="JvzRIA9SAjvsZX2GnV6n2A==" spinCount="100000" sqref="A640 A642 A644 A646 A648 A650 A652 A654 A656 A762" name="Rango7_2_1_11"/>
    <protectedRange sqref="A640 A642 A644 A646 A648 A650 A652 A654 A656 A762" name="Diligenciar_2_1_11"/>
    <protectedRange algorithmName="SHA-512" hashValue="49/yl+GTMlRN3FloWoyBL3IsXrYzEo95h5eEgXs/T6SxYAwuSo+Ndqxkist3BnknjOR8ERS4BgA76v7mpDBZcA==" saltValue="JvzRIA9SAjvsZX2GnV6n2A==" spinCount="100000" sqref="A752:A755" name="Rango7_2_1_7_3"/>
    <protectedRange sqref="A752:A755" name="Diligenciar_2_1_7_3"/>
    <protectedRange sqref="A1260:A1261 A1158 A1207:A1209 A1174 A1211:A1214" name="Rango1_65"/>
    <protectedRange sqref="A1298:A1307" name="Rango1_1_12"/>
    <protectedRange sqref="A1308:A1309 A1327 A1311" name="Rango1_15_2"/>
    <protectedRange sqref="A1379" name="Rango1_10_7"/>
    <protectedRange algorithmName="SHA-512" hashValue="49/yl+GTMlRN3FloWoyBL3IsXrYzEo95h5eEgXs/T6SxYAwuSo+Ndqxkist3BnknjOR8ERS4BgA76v7mpDBZcA==" saltValue="JvzRIA9SAjvsZX2GnV6n2A==" spinCount="100000" sqref="G15:G17 G2:G13" name="Rango7_3"/>
    <protectedRange sqref="G15:G17 G2:G13" name="Diligenciar_16"/>
  </protectedRanges>
  <autoFilter ref="A1:C1402"/>
  <dataValidations count="4">
    <dataValidation allowBlank="1" showInputMessage="1" showErrorMessage="1" errorTitle="Información incorrecta" error="Favor seleccione el mes de la lista" promptTitle="Fecha" prompt="Ingrese la cantidad y la unidad &quot;5 meses&quot;" sqref="A192 A201 A112:A124 A173:A177 A1263:A1269 A225:A227 A764 A1122:A1124 A235:A236 A213 A285 A552:A554 A635:A639 A179:A186 A168:A170 A306:A308 A393:A394 A641 A643 A645 A647 A649 A651 A653 A655 A904:A907 A748:A749 A1081:A1082 A1127:A1128 A255:A256 A557:A566 A568:A569 A979:A993 A929 A127:A141 A143:A154 A1:A110 A250:A251 A329:A330 A574:A576 A595:A597 A419:A420 A1074:A1078 A263 A586:A593 A1173:A1174 A156:A166 A347:A351 A955:A977 A333:A335 A209 A459:A540 A633 A361:A366 A217 A578 A211 A1298:A1331 A314:A316 A326:A327 A340:A342 A368:A389 A220:A222 A241:A242 A599:A609 A1062:A1072 A1084:A1116 A1336:A1337 A1050:A1060 A631 A296:A298 A272:A277 A580:A583 A441:A445 A621:A629 A354:A358 A611:A619 A766:A767 A229 A244:A248 A280:A281 A319:A320 A322:A324 A288:A292 A337:A338 A303:A304 A1349:A1402 A415:A416 A1042:A1044 A1169 A1346:A1347 A995:A1040 A197 A203:A207 A266:A268 A312 A454:A456 A659:A687 A756:A761 A1343:A1344 A422:A439 A449:A451 A239 A261 A301 A396:A411 A413 A1046:A1048 A1131:A1149 A1152:A1153 A1156:A1165 A1167 A1176:A1186 A1207:A1209 A1221:A1222 A1226:A1227 A1229:A1251 A1253:A1261 A1274:A1276 A1279 A1281:A1284 A1286 A1288 A1291:A1293 A1341 A1195:A1203 A1211:A1214"/>
    <dataValidation allowBlank="1" showInputMessage="1" showErrorMessage="1" errorTitle="Información incorrecta" error="Favor seleccione el mes de la lista" promptTitle="Descripción" prompt="Digite el objeto contractual" sqref="A202 A208"/>
    <dataValidation allowBlank="1" showInputMessage="1" showErrorMessage="1" errorTitle="Información incorrecta" error="Favor seleccione el mes de la lista" sqref="A359:A360 A282:A283 A305 A1345 A1117:A1121 A765 A453 A1348 A321 A325 A570:A573 A332 A111 A978 A1080 A1061 A1175 A634 A656 A317:A318 A654 A652 A762:A763 A1204:A1206 A1332:A1335 A555:A556 A650 A630 A688:A747 A1270:A1273 A1045 A640 A339 A642 A644 A646 A648 A1073 A125:A126 A171:A172 A187:A190 A193:A196 A198:A200 A212 A215 A218:A219 A237:A238 A252:A253 A259:A260 A264:A265 A269:A271 A278:A279 A286 A293:A295 A299:A300 A309:A310 A313 A328 A336 A343:A346 A352:A353 A367 A390 A417 A448 A567 A594 A598 A620 A921 A930:A954 A994 A1041 A1338:A1340 A1125:A1126 A1170:A1171 A1210 A457 A421 A142 A155 A167 A210 A243 A249 A750:A755"/>
    <dataValidation type="whole" operator="greaterThanOrEqual" allowBlank="1" showInputMessage="1" showErrorMessage="1" sqref="G15:G17 G2:G13">
      <formula1>0</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3:H30"/>
  <sheetViews>
    <sheetView zoomScale="85" zoomScaleNormal="85" workbookViewId="0">
      <selection activeCell="A4" sqref="A4:H30"/>
    </sheetView>
  </sheetViews>
  <sheetFormatPr baseColWidth="10" defaultRowHeight="15" x14ac:dyDescent="0.25"/>
  <cols>
    <col min="1" max="1" width="97.140625" bestFit="1" customWidth="1"/>
    <col min="2" max="2" width="22.42578125" bestFit="1" customWidth="1"/>
    <col min="3" max="4" width="4.5703125" bestFit="1" customWidth="1"/>
    <col min="5" max="5" width="5.5703125" bestFit="1" customWidth="1"/>
    <col min="6" max="6" width="4" bestFit="1" customWidth="1"/>
    <col min="7" max="7" width="22.42578125" bestFit="1" customWidth="1"/>
    <col min="8" max="8" width="12.5703125" bestFit="1" customWidth="1"/>
  </cols>
  <sheetData>
    <row r="3" spans="1:8" x14ac:dyDescent="0.25">
      <c r="A3" s="17" t="s">
        <v>3661</v>
      </c>
      <c r="B3" s="17" t="s">
        <v>3662</v>
      </c>
    </row>
    <row r="4" spans="1:8" x14ac:dyDescent="0.25">
      <c r="A4" s="17" t="s">
        <v>3664</v>
      </c>
      <c r="B4" s="19">
        <v>0</v>
      </c>
      <c r="C4" s="19">
        <v>0.33</v>
      </c>
      <c r="D4" s="19">
        <v>0.66</v>
      </c>
      <c r="E4" s="19">
        <v>1</v>
      </c>
      <c r="F4" s="19"/>
      <c r="G4" t="s">
        <v>920</v>
      </c>
      <c r="H4" t="s">
        <v>3663</v>
      </c>
    </row>
    <row r="5" spans="1:8" x14ac:dyDescent="0.25">
      <c r="A5" s="18" t="s">
        <v>2694</v>
      </c>
      <c r="B5" s="16"/>
      <c r="C5" s="16"/>
      <c r="D5" s="16"/>
      <c r="E5" s="16">
        <v>1</v>
      </c>
      <c r="F5" s="16">
        <v>1</v>
      </c>
      <c r="G5" s="16">
        <v>14</v>
      </c>
      <c r="H5" s="16">
        <v>16</v>
      </c>
    </row>
    <row r="6" spans="1:8" x14ac:dyDescent="0.25">
      <c r="A6" s="18" t="s">
        <v>71</v>
      </c>
      <c r="B6" s="16"/>
      <c r="C6" s="16">
        <v>1</v>
      </c>
      <c r="D6" s="16"/>
      <c r="E6" s="16">
        <v>2</v>
      </c>
      <c r="F6" s="16">
        <v>20</v>
      </c>
      <c r="G6" s="16"/>
      <c r="H6" s="16">
        <v>23</v>
      </c>
    </row>
    <row r="7" spans="1:8" x14ac:dyDescent="0.25">
      <c r="A7" s="18" t="s">
        <v>4076</v>
      </c>
      <c r="B7" s="16"/>
      <c r="C7" s="16"/>
      <c r="D7" s="16"/>
      <c r="E7" s="16">
        <v>8</v>
      </c>
      <c r="F7" s="16"/>
      <c r="G7" s="16"/>
      <c r="H7" s="16">
        <v>8</v>
      </c>
    </row>
    <row r="8" spans="1:8" x14ac:dyDescent="0.25">
      <c r="A8" s="18" t="s">
        <v>500</v>
      </c>
      <c r="B8" s="16">
        <v>29</v>
      </c>
      <c r="C8" s="16">
        <v>9</v>
      </c>
      <c r="D8" s="16"/>
      <c r="E8" s="16">
        <v>17</v>
      </c>
      <c r="F8" s="16">
        <v>110</v>
      </c>
      <c r="G8" s="16"/>
      <c r="H8" s="16">
        <v>165</v>
      </c>
    </row>
    <row r="9" spans="1:8" x14ac:dyDescent="0.25">
      <c r="A9" s="18" t="s">
        <v>45</v>
      </c>
      <c r="B9" s="16"/>
      <c r="C9" s="16"/>
      <c r="D9" s="16"/>
      <c r="E9" s="16">
        <v>1</v>
      </c>
      <c r="F9" s="16">
        <v>5</v>
      </c>
      <c r="G9" s="16"/>
      <c r="H9" s="16">
        <v>6</v>
      </c>
    </row>
    <row r="10" spans="1:8" x14ac:dyDescent="0.25">
      <c r="A10" s="18" t="s">
        <v>728</v>
      </c>
      <c r="B10" s="16"/>
      <c r="C10" s="16"/>
      <c r="D10" s="16"/>
      <c r="E10" s="16"/>
      <c r="F10" s="16">
        <v>4</v>
      </c>
      <c r="G10" s="16"/>
      <c r="H10" s="16">
        <v>4</v>
      </c>
    </row>
    <row r="11" spans="1:8" x14ac:dyDescent="0.25">
      <c r="A11" s="18" t="s">
        <v>1159</v>
      </c>
      <c r="B11" s="16"/>
      <c r="C11" s="16"/>
      <c r="D11" s="16"/>
      <c r="E11" s="16">
        <v>75</v>
      </c>
      <c r="F11" s="16">
        <v>1</v>
      </c>
      <c r="G11" s="16"/>
      <c r="H11" s="16">
        <v>76</v>
      </c>
    </row>
    <row r="12" spans="1:8" x14ac:dyDescent="0.25">
      <c r="A12" s="18" t="s">
        <v>329</v>
      </c>
      <c r="B12" s="16">
        <v>1</v>
      </c>
      <c r="C12" s="16"/>
      <c r="D12" s="16"/>
      <c r="E12" s="16">
        <v>1</v>
      </c>
      <c r="F12" s="16">
        <v>5</v>
      </c>
      <c r="G12" s="16"/>
      <c r="H12" s="16">
        <v>7</v>
      </c>
    </row>
    <row r="13" spans="1:8" x14ac:dyDescent="0.25">
      <c r="A13" s="18" t="s">
        <v>1813</v>
      </c>
      <c r="B13" s="16"/>
      <c r="C13" s="16"/>
      <c r="D13" s="16"/>
      <c r="E13" s="16">
        <v>138</v>
      </c>
      <c r="F13" s="16"/>
      <c r="G13" s="16"/>
      <c r="H13" s="16">
        <v>138</v>
      </c>
    </row>
    <row r="14" spans="1:8" x14ac:dyDescent="0.25">
      <c r="A14" s="18" t="s">
        <v>3498</v>
      </c>
      <c r="B14" s="16">
        <v>5</v>
      </c>
      <c r="C14" s="16">
        <v>2</v>
      </c>
      <c r="D14" s="16">
        <v>1</v>
      </c>
      <c r="E14" s="16">
        <v>3</v>
      </c>
      <c r="F14" s="16">
        <v>24</v>
      </c>
      <c r="G14" s="16">
        <v>2</v>
      </c>
      <c r="H14" s="16">
        <v>37</v>
      </c>
    </row>
    <row r="15" spans="1:8" x14ac:dyDescent="0.25">
      <c r="A15" s="18" t="s">
        <v>1120</v>
      </c>
      <c r="B15" s="16">
        <v>1</v>
      </c>
      <c r="C15" s="16"/>
      <c r="D15" s="16"/>
      <c r="E15" s="16">
        <v>4</v>
      </c>
      <c r="F15" s="16">
        <v>8</v>
      </c>
      <c r="G15" s="16"/>
      <c r="H15" s="16">
        <v>13</v>
      </c>
    </row>
    <row r="16" spans="1:8" x14ac:dyDescent="0.25">
      <c r="A16" s="18" t="s">
        <v>368</v>
      </c>
      <c r="B16" s="16"/>
      <c r="C16" s="16"/>
      <c r="D16" s="16"/>
      <c r="E16" s="16">
        <v>2</v>
      </c>
      <c r="F16" s="16">
        <v>7</v>
      </c>
      <c r="G16" s="16">
        <v>1</v>
      </c>
      <c r="H16" s="16">
        <v>10</v>
      </c>
    </row>
    <row r="17" spans="1:8" x14ac:dyDescent="0.25">
      <c r="A17" s="18" t="s">
        <v>56</v>
      </c>
      <c r="B17" s="16">
        <v>127</v>
      </c>
      <c r="C17" s="16"/>
      <c r="D17" s="16"/>
      <c r="E17" s="16">
        <v>110</v>
      </c>
      <c r="F17" s="16">
        <v>3</v>
      </c>
      <c r="G17" s="16">
        <v>2</v>
      </c>
      <c r="H17" s="16">
        <v>242</v>
      </c>
    </row>
    <row r="18" spans="1:8" x14ac:dyDescent="0.25">
      <c r="A18" s="18" t="s">
        <v>414</v>
      </c>
      <c r="B18" s="16">
        <v>4</v>
      </c>
      <c r="C18" s="16">
        <v>5</v>
      </c>
      <c r="D18" s="16"/>
      <c r="E18" s="16">
        <v>29</v>
      </c>
      <c r="F18" s="16"/>
      <c r="G18" s="16"/>
      <c r="H18" s="16">
        <v>38</v>
      </c>
    </row>
    <row r="19" spans="1:8" x14ac:dyDescent="0.25">
      <c r="A19" s="18" t="s">
        <v>394</v>
      </c>
      <c r="B19" s="16">
        <v>5</v>
      </c>
      <c r="C19" s="16">
        <v>3</v>
      </c>
      <c r="D19" s="16"/>
      <c r="E19" s="16">
        <v>14</v>
      </c>
      <c r="F19" s="16">
        <v>17</v>
      </c>
      <c r="G19" s="16"/>
      <c r="H19" s="16">
        <v>39</v>
      </c>
    </row>
    <row r="20" spans="1:8" x14ac:dyDescent="0.25">
      <c r="A20" s="18" t="s">
        <v>888</v>
      </c>
      <c r="B20" s="16"/>
      <c r="C20" s="16">
        <v>1</v>
      </c>
      <c r="D20" s="16">
        <v>1</v>
      </c>
      <c r="E20" s="16">
        <v>11</v>
      </c>
      <c r="F20" s="16">
        <v>35</v>
      </c>
      <c r="G20" s="16">
        <v>6</v>
      </c>
      <c r="H20" s="16">
        <v>54</v>
      </c>
    </row>
    <row r="21" spans="1:8" x14ac:dyDescent="0.25">
      <c r="A21" s="18" t="s">
        <v>1019</v>
      </c>
      <c r="B21" s="16">
        <v>1</v>
      </c>
      <c r="C21" s="16"/>
      <c r="D21" s="16"/>
      <c r="E21" s="16">
        <v>21</v>
      </c>
      <c r="F21" s="16">
        <v>3</v>
      </c>
      <c r="G21" s="16"/>
      <c r="H21" s="16">
        <v>25</v>
      </c>
    </row>
    <row r="22" spans="1:8" x14ac:dyDescent="0.25">
      <c r="A22" s="18" t="s">
        <v>1308</v>
      </c>
      <c r="B22" s="16">
        <v>10</v>
      </c>
      <c r="C22" s="16">
        <v>28</v>
      </c>
      <c r="D22" s="16">
        <v>16</v>
      </c>
      <c r="E22" s="16">
        <v>48</v>
      </c>
      <c r="F22" s="16">
        <v>129</v>
      </c>
      <c r="G22" s="16">
        <v>1</v>
      </c>
      <c r="H22" s="16">
        <v>232</v>
      </c>
    </row>
    <row r="23" spans="1:8" x14ac:dyDescent="0.25">
      <c r="A23" s="18" t="s">
        <v>2519</v>
      </c>
      <c r="B23" s="16">
        <v>7</v>
      </c>
      <c r="C23" s="16"/>
      <c r="D23" s="16"/>
      <c r="E23" s="16">
        <v>11</v>
      </c>
      <c r="F23" s="16">
        <v>1</v>
      </c>
      <c r="G23" s="16"/>
      <c r="H23" s="16">
        <v>19</v>
      </c>
    </row>
    <row r="24" spans="1:8" x14ac:dyDescent="0.25">
      <c r="A24" s="18" t="s">
        <v>2232</v>
      </c>
      <c r="B24" s="16"/>
      <c r="C24" s="16"/>
      <c r="D24" s="16"/>
      <c r="E24" s="16">
        <v>67</v>
      </c>
      <c r="F24" s="16">
        <v>24</v>
      </c>
      <c r="G24" s="16"/>
      <c r="H24" s="16">
        <v>91</v>
      </c>
    </row>
    <row r="25" spans="1:8" x14ac:dyDescent="0.25">
      <c r="A25" s="18" t="s">
        <v>5098</v>
      </c>
      <c r="B25" s="16"/>
      <c r="C25" s="16"/>
      <c r="D25" s="16"/>
      <c r="E25" s="16"/>
      <c r="F25" s="16">
        <v>15</v>
      </c>
      <c r="G25" s="16"/>
      <c r="H25" s="16">
        <v>15</v>
      </c>
    </row>
    <row r="26" spans="1:8" x14ac:dyDescent="0.25">
      <c r="A26" s="18" t="s">
        <v>2608</v>
      </c>
      <c r="B26" s="16"/>
      <c r="C26" s="16">
        <v>2</v>
      </c>
      <c r="D26" s="16"/>
      <c r="E26" s="16">
        <v>2</v>
      </c>
      <c r="F26" s="16">
        <v>23</v>
      </c>
      <c r="G26" s="16"/>
      <c r="H26" s="16">
        <v>27</v>
      </c>
    </row>
    <row r="27" spans="1:8" x14ac:dyDescent="0.25">
      <c r="A27" s="18" t="s">
        <v>2735</v>
      </c>
      <c r="B27" s="16"/>
      <c r="C27" s="16"/>
      <c r="D27" s="16"/>
      <c r="E27" s="16"/>
      <c r="F27" s="16">
        <v>24</v>
      </c>
      <c r="G27" s="16"/>
      <c r="H27" s="16">
        <v>24</v>
      </c>
    </row>
    <row r="28" spans="1:8" x14ac:dyDescent="0.25">
      <c r="A28" s="18" t="s">
        <v>763</v>
      </c>
      <c r="B28" s="16"/>
      <c r="C28" s="16"/>
      <c r="D28" s="16"/>
      <c r="E28" s="16">
        <v>35</v>
      </c>
      <c r="F28" s="16">
        <v>52</v>
      </c>
      <c r="G28" s="16">
        <v>4</v>
      </c>
      <c r="H28" s="16">
        <v>91</v>
      </c>
    </row>
    <row r="29" spans="1:8" x14ac:dyDescent="0.25">
      <c r="A29" s="18" t="s">
        <v>2859</v>
      </c>
      <c r="B29" s="16">
        <v>10</v>
      </c>
      <c r="C29" s="16"/>
      <c r="D29" s="16"/>
      <c r="E29" s="16">
        <v>25</v>
      </c>
      <c r="F29" s="16">
        <v>114</v>
      </c>
      <c r="G29" s="16">
        <v>7</v>
      </c>
      <c r="H29" s="16">
        <v>156</v>
      </c>
    </row>
    <row r="30" spans="1:8" x14ac:dyDescent="0.25">
      <c r="A30" s="18" t="s">
        <v>3663</v>
      </c>
      <c r="B30" s="16">
        <v>200</v>
      </c>
      <c r="C30" s="16">
        <v>51</v>
      </c>
      <c r="D30" s="16">
        <v>18</v>
      </c>
      <c r="E30" s="16">
        <v>625</v>
      </c>
      <c r="F30" s="16">
        <v>625</v>
      </c>
      <c r="G30" s="16">
        <v>37</v>
      </c>
      <c r="H30" s="16">
        <v>1556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J27"/>
  <sheetViews>
    <sheetView topLeftCell="A7" zoomScale="115" zoomScaleNormal="115" zoomScaleSheetLayoutView="100" workbookViewId="0">
      <pane xSplit="1" topLeftCell="B1" activePane="topRight" state="frozen"/>
      <selection pane="topRight" activeCell="O8" sqref="O8"/>
    </sheetView>
  </sheetViews>
  <sheetFormatPr baseColWidth="10" defaultRowHeight="15" x14ac:dyDescent="0.25"/>
  <cols>
    <col min="1" max="1" width="36" customWidth="1"/>
    <col min="2" max="2" width="9.42578125" customWidth="1"/>
    <col min="3" max="3" width="6.42578125" customWidth="1"/>
    <col min="4" max="8" width="9.42578125" customWidth="1"/>
    <col min="9" max="9" width="10.85546875" customWidth="1"/>
    <col min="10" max="10" width="10.7109375" bestFit="1" customWidth="1"/>
  </cols>
  <sheetData>
    <row r="1" spans="1:10" ht="69" customHeight="1" thickBot="1" x14ac:dyDescent="0.3">
      <c r="A1" s="38" t="s">
        <v>12</v>
      </c>
      <c r="B1" s="45" t="s">
        <v>5541</v>
      </c>
      <c r="C1" s="46" t="s">
        <v>5091</v>
      </c>
      <c r="D1" s="57" t="s">
        <v>920</v>
      </c>
      <c r="E1" s="46" t="s">
        <v>5092</v>
      </c>
      <c r="F1" s="46" t="s">
        <v>5093</v>
      </c>
      <c r="G1" s="46" t="s">
        <v>5094</v>
      </c>
      <c r="H1" s="46" t="s">
        <v>5095</v>
      </c>
      <c r="I1" s="47" t="s">
        <v>5096</v>
      </c>
      <c r="J1" s="39" t="s">
        <v>5097</v>
      </c>
    </row>
    <row r="2" spans="1:10" ht="15.75" thickBot="1" x14ac:dyDescent="0.3">
      <c r="A2" s="42" t="s">
        <v>4076</v>
      </c>
      <c r="B2" s="48">
        <v>8</v>
      </c>
      <c r="C2" s="48"/>
      <c r="D2" s="48"/>
      <c r="E2" s="48"/>
      <c r="F2" s="48"/>
      <c r="G2" s="48"/>
      <c r="H2" s="48">
        <v>8</v>
      </c>
      <c r="I2" s="55">
        <f t="shared" ref="I2:I27" si="0">H2/B2</f>
        <v>1</v>
      </c>
      <c r="J2" s="43">
        <v>43244</v>
      </c>
    </row>
    <row r="3" spans="1:10" ht="22.5" customHeight="1" thickBot="1" x14ac:dyDescent="0.3">
      <c r="A3" s="42" t="s">
        <v>1813</v>
      </c>
      <c r="B3" s="48">
        <v>138</v>
      </c>
      <c r="C3" s="48"/>
      <c r="D3" s="48"/>
      <c r="E3" s="48"/>
      <c r="F3" s="48"/>
      <c r="G3" s="48"/>
      <c r="H3" s="48">
        <v>138</v>
      </c>
      <c r="I3" s="55">
        <f t="shared" si="0"/>
        <v>1</v>
      </c>
      <c r="J3" s="43">
        <v>43217</v>
      </c>
    </row>
    <row r="4" spans="1:10" ht="15.75" thickBot="1" x14ac:dyDescent="0.3">
      <c r="A4" s="42" t="s">
        <v>1159</v>
      </c>
      <c r="B4" s="48">
        <v>76</v>
      </c>
      <c r="C4" s="48">
        <v>1</v>
      </c>
      <c r="D4" s="48"/>
      <c r="E4" s="48"/>
      <c r="F4" s="48"/>
      <c r="G4" s="48"/>
      <c r="H4" s="48">
        <v>75</v>
      </c>
      <c r="I4" s="55">
        <f t="shared" si="0"/>
        <v>0.98684210526315785</v>
      </c>
      <c r="J4" s="44">
        <v>43229</v>
      </c>
    </row>
    <row r="5" spans="1:10" ht="15.75" thickBot="1" x14ac:dyDescent="0.3">
      <c r="A5" s="42" t="s">
        <v>1019</v>
      </c>
      <c r="B5" s="48">
        <v>25</v>
      </c>
      <c r="C5" s="48">
        <v>3</v>
      </c>
      <c r="D5" s="48">
        <v>1</v>
      </c>
      <c r="E5" s="48"/>
      <c r="F5" s="48"/>
      <c r="G5" s="48"/>
      <c r="H5" s="48">
        <v>21</v>
      </c>
      <c r="I5" s="55">
        <f t="shared" si="0"/>
        <v>0.84</v>
      </c>
      <c r="J5" s="44">
        <v>43249</v>
      </c>
    </row>
    <row r="6" spans="1:10" ht="15.75" thickBot="1" x14ac:dyDescent="0.3">
      <c r="A6" s="42" t="s">
        <v>414</v>
      </c>
      <c r="B6" s="48">
        <v>38</v>
      </c>
      <c r="C6" s="48"/>
      <c r="D6" s="48">
        <v>4</v>
      </c>
      <c r="E6" s="48"/>
      <c r="F6" s="48">
        <v>5</v>
      </c>
      <c r="G6" s="48"/>
      <c r="H6" s="48">
        <v>29</v>
      </c>
      <c r="I6" s="55">
        <f t="shared" si="0"/>
        <v>0.76315789473684215</v>
      </c>
      <c r="J6" s="44">
        <v>43220</v>
      </c>
    </row>
    <row r="7" spans="1:10" ht="15.75" thickBot="1" x14ac:dyDescent="0.3">
      <c r="A7" s="42" t="s">
        <v>2232</v>
      </c>
      <c r="B7" s="48">
        <v>91</v>
      </c>
      <c r="C7" s="48">
        <v>24</v>
      </c>
      <c r="D7" s="48"/>
      <c r="E7" s="48"/>
      <c r="F7" s="48"/>
      <c r="G7" s="48"/>
      <c r="H7" s="48">
        <v>67</v>
      </c>
      <c r="I7" s="55">
        <f t="shared" si="0"/>
        <v>0.73626373626373631</v>
      </c>
      <c r="J7" s="44">
        <v>43230</v>
      </c>
    </row>
    <row r="8" spans="1:10" ht="15.75" thickBot="1" x14ac:dyDescent="0.3">
      <c r="A8" s="42" t="s">
        <v>2519</v>
      </c>
      <c r="B8" s="48">
        <v>19</v>
      </c>
      <c r="C8" s="48">
        <v>1</v>
      </c>
      <c r="D8" s="48">
        <v>7</v>
      </c>
      <c r="E8" s="48"/>
      <c r="F8" s="48"/>
      <c r="G8" s="48"/>
      <c r="H8" s="48">
        <v>11</v>
      </c>
      <c r="I8" s="55">
        <f t="shared" si="0"/>
        <v>0.57894736842105265</v>
      </c>
      <c r="J8" s="44">
        <v>43248</v>
      </c>
    </row>
    <row r="9" spans="1:10" ht="15.75" thickBot="1" x14ac:dyDescent="0.3">
      <c r="A9" s="42" t="s">
        <v>56</v>
      </c>
      <c r="B9" s="48">
        <v>242</v>
      </c>
      <c r="C9" s="48">
        <v>3</v>
      </c>
      <c r="D9" s="48">
        <v>127</v>
      </c>
      <c r="E9" s="48">
        <v>2</v>
      </c>
      <c r="F9" s="48"/>
      <c r="G9" s="48"/>
      <c r="H9" s="48">
        <v>110</v>
      </c>
      <c r="I9" s="55">
        <f t="shared" si="0"/>
        <v>0.45454545454545453</v>
      </c>
      <c r="J9" s="44">
        <v>43244</v>
      </c>
    </row>
    <row r="10" spans="1:10" ht="15.75" thickBot="1" x14ac:dyDescent="0.3">
      <c r="A10" s="42" t="s">
        <v>763</v>
      </c>
      <c r="B10" s="48">
        <v>91</v>
      </c>
      <c r="C10" s="48">
        <v>52</v>
      </c>
      <c r="D10" s="48"/>
      <c r="E10" s="48">
        <v>4</v>
      </c>
      <c r="F10" s="48"/>
      <c r="G10" s="48"/>
      <c r="H10" s="48">
        <v>35</v>
      </c>
      <c r="I10" s="55">
        <f t="shared" si="0"/>
        <v>0.38461538461538464</v>
      </c>
      <c r="J10" s="44">
        <v>43242</v>
      </c>
    </row>
    <row r="11" spans="1:10" ht="21" customHeight="1" thickBot="1" x14ac:dyDescent="0.3">
      <c r="A11" s="42" t="s">
        <v>394</v>
      </c>
      <c r="B11" s="48">
        <v>39</v>
      </c>
      <c r="C11" s="48">
        <v>17</v>
      </c>
      <c r="D11" s="48">
        <v>5</v>
      </c>
      <c r="E11" s="48"/>
      <c r="F11" s="48">
        <v>3</v>
      </c>
      <c r="G11" s="48"/>
      <c r="H11" s="48">
        <v>14</v>
      </c>
      <c r="I11" s="55">
        <f t="shared" si="0"/>
        <v>0.35897435897435898</v>
      </c>
      <c r="J11" s="44">
        <v>43231</v>
      </c>
    </row>
    <row r="12" spans="1:10" ht="15.75" thickBot="1" x14ac:dyDescent="0.3">
      <c r="A12" s="42" t="s">
        <v>1120</v>
      </c>
      <c r="B12" s="48">
        <v>13</v>
      </c>
      <c r="C12" s="48">
        <v>8</v>
      </c>
      <c r="D12" s="48">
        <v>1</v>
      </c>
      <c r="E12" s="48"/>
      <c r="F12" s="48"/>
      <c r="G12" s="48"/>
      <c r="H12" s="48">
        <v>4</v>
      </c>
      <c r="I12" s="55">
        <f t="shared" si="0"/>
        <v>0.30769230769230771</v>
      </c>
      <c r="J12" s="44">
        <v>43248</v>
      </c>
    </row>
    <row r="13" spans="1:10" ht="15.75" thickBot="1" x14ac:dyDescent="0.3">
      <c r="A13" s="42" t="s">
        <v>1308</v>
      </c>
      <c r="B13" s="48">
        <v>232</v>
      </c>
      <c r="C13" s="48">
        <v>129</v>
      </c>
      <c r="D13" s="48">
        <v>10</v>
      </c>
      <c r="E13" s="48">
        <v>1</v>
      </c>
      <c r="F13" s="48">
        <v>28</v>
      </c>
      <c r="G13" s="48">
        <v>16</v>
      </c>
      <c r="H13" s="48">
        <v>48</v>
      </c>
      <c r="I13" s="55">
        <f t="shared" si="0"/>
        <v>0.20689655172413793</v>
      </c>
      <c r="J13" s="44">
        <v>43242</v>
      </c>
    </row>
    <row r="14" spans="1:10" ht="15.75" thickBot="1" x14ac:dyDescent="0.3">
      <c r="A14" s="42" t="s">
        <v>888</v>
      </c>
      <c r="B14" s="48">
        <v>54</v>
      </c>
      <c r="C14" s="48">
        <v>35</v>
      </c>
      <c r="D14" s="48"/>
      <c r="E14" s="48">
        <v>6</v>
      </c>
      <c r="F14" s="48">
        <v>1</v>
      </c>
      <c r="G14" s="48">
        <v>1</v>
      </c>
      <c r="H14" s="48">
        <v>11</v>
      </c>
      <c r="I14" s="55">
        <f t="shared" si="0"/>
        <v>0.20370370370370369</v>
      </c>
      <c r="J14" s="44">
        <v>43224</v>
      </c>
    </row>
    <row r="15" spans="1:10" ht="15.75" thickBot="1" x14ac:dyDescent="0.3">
      <c r="A15" s="42" t="s">
        <v>368</v>
      </c>
      <c r="B15" s="48">
        <v>10</v>
      </c>
      <c r="C15" s="48">
        <v>7</v>
      </c>
      <c r="D15" s="48"/>
      <c r="E15" s="48">
        <v>1</v>
      </c>
      <c r="F15" s="48"/>
      <c r="G15" s="48"/>
      <c r="H15" s="48">
        <v>2</v>
      </c>
      <c r="I15" s="55">
        <f t="shared" si="0"/>
        <v>0.2</v>
      </c>
      <c r="J15" s="44">
        <v>43140</v>
      </c>
    </row>
    <row r="16" spans="1:10" ht="15.75" thickBot="1" x14ac:dyDescent="0.3">
      <c r="A16" s="42" t="s">
        <v>45</v>
      </c>
      <c r="B16" s="48">
        <v>6</v>
      </c>
      <c r="C16" s="48">
        <v>5</v>
      </c>
      <c r="D16" s="48"/>
      <c r="E16" s="48"/>
      <c r="F16" s="48"/>
      <c r="G16" s="48"/>
      <c r="H16" s="48">
        <v>1</v>
      </c>
      <c r="I16" s="55">
        <f t="shared" si="0"/>
        <v>0.16666666666666666</v>
      </c>
      <c r="J16" s="44">
        <v>43249</v>
      </c>
    </row>
    <row r="17" spans="1:10" ht="15.75" thickBot="1" x14ac:dyDescent="0.3">
      <c r="A17" s="42" t="s">
        <v>2859</v>
      </c>
      <c r="B17" s="48">
        <v>156</v>
      </c>
      <c r="C17" s="48">
        <v>114</v>
      </c>
      <c r="D17" s="48">
        <v>10</v>
      </c>
      <c r="E17" s="48">
        <v>7</v>
      </c>
      <c r="F17" s="48"/>
      <c r="G17" s="48"/>
      <c r="H17" s="48">
        <v>25</v>
      </c>
      <c r="I17" s="55">
        <f t="shared" si="0"/>
        <v>0.16025641025641027</v>
      </c>
      <c r="J17" s="44">
        <v>43222</v>
      </c>
    </row>
    <row r="18" spans="1:10" ht="15.75" thickBot="1" x14ac:dyDescent="0.3">
      <c r="A18" s="42" t="s">
        <v>329</v>
      </c>
      <c r="B18" s="48">
        <v>7</v>
      </c>
      <c r="C18" s="48">
        <v>5</v>
      </c>
      <c r="D18" s="48">
        <v>1</v>
      </c>
      <c r="E18" s="48"/>
      <c r="F18" s="48"/>
      <c r="G18" s="48"/>
      <c r="H18" s="48">
        <v>1</v>
      </c>
      <c r="I18" s="55">
        <f t="shared" si="0"/>
        <v>0.14285714285714285</v>
      </c>
      <c r="J18" s="44">
        <v>43139</v>
      </c>
    </row>
    <row r="19" spans="1:10" ht="15.75" thickBot="1" x14ac:dyDescent="0.3">
      <c r="A19" s="42" t="s">
        <v>500</v>
      </c>
      <c r="B19" s="48">
        <v>165</v>
      </c>
      <c r="C19" s="48">
        <v>110</v>
      </c>
      <c r="D19" s="48">
        <v>29</v>
      </c>
      <c r="E19" s="48"/>
      <c r="F19" s="48">
        <v>9</v>
      </c>
      <c r="G19" s="48"/>
      <c r="H19" s="48">
        <v>17</v>
      </c>
      <c r="I19" s="55">
        <f t="shared" si="0"/>
        <v>0.10303030303030303</v>
      </c>
      <c r="J19" s="44">
        <v>43222</v>
      </c>
    </row>
    <row r="20" spans="1:10" ht="35.25" customHeight="1" thickBot="1" x14ac:dyDescent="0.3">
      <c r="A20" s="42" t="s">
        <v>71</v>
      </c>
      <c r="B20" s="48">
        <v>23</v>
      </c>
      <c r="C20" s="48">
        <v>20</v>
      </c>
      <c r="D20" s="48"/>
      <c r="E20" s="48"/>
      <c r="F20" s="48">
        <v>1</v>
      </c>
      <c r="G20" s="48"/>
      <c r="H20" s="48">
        <v>2</v>
      </c>
      <c r="I20" s="55">
        <f t="shared" si="0"/>
        <v>8.6956521739130432E-2</v>
      </c>
      <c r="J20" s="44">
        <v>43236</v>
      </c>
    </row>
    <row r="21" spans="1:10" ht="15.75" thickBot="1" x14ac:dyDescent="0.3">
      <c r="A21" s="42" t="s">
        <v>3498</v>
      </c>
      <c r="B21" s="48">
        <v>37</v>
      </c>
      <c r="C21" s="48">
        <v>24</v>
      </c>
      <c r="D21" s="48">
        <v>5</v>
      </c>
      <c r="E21" s="48">
        <v>2</v>
      </c>
      <c r="F21" s="48">
        <v>2</v>
      </c>
      <c r="G21" s="48">
        <v>1</v>
      </c>
      <c r="H21" s="48">
        <v>3</v>
      </c>
      <c r="I21" s="55">
        <f t="shared" si="0"/>
        <v>8.1081081081081086E-2</v>
      </c>
      <c r="J21" s="44">
        <v>43228</v>
      </c>
    </row>
    <row r="22" spans="1:10" ht="24" customHeight="1" thickBot="1" x14ac:dyDescent="0.3">
      <c r="A22" s="42" t="s">
        <v>2608</v>
      </c>
      <c r="B22" s="48">
        <v>27</v>
      </c>
      <c r="C22" s="48">
        <v>23</v>
      </c>
      <c r="D22" s="48"/>
      <c r="E22" s="48"/>
      <c r="F22" s="48">
        <v>2</v>
      </c>
      <c r="G22" s="48"/>
      <c r="H22" s="48">
        <v>2</v>
      </c>
      <c r="I22" s="55">
        <f t="shared" si="0"/>
        <v>7.407407407407407E-2</v>
      </c>
      <c r="J22" s="44">
        <v>43222</v>
      </c>
    </row>
    <row r="23" spans="1:10" ht="15.75" thickBot="1" x14ac:dyDescent="0.3">
      <c r="A23" s="42" t="s">
        <v>2694</v>
      </c>
      <c r="B23" s="48">
        <v>16</v>
      </c>
      <c r="C23" s="48">
        <v>1</v>
      </c>
      <c r="D23" s="48"/>
      <c r="E23" s="48">
        <v>14</v>
      </c>
      <c r="F23" s="48"/>
      <c r="G23" s="48"/>
      <c r="H23" s="48">
        <v>1</v>
      </c>
      <c r="I23" s="55">
        <f t="shared" si="0"/>
        <v>6.25E-2</v>
      </c>
      <c r="J23" s="44">
        <v>43220</v>
      </c>
    </row>
    <row r="24" spans="1:10" ht="15.75" thickBot="1" x14ac:dyDescent="0.3">
      <c r="A24" s="42" t="s">
        <v>728</v>
      </c>
      <c r="B24" s="48">
        <v>4</v>
      </c>
      <c r="C24" s="48">
        <v>4</v>
      </c>
      <c r="D24" s="48"/>
      <c r="E24" s="48"/>
      <c r="F24" s="48"/>
      <c r="G24" s="48"/>
      <c r="H24" s="48"/>
      <c r="I24" s="55">
        <f t="shared" si="0"/>
        <v>0</v>
      </c>
      <c r="J24" s="44">
        <v>43139</v>
      </c>
    </row>
    <row r="25" spans="1:10" ht="15.75" thickBot="1" x14ac:dyDescent="0.3">
      <c r="A25" s="42" t="s">
        <v>5098</v>
      </c>
      <c r="B25" s="48">
        <v>15</v>
      </c>
      <c r="C25" s="48">
        <v>15</v>
      </c>
      <c r="D25" s="48"/>
      <c r="E25" s="48"/>
      <c r="F25" s="48"/>
      <c r="G25" s="48"/>
      <c r="H25" s="48"/>
      <c r="I25" s="55">
        <f t="shared" si="0"/>
        <v>0</v>
      </c>
      <c r="J25" s="44">
        <v>43143</v>
      </c>
    </row>
    <row r="26" spans="1:10" ht="15.75" thickBot="1" x14ac:dyDescent="0.3">
      <c r="A26" s="49" t="s">
        <v>2735</v>
      </c>
      <c r="B26" s="50">
        <v>24</v>
      </c>
      <c r="C26" s="50">
        <v>24</v>
      </c>
      <c r="D26" s="50"/>
      <c r="E26" s="50"/>
      <c r="F26" s="50"/>
      <c r="G26" s="50"/>
      <c r="H26" s="50"/>
      <c r="I26" s="56">
        <f t="shared" si="0"/>
        <v>0</v>
      </c>
      <c r="J26" s="44">
        <v>43249</v>
      </c>
    </row>
    <row r="27" spans="1:10" ht="15.75" thickBot="1" x14ac:dyDescent="0.3">
      <c r="A27" s="41" t="s">
        <v>5540</v>
      </c>
      <c r="B27" s="52">
        <v>1556</v>
      </c>
      <c r="C27" s="51">
        <v>625</v>
      </c>
      <c r="D27" s="51">
        <v>200</v>
      </c>
      <c r="E27" s="51">
        <v>37</v>
      </c>
      <c r="F27" s="51">
        <v>51</v>
      </c>
      <c r="G27" s="51">
        <v>18</v>
      </c>
      <c r="H27" s="51">
        <v>625</v>
      </c>
      <c r="I27" s="53">
        <f t="shared" si="0"/>
        <v>0.40167095115681234</v>
      </c>
      <c r="J27" s="54"/>
    </row>
  </sheetData>
  <pageMargins left="0.82677165354330717" right="0.23622047244094491" top="0.74803149606299213" bottom="0.74803149606299213" header="0.31496062992125984" footer="0.31496062992125984"/>
  <pageSetup orientation="landscape"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PAA Consolidado Mayo 2018</vt:lpstr>
      <vt:lpstr>Datos</vt:lpstr>
      <vt:lpstr>Consolidado %Cumplimientos</vt:lpstr>
      <vt:lpstr>Informe Mayo 2018</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SANTIAGO AGUDELO AGUDELO</dc:creator>
  <cp:lastModifiedBy>MARIA ALEJANDRA VALLEJO ROLDAN</cp:lastModifiedBy>
  <cp:lastPrinted>2018-05-30T16:13:29Z</cp:lastPrinted>
  <dcterms:created xsi:type="dcterms:W3CDTF">2018-01-29T19:14:07Z</dcterms:created>
  <dcterms:modified xsi:type="dcterms:W3CDTF">2018-06-02T16:23:49Z</dcterms:modified>
</cp:coreProperties>
</file>